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80" windowHeight="12405" firstSheet="2" activeTab="2"/>
  </bookViews>
  <sheets>
    <sheet name="lookup (2)" sheetId="1" state="hidden" r:id="rId1"/>
    <sheet name="lookup" sheetId="2" state="hidden" r:id="rId2"/>
    <sheet name="quick ward profile" sheetId="3" r:id="rId3"/>
    <sheet name="workings" sheetId="4" state="hidden" r:id="rId4"/>
  </sheets>
  <definedNames>
    <definedName name="_xlnm.Print_Area" localSheetId="2">'quick ward profile'!$A$1:$E$60</definedName>
  </definedNames>
  <calcPr fullCalcOnLoad="1"/>
</workbook>
</file>

<file path=xl/sharedStrings.xml><?xml version="1.0" encoding="utf-8"?>
<sst xmlns="http://schemas.openxmlformats.org/spreadsheetml/2006/main" count="351" uniqueCount="154">
  <si>
    <t>Resident population</t>
  </si>
  <si>
    <t>Residents in communal establishments</t>
  </si>
  <si>
    <t>White ethnicity</t>
  </si>
  <si>
    <t>Multiple ethnicity</t>
  </si>
  <si>
    <t>Asian or Asian British ethnicity</t>
  </si>
  <si>
    <t>Arab or other ethnicity</t>
  </si>
  <si>
    <t>Employees working full-time</t>
  </si>
  <si>
    <t>Employees working part-time</t>
  </si>
  <si>
    <t>Self employed</t>
  </si>
  <si>
    <t>Full-time students (economically active)</t>
  </si>
  <si>
    <t>Unemployed</t>
  </si>
  <si>
    <t>Persons aged 16 or over with no qualifications</t>
  </si>
  <si>
    <t>Number of households</t>
  </si>
  <si>
    <t>Tenure</t>
  </si>
  <si>
    <t>Amenities</t>
  </si>
  <si>
    <t>Household types</t>
  </si>
  <si>
    <t>Household language</t>
  </si>
  <si>
    <t>RESIDE</t>
  </si>
  <si>
    <t>CHILD</t>
  </si>
  <si>
    <t>WA</t>
  </si>
  <si>
    <t>PA</t>
  </si>
  <si>
    <t>COMM</t>
  </si>
  <si>
    <t>LLTI</t>
  </si>
  <si>
    <t>OSEA</t>
  </si>
  <si>
    <t>WHITE</t>
  </si>
  <si>
    <t>MULTI</t>
  </si>
  <si>
    <t>ASIAN</t>
  </si>
  <si>
    <t>BLACK</t>
  </si>
  <si>
    <t>ARAB</t>
  </si>
  <si>
    <t>LANG</t>
  </si>
  <si>
    <t>EA</t>
  </si>
  <si>
    <t>FT</t>
  </si>
  <si>
    <t>PT</t>
  </si>
  <si>
    <t>SE</t>
  </si>
  <si>
    <t>STUD</t>
  </si>
  <si>
    <t>UNEMP</t>
  </si>
  <si>
    <t>QUAL</t>
  </si>
  <si>
    <t>HH</t>
  </si>
  <si>
    <t>OWN</t>
  </si>
  <si>
    <t>LA</t>
  </si>
  <si>
    <t>SRL</t>
  </si>
  <si>
    <t>PRIV</t>
  </si>
  <si>
    <t>OTRENT</t>
  </si>
  <si>
    <t>CROWD</t>
  </si>
  <si>
    <t>HEAT</t>
  </si>
  <si>
    <t>NOCAR</t>
  </si>
  <si>
    <t>CARS</t>
  </si>
  <si>
    <t>LONEPEN</t>
  </si>
  <si>
    <t>OTLONE</t>
  </si>
  <si>
    <t>PENONLY</t>
  </si>
  <si>
    <t>LONEPAR</t>
  </si>
  <si>
    <t>DEPHH</t>
  </si>
  <si>
    <t>OTHH</t>
  </si>
  <si>
    <t>HHSPC</t>
  </si>
  <si>
    <t>DETACH</t>
  </si>
  <si>
    <t>SEMI</t>
  </si>
  <si>
    <t>TERRAC</t>
  </si>
  <si>
    <t>FLAT</t>
  </si>
  <si>
    <t>OTFLAT</t>
  </si>
  <si>
    <t>VACANT</t>
  </si>
  <si>
    <t>Black or Black British ethnicity</t>
  </si>
  <si>
    <t>Persons aged  0-15 years</t>
  </si>
  <si>
    <t>Persons aged 16-64 years</t>
  </si>
  <si>
    <t>Persons aged 65 years or more</t>
  </si>
  <si>
    <t>Persons with limiting long-term illness</t>
  </si>
  <si>
    <t>Born overseas</t>
  </si>
  <si>
    <t>No people in household has English as main language</t>
  </si>
  <si>
    <t>Owner occupied</t>
  </si>
  <si>
    <t>Rented from local authority</t>
  </si>
  <si>
    <t>Rented from other social registered landlord</t>
  </si>
  <si>
    <t>Privately rented</t>
  </si>
  <si>
    <t>Other</t>
  </si>
  <si>
    <t>Lacking central heating</t>
  </si>
  <si>
    <t>No car or van</t>
  </si>
  <si>
    <t>No.of cars available to household</t>
  </si>
  <si>
    <t>Lone pensioner</t>
  </si>
  <si>
    <t>Other lone householder</t>
  </si>
  <si>
    <t>Pensioner only (excluding lone pensioners)</t>
  </si>
  <si>
    <t>Lone parents with dependent children</t>
  </si>
  <si>
    <t>With dependent children (excluding lone parents)</t>
  </si>
  <si>
    <t>Other households</t>
  </si>
  <si>
    <t>Detached</t>
  </si>
  <si>
    <t>Semi-detached</t>
  </si>
  <si>
    <t>Terraced</t>
  </si>
  <si>
    <t>Flat (purpose built)</t>
  </si>
  <si>
    <t>Vacant dwelling or no permanent residents</t>
  </si>
  <si>
    <t>EMP1674</t>
  </si>
  <si>
    <t>Quick Reference Set of Key Variables</t>
  </si>
  <si>
    <t>England</t>
  </si>
  <si>
    <t>%</t>
  </si>
  <si>
    <t>number</t>
  </si>
  <si>
    <t>Birmingham</t>
  </si>
  <si>
    <t>ZONELABEL</t>
  </si>
  <si>
    <t>Acocks Green</t>
  </si>
  <si>
    <t>Aston</t>
  </si>
  <si>
    <t>Bartley Green</t>
  </si>
  <si>
    <t>Billesley</t>
  </si>
  <si>
    <t>Bordesley Green</t>
  </si>
  <si>
    <t>Bournville</t>
  </si>
  <si>
    <t>Brandwood</t>
  </si>
  <si>
    <t>Edgbaston</t>
  </si>
  <si>
    <t>Erdington</t>
  </si>
  <si>
    <t>Hall Green</t>
  </si>
  <si>
    <t>Handsworth Wood</t>
  </si>
  <si>
    <t>Harborne</t>
  </si>
  <si>
    <t>Hodge Hill</t>
  </si>
  <si>
    <t>Kings Norton</t>
  </si>
  <si>
    <t>Kingstanding</t>
  </si>
  <si>
    <t>Ladywood</t>
  </si>
  <si>
    <t>Longbridge</t>
  </si>
  <si>
    <t>Lozells and East Handsworth</t>
  </si>
  <si>
    <t>Moseley and Kings Heath</t>
  </si>
  <si>
    <t>Nechells</t>
  </si>
  <si>
    <t>Northfield</t>
  </si>
  <si>
    <t>Oscott</t>
  </si>
  <si>
    <t>Perry Barr</t>
  </si>
  <si>
    <t>Quinton</t>
  </si>
  <si>
    <t>Selly Oak</t>
  </si>
  <si>
    <t>Shard End</t>
  </si>
  <si>
    <t>Sheldon</t>
  </si>
  <si>
    <t>Soho</t>
  </si>
  <si>
    <t>South Yardley</t>
  </si>
  <si>
    <t>Sparkbrook</t>
  </si>
  <si>
    <t>Springfield</t>
  </si>
  <si>
    <t>Stechford and Yardley North</t>
  </si>
  <si>
    <t>Stockland Green</t>
  </si>
  <si>
    <t>Sutton Four Oaks</t>
  </si>
  <si>
    <t>Sutton New Hall</t>
  </si>
  <si>
    <t>Sutton Trinity</t>
  </si>
  <si>
    <t>Sutton Vesey</t>
  </si>
  <si>
    <t>Tyburn</t>
  </si>
  <si>
    <t>Washwood Heath</t>
  </si>
  <si>
    <t>Weoley</t>
  </si>
  <si>
    <t>Persons aged 16-74 years</t>
  </si>
  <si>
    <t>-</t>
  </si>
  <si>
    <t>Overcrowded (ONS standard)</t>
  </si>
  <si>
    <t>2011 Population Census - Birmingham wards</t>
  </si>
  <si>
    <t xml:space="preserve">child </t>
  </si>
  <si>
    <t>wa</t>
  </si>
  <si>
    <t>pa</t>
  </si>
  <si>
    <t>comm</t>
  </si>
  <si>
    <t>llti</t>
  </si>
  <si>
    <t>osea</t>
  </si>
  <si>
    <t>white</t>
  </si>
  <si>
    <t>multi</t>
  </si>
  <si>
    <t>asian</t>
  </si>
  <si>
    <t>black</t>
  </si>
  <si>
    <t>arab</t>
  </si>
  <si>
    <t>reside</t>
  </si>
  <si>
    <t>ward</t>
  </si>
  <si>
    <t>use the drop down box to select ward</t>
  </si>
  <si>
    <t xml:space="preserve">Economically active persons </t>
  </si>
  <si>
    <t>Total household spaces (housing stock)</t>
  </si>
  <si>
    <t>Other flats &amp; mobile homes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</si>
</sst>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 style="medium"/>
      <top style="medium"/>
      <bottom style="thin">
        <color indexed="23"/>
      </bottom>
    </border>
    <border>
      <left style="medium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medium"/>
    </border>
    <border>
      <left style="medium"/>
      <right style="medium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wrapText="1"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4" fillId="0" borderId="8" xfId="0" applyNumberFormat="1" applyFont="1" applyBorder="1" applyAlignment="1">
      <alignment/>
    </xf>
    <xf numFmtId="1" fontId="4" fillId="0" borderId="8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164" fontId="4" fillId="0" borderId="8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8" xfId="0" applyBorder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right"/>
      <protection locked="0"/>
    </xf>
    <xf numFmtId="3" fontId="4" fillId="0" borderId="15" xfId="0" applyNumberFormat="1" applyFont="1" applyBorder="1" applyAlignment="1" applyProtection="1">
      <alignment/>
      <protection locked="0"/>
    </xf>
    <xf numFmtId="164" fontId="4" fillId="0" borderId="16" xfId="0" applyNumberFormat="1" applyFont="1" applyBorder="1" applyAlignment="1" applyProtection="1">
      <alignment/>
      <protection locked="0"/>
    </xf>
    <xf numFmtId="1" fontId="4" fillId="0" borderId="16" xfId="0" applyNumberFormat="1" applyFont="1" applyBorder="1" applyAlignment="1" applyProtection="1">
      <alignment/>
      <protection locked="0"/>
    </xf>
    <xf numFmtId="164" fontId="4" fillId="0" borderId="16" xfId="0" applyNumberFormat="1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3" fontId="4" fillId="0" borderId="17" xfId="0" applyNumberFormat="1" applyFont="1" applyBorder="1" applyAlignment="1" applyProtection="1">
      <alignment/>
      <protection locked="0"/>
    </xf>
    <xf numFmtId="164" fontId="4" fillId="0" borderId="18" xfId="0" applyNumberFormat="1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9525</xdr:rowOff>
    </xdr:from>
    <xdr:to>
      <xdr:col>6</xdr:col>
      <xdr:colOff>9525</xdr:colOff>
      <xdr:row>3</xdr:row>
      <xdr:rowOff>38100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342900"/>
          <a:ext cx="2114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S89"/>
  <sheetViews>
    <sheetView workbookViewId="0" topLeftCell="A1">
      <pane xSplit="1" ySplit="1" topLeftCell="AA4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5" sqref="A45:AL84"/>
    </sheetView>
  </sheetViews>
  <sheetFormatPr defaultColWidth="9.140625" defaultRowHeight="12.75"/>
  <cols>
    <col min="1" max="1" width="25.7109375" style="0" bestFit="1" customWidth="1"/>
  </cols>
  <sheetData>
    <row r="1" spans="1:45" ht="12.75">
      <c r="A1" t="s">
        <v>92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86</v>
      </c>
      <c r="P1" t="s">
        <v>30</v>
      </c>
      <c r="Q1" t="s">
        <v>31</v>
      </c>
      <c r="R1" t="s">
        <v>32</v>
      </c>
      <c r="S1" t="s">
        <v>33</v>
      </c>
      <c r="T1" t="s">
        <v>34</v>
      </c>
      <c r="U1" t="s">
        <v>35</v>
      </c>
      <c r="V1" t="s">
        <v>36</v>
      </c>
      <c r="W1" t="s">
        <v>37</v>
      </c>
      <c r="X1" t="s">
        <v>38</v>
      </c>
      <c r="Y1" t="s">
        <v>39</v>
      </c>
      <c r="Z1" t="s">
        <v>40</v>
      </c>
      <c r="AA1" t="s">
        <v>41</v>
      </c>
      <c r="AB1" t="s">
        <v>42</v>
      </c>
      <c r="AC1" t="s">
        <v>43</v>
      </c>
      <c r="AD1" t="s">
        <v>44</v>
      </c>
      <c r="AE1" t="s">
        <v>45</v>
      </c>
      <c r="AF1" t="s">
        <v>46</v>
      </c>
      <c r="AG1" t="s">
        <v>47</v>
      </c>
      <c r="AH1" t="s">
        <v>48</v>
      </c>
      <c r="AI1" t="s">
        <v>49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56</v>
      </c>
      <c r="AQ1" t="s">
        <v>57</v>
      </c>
      <c r="AR1" t="s">
        <v>58</v>
      </c>
      <c r="AS1" t="s">
        <v>59</v>
      </c>
    </row>
    <row r="2" spans="1:45" ht="12.75">
      <c r="A2" t="s">
        <v>93</v>
      </c>
      <c r="B2">
        <v>28378</v>
      </c>
      <c r="C2">
        <v>6770</v>
      </c>
      <c r="D2">
        <v>17913</v>
      </c>
      <c r="E2">
        <v>3695</v>
      </c>
      <c r="F2">
        <v>398</v>
      </c>
      <c r="G2">
        <v>5704</v>
      </c>
      <c r="H2">
        <v>5752</v>
      </c>
      <c r="I2">
        <v>17959</v>
      </c>
      <c r="J2">
        <v>1317</v>
      </c>
      <c r="K2">
        <v>7343</v>
      </c>
      <c r="L2">
        <v>1402</v>
      </c>
      <c r="M2">
        <v>357</v>
      </c>
      <c r="N2">
        <v>735</v>
      </c>
      <c r="O2">
        <v>19708</v>
      </c>
      <c r="P2">
        <v>13056</v>
      </c>
      <c r="Q2">
        <v>7012</v>
      </c>
      <c r="R2">
        <v>2737</v>
      </c>
      <c r="S2">
        <v>1283</v>
      </c>
      <c r="T2">
        <v>608</v>
      </c>
      <c r="U2">
        <v>1416</v>
      </c>
      <c r="V2">
        <v>6846</v>
      </c>
      <c r="W2">
        <v>11050</v>
      </c>
      <c r="X2">
        <v>5963</v>
      </c>
      <c r="Y2">
        <v>2229</v>
      </c>
      <c r="Z2">
        <v>526</v>
      </c>
      <c r="AA2">
        <v>2121</v>
      </c>
      <c r="AB2">
        <v>211</v>
      </c>
      <c r="AC2">
        <v>1382</v>
      </c>
      <c r="AD2">
        <v>670</v>
      </c>
      <c r="AE2">
        <v>4128</v>
      </c>
      <c r="AF2">
        <v>9577</v>
      </c>
      <c r="AG2">
        <v>1388</v>
      </c>
      <c r="AH2">
        <v>2268</v>
      </c>
      <c r="AI2">
        <v>473</v>
      </c>
      <c r="AJ2">
        <v>1212</v>
      </c>
      <c r="AK2">
        <v>3015</v>
      </c>
      <c r="AL2">
        <v>2694</v>
      </c>
      <c r="AM2">
        <v>11381</v>
      </c>
      <c r="AN2">
        <v>636</v>
      </c>
      <c r="AO2">
        <v>4206</v>
      </c>
      <c r="AP2">
        <v>4129</v>
      </c>
      <c r="AQ2">
        <v>1438</v>
      </c>
      <c r="AR2">
        <v>972</v>
      </c>
      <c r="AS2">
        <v>331</v>
      </c>
    </row>
    <row r="3" spans="1:45" ht="12.75">
      <c r="A3" t="s">
        <v>94</v>
      </c>
      <c r="B3">
        <v>32286</v>
      </c>
      <c r="C3">
        <v>9236</v>
      </c>
      <c r="D3">
        <v>20647</v>
      </c>
      <c r="E3">
        <v>2403</v>
      </c>
      <c r="F3">
        <v>1721</v>
      </c>
      <c r="G3">
        <v>5333</v>
      </c>
      <c r="H3">
        <v>13897</v>
      </c>
      <c r="I3">
        <v>4309</v>
      </c>
      <c r="J3">
        <v>1343</v>
      </c>
      <c r="K3">
        <v>17681</v>
      </c>
      <c r="L3">
        <v>8255</v>
      </c>
      <c r="M3">
        <v>698</v>
      </c>
      <c r="N3">
        <v>1921</v>
      </c>
      <c r="O3">
        <v>21901</v>
      </c>
      <c r="P3">
        <v>11785</v>
      </c>
      <c r="Q3">
        <v>3919</v>
      </c>
      <c r="R3">
        <v>2782</v>
      </c>
      <c r="S3">
        <v>1025</v>
      </c>
      <c r="T3">
        <v>1829</v>
      </c>
      <c r="U3">
        <v>2230</v>
      </c>
      <c r="V3">
        <v>7664</v>
      </c>
      <c r="W3">
        <v>9742</v>
      </c>
      <c r="X3">
        <v>3546</v>
      </c>
      <c r="Y3">
        <v>3035</v>
      </c>
      <c r="Z3">
        <v>1300</v>
      </c>
      <c r="AA3">
        <v>1553</v>
      </c>
      <c r="AB3">
        <v>308</v>
      </c>
      <c r="AC3">
        <v>2445</v>
      </c>
      <c r="AD3">
        <v>318</v>
      </c>
      <c r="AE3">
        <v>5122</v>
      </c>
      <c r="AF3">
        <v>5958</v>
      </c>
      <c r="AG3">
        <v>805</v>
      </c>
      <c r="AH3">
        <v>2124</v>
      </c>
      <c r="AI3">
        <v>204</v>
      </c>
      <c r="AJ3">
        <v>1345</v>
      </c>
      <c r="AK3">
        <v>2122</v>
      </c>
      <c r="AL3">
        <v>3142</v>
      </c>
      <c r="AM3">
        <v>9931</v>
      </c>
      <c r="AN3">
        <v>673</v>
      </c>
      <c r="AO3">
        <v>1590</v>
      </c>
      <c r="AP3">
        <v>3950</v>
      </c>
      <c r="AQ3">
        <v>3397</v>
      </c>
      <c r="AR3">
        <v>321</v>
      </c>
      <c r="AS3">
        <v>189</v>
      </c>
    </row>
    <row r="4" spans="1:45" ht="12.75">
      <c r="A4" t="s">
        <v>95</v>
      </c>
      <c r="B4">
        <v>24967</v>
      </c>
      <c r="C4">
        <v>5478</v>
      </c>
      <c r="D4">
        <v>15914</v>
      </c>
      <c r="E4">
        <v>3575</v>
      </c>
      <c r="F4">
        <v>285</v>
      </c>
      <c r="G4">
        <v>5385</v>
      </c>
      <c r="H4">
        <v>2525</v>
      </c>
      <c r="I4">
        <v>20212</v>
      </c>
      <c r="J4">
        <v>1371</v>
      </c>
      <c r="K4">
        <v>1314</v>
      </c>
      <c r="L4">
        <v>1853</v>
      </c>
      <c r="M4">
        <v>217</v>
      </c>
      <c r="N4">
        <v>230</v>
      </c>
      <c r="O4">
        <v>17783</v>
      </c>
      <c r="P4">
        <v>11810</v>
      </c>
      <c r="Q4">
        <v>6439</v>
      </c>
      <c r="R4">
        <v>2468</v>
      </c>
      <c r="S4">
        <v>915</v>
      </c>
      <c r="T4">
        <v>650</v>
      </c>
      <c r="U4">
        <v>1338</v>
      </c>
      <c r="V4">
        <v>6456</v>
      </c>
      <c r="W4">
        <v>10728</v>
      </c>
      <c r="X4">
        <v>5577</v>
      </c>
      <c r="Y4">
        <v>3310</v>
      </c>
      <c r="Z4">
        <v>691</v>
      </c>
      <c r="AA4">
        <v>925</v>
      </c>
      <c r="AB4">
        <v>225</v>
      </c>
      <c r="AC4">
        <v>1001</v>
      </c>
      <c r="AD4">
        <v>361</v>
      </c>
      <c r="AE4">
        <v>4093</v>
      </c>
      <c r="AF4">
        <v>9243</v>
      </c>
      <c r="AG4">
        <v>1409</v>
      </c>
      <c r="AH4">
        <v>2303</v>
      </c>
      <c r="AI4">
        <v>595</v>
      </c>
      <c r="AJ4">
        <v>1372</v>
      </c>
      <c r="AK4">
        <v>2948</v>
      </c>
      <c r="AL4">
        <v>2101</v>
      </c>
      <c r="AM4">
        <v>11031</v>
      </c>
      <c r="AN4">
        <v>938</v>
      </c>
      <c r="AO4">
        <v>4050</v>
      </c>
      <c r="AP4">
        <v>3960</v>
      </c>
      <c r="AQ4">
        <v>1877</v>
      </c>
      <c r="AR4">
        <v>206</v>
      </c>
      <c r="AS4">
        <v>303</v>
      </c>
    </row>
    <row r="5" spans="1:45" ht="12.75">
      <c r="A5" t="s">
        <v>96</v>
      </c>
      <c r="B5">
        <v>26536</v>
      </c>
      <c r="C5">
        <v>5777</v>
      </c>
      <c r="D5">
        <v>16674</v>
      </c>
      <c r="E5">
        <v>4085</v>
      </c>
      <c r="F5">
        <v>233</v>
      </c>
      <c r="G5">
        <v>5640</v>
      </c>
      <c r="H5">
        <v>3119</v>
      </c>
      <c r="I5">
        <v>20596</v>
      </c>
      <c r="J5">
        <v>1163</v>
      </c>
      <c r="K5">
        <v>3503</v>
      </c>
      <c r="L5">
        <v>1037</v>
      </c>
      <c r="M5">
        <v>237</v>
      </c>
      <c r="N5">
        <v>262</v>
      </c>
      <c r="O5">
        <v>18651</v>
      </c>
      <c r="P5">
        <v>12628</v>
      </c>
      <c r="Q5">
        <v>6997</v>
      </c>
      <c r="R5">
        <v>2628</v>
      </c>
      <c r="S5">
        <v>1248</v>
      </c>
      <c r="T5">
        <v>534</v>
      </c>
      <c r="U5">
        <v>1221</v>
      </c>
      <c r="V5">
        <v>6588</v>
      </c>
      <c r="W5">
        <v>10749</v>
      </c>
      <c r="X5">
        <v>6799</v>
      </c>
      <c r="Y5">
        <v>2273</v>
      </c>
      <c r="Z5">
        <v>331</v>
      </c>
      <c r="AA5">
        <v>1172</v>
      </c>
      <c r="AB5">
        <v>174</v>
      </c>
      <c r="AC5">
        <v>899</v>
      </c>
      <c r="AD5">
        <v>474</v>
      </c>
      <c r="AE5">
        <v>3416</v>
      </c>
      <c r="AF5">
        <v>10707</v>
      </c>
      <c r="AG5">
        <v>1418</v>
      </c>
      <c r="AH5">
        <v>1918</v>
      </c>
      <c r="AI5">
        <v>673</v>
      </c>
      <c r="AJ5">
        <v>1183</v>
      </c>
      <c r="AK5">
        <v>3216</v>
      </c>
      <c r="AL5">
        <v>2341</v>
      </c>
      <c r="AM5">
        <v>11063</v>
      </c>
      <c r="AN5">
        <v>881</v>
      </c>
      <c r="AO5">
        <v>4730</v>
      </c>
      <c r="AP5">
        <v>3455</v>
      </c>
      <c r="AQ5">
        <v>1634</v>
      </c>
      <c r="AR5">
        <v>363</v>
      </c>
      <c r="AS5">
        <v>314</v>
      </c>
    </row>
    <row r="6" spans="1:45" ht="12.75">
      <c r="A6" t="s">
        <v>97</v>
      </c>
      <c r="B6">
        <v>33937</v>
      </c>
      <c r="C6">
        <v>11458</v>
      </c>
      <c r="D6">
        <v>19599</v>
      </c>
      <c r="E6">
        <v>2880</v>
      </c>
      <c r="F6">
        <v>115</v>
      </c>
      <c r="G6">
        <v>6012</v>
      </c>
      <c r="H6">
        <v>13580</v>
      </c>
      <c r="I6">
        <v>4925</v>
      </c>
      <c r="J6">
        <v>1216</v>
      </c>
      <c r="K6">
        <v>23075</v>
      </c>
      <c r="L6">
        <v>3447</v>
      </c>
      <c r="M6">
        <v>1274</v>
      </c>
      <c r="N6">
        <v>1707</v>
      </c>
      <c r="O6">
        <v>21009</v>
      </c>
      <c r="P6">
        <v>11132</v>
      </c>
      <c r="Q6">
        <v>3787</v>
      </c>
      <c r="R6">
        <v>2823</v>
      </c>
      <c r="S6">
        <v>1702</v>
      </c>
      <c r="T6">
        <v>830</v>
      </c>
      <c r="U6">
        <v>1990</v>
      </c>
      <c r="V6">
        <v>8682</v>
      </c>
      <c r="W6">
        <v>9228</v>
      </c>
      <c r="X6">
        <v>5206</v>
      </c>
      <c r="Y6">
        <v>1421</v>
      </c>
      <c r="Z6">
        <v>487</v>
      </c>
      <c r="AA6">
        <v>1875</v>
      </c>
      <c r="AB6">
        <v>239</v>
      </c>
      <c r="AC6">
        <v>1681</v>
      </c>
      <c r="AD6">
        <v>414</v>
      </c>
      <c r="AE6">
        <v>3578</v>
      </c>
      <c r="AF6">
        <v>7591</v>
      </c>
      <c r="AG6">
        <v>719</v>
      </c>
      <c r="AH6">
        <v>1132</v>
      </c>
      <c r="AI6">
        <v>302</v>
      </c>
      <c r="AJ6">
        <v>1081</v>
      </c>
      <c r="AK6">
        <v>2057</v>
      </c>
      <c r="AL6">
        <v>3937</v>
      </c>
      <c r="AM6">
        <v>9510</v>
      </c>
      <c r="AN6">
        <v>816</v>
      </c>
      <c r="AO6">
        <v>2591</v>
      </c>
      <c r="AP6">
        <v>5072</v>
      </c>
      <c r="AQ6">
        <v>670</v>
      </c>
      <c r="AR6">
        <v>361</v>
      </c>
      <c r="AS6">
        <v>282</v>
      </c>
    </row>
    <row r="7" spans="1:45" ht="12.75">
      <c r="A7" t="s">
        <v>98</v>
      </c>
      <c r="B7">
        <v>25938</v>
      </c>
      <c r="C7">
        <v>4977</v>
      </c>
      <c r="D7">
        <v>16878</v>
      </c>
      <c r="E7">
        <v>4083</v>
      </c>
      <c r="F7">
        <v>435</v>
      </c>
      <c r="G7">
        <v>4966</v>
      </c>
      <c r="H7">
        <v>2936</v>
      </c>
      <c r="I7">
        <v>21794</v>
      </c>
      <c r="J7">
        <v>1038</v>
      </c>
      <c r="K7">
        <v>1855</v>
      </c>
      <c r="L7">
        <v>1053</v>
      </c>
      <c r="M7">
        <v>198</v>
      </c>
      <c r="N7">
        <v>263</v>
      </c>
      <c r="O7">
        <v>18907</v>
      </c>
      <c r="P7">
        <v>13382</v>
      </c>
      <c r="Q7">
        <v>7935</v>
      </c>
      <c r="R7">
        <v>2585</v>
      </c>
      <c r="S7">
        <v>1318</v>
      </c>
      <c r="T7">
        <v>581</v>
      </c>
      <c r="U7">
        <v>963</v>
      </c>
      <c r="V7">
        <v>4780</v>
      </c>
      <c r="W7">
        <v>11270</v>
      </c>
      <c r="X7">
        <v>6698</v>
      </c>
      <c r="Y7">
        <v>879</v>
      </c>
      <c r="Z7">
        <v>1783</v>
      </c>
      <c r="AA7">
        <v>1787</v>
      </c>
      <c r="AB7">
        <v>123</v>
      </c>
      <c r="AC7">
        <v>822</v>
      </c>
      <c r="AD7">
        <v>465</v>
      </c>
      <c r="AE7">
        <v>3583</v>
      </c>
      <c r="AF7">
        <v>10874</v>
      </c>
      <c r="AG7">
        <v>1528</v>
      </c>
      <c r="AH7">
        <v>2361</v>
      </c>
      <c r="AI7">
        <v>682</v>
      </c>
      <c r="AJ7">
        <v>939</v>
      </c>
      <c r="AK7">
        <v>3452</v>
      </c>
      <c r="AL7">
        <v>2308</v>
      </c>
      <c r="AM7">
        <v>11709</v>
      </c>
      <c r="AN7">
        <v>811</v>
      </c>
      <c r="AO7">
        <v>3791</v>
      </c>
      <c r="AP7">
        <v>4555</v>
      </c>
      <c r="AQ7">
        <v>1833</v>
      </c>
      <c r="AR7">
        <v>719</v>
      </c>
      <c r="AS7">
        <v>439</v>
      </c>
    </row>
    <row r="8" spans="1:45" ht="12.75">
      <c r="A8" t="s">
        <v>99</v>
      </c>
      <c r="B8">
        <v>25708</v>
      </c>
      <c r="C8">
        <v>5567</v>
      </c>
      <c r="D8">
        <v>16194</v>
      </c>
      <c r="E8">
        <v>3947</v>
      </c>
      <c r="F8">
        <v>197</v>
      </c>
      <c r="G8">
        <v>5225</v>
      </c>
      <c r="H8">
        <v>3138</v>
      </c>
      <c r="I8">
        <v>19893</v>
      </c>
      <c r="J8">
        <v>1289</v>
      </c>
      <c r="K8">
        <v>2743</v>
      </c>
      <c r="L8">
        <v>1477</v>
      </c>
      <c r="M8">
        <v>306</v>
      </c>
      <c r="N8">
        <v>276</v>
      </c>
      <c r="O8">
        <v>18292</v>
      </c>
      <c r="P8">
        <v>12457</v>
      </c>
      <c r="Q8">
        <v>6892</v>
      </c>
      <c r="R8">
        <v>2546</v>
      </c>
      <c r="S8">
        <v>1313</v>
      </c>
      <c r="T8">
        <v>519</v>
      </c>
      <c r="U8">
        <v>1187</v>
      </c>
      <c r="V8">
        <v>5606</v>
      </c>
      <c r="W8">
        <v>10912</v>
      </c>
      <c r="X8">
        <v>6679</v>
      </c>
      <c r="Y8">
        <v>2391</v>
      </c>
      <c r="Z8">
        <v>564</v>
      </c>
      <c r="AA8">
        <v>1095</v>
      </c>
      <c r="AB8">
        <v>183</v>
      </c>
      <c r="AC8">
        <v>858</v>
      </c>
      <c r="AD8">
        <v>389</v>
      </c>
      <c r="AE8">
        <v>3598</v>
      </c>
      <c r="AF8">
        <v>10716</v>
      </c>
      <c r="AG8">
        <v>1431</v>
      </c>
      <c r="AH8">
        <v>2222</v>
      </c>
      <c r="AI8">
        <v>710</v>
      </c>
      <c r="AJ8">
        <v>1126</v>
      </c>
      <c r="AK8">
        <v>3029</v>
      </c>
      <c r="AL8">
        <v>2394</v>
      </c>
      <c r="AM8">
        <v>11255</v>
      </c>
      <c r="AN8">
        <v>1074</v>
      </c>
      <c r="AO8">
        <v>4679</v>
      </c>
      <c r="AP8">
        <v>2747</v>
      </c>
      <c r="AQ8">
        <v>2502</v>
      </c>
      <c r="AR8">
        <v>253</v>
      </c>
      <c r="AS8">
        <v>343</v>
      </c>
    </row>
    <row r="9" spans="1:45" ht="12.75">
      <c r="A9" t="s">
        <v>100</v>
      </c>
      <c r="B9">
        <v>24426</v>
      </c>
      <c r="C9">
        <v>3063</v>
      </c>
      <c r="D9">
        <v>18602</v>
      </c>
      <c r="E9">
        <v>2761</v>
      </c>
      <c r="F9">
        <v>5050</v>
      </c>
      <c r="G9">
        <v>3209</v>
      </c>
      <c r="H9">
        <v>7149</v>
      </c>
      <c r="I9">
        <v>14107</v>
      </c>
      <c r="J9">
        <v>1256</v>
      </c>
      <c r="K9">
        <v>6170</v>
      </c>
      <c r="L9">
        <v>2168</v>
      </c>
      <c r="M9">
        <v>725</v>
      </c>
      <c r="N9">
        <v>991</v>
      </c>
      <c r="O9">
        <v>20055</v>
      </c>
      <c r="P9">
        <v>11494</v>
      </c>
      <c r="Q9">
        <v>5576</v>
      </c>
      <c r="R9">
        <v>1407</v>
      </c>
      <c r="S9">
        <v>1563</v>
      </c>
      <c r="T9">
        <v>2045</v>
      </c>
      <c r="U9">
        <v>903</v>
      </c>
      <c r="V9">
        <v>2601</v>
      </c>
      <c r="W9">
        <v>9004</v>
      </c>
      <c r="X9">
        <v>3724</v>
      </c>
      <c r="Y9">
        <v>853</v>
      </c>
      <c r="Z9">
        <v>1240</v>
      </c>
      <c r="AA9">
        <v>2958</v>
      </c>
      <c r="AB9">
        <v>229</v>
      </c>
      <c r="AC9">
        <v>1632</v>
      </c>
      <c r="AD9">
        <v>375</v>
      </c>
      <c r="AE9">
        <v>3366</v>
      </c>
      <c r="AF9">
        <v>8619</v>
      </c>
      <c r="AG9">
        <v>981</v>
      </c>
      <c r="AH9">
        <v>2970</v>
      </c>
      <c r="AI9">
        <v>416</v>
      </c>
      <c r="AJ9">
        <v>431</v>
      </c>
      <c r="AK9">
        <v>2746</v>
      </c>
      <c r="AL9">
        <v>1460</v>
      </c>
      <c r="AM9">
        <v>9389</v>
      </c>
      <c r="AN9">
        <v>1805</v>
      </c>
      <c r="AO9">
        <v>1024</v>
      </c>
      <c r="AP9">
        <v>992</v>
      </c>
      <c r="AQ9">
        <v>4528</v>
      </c>
      <c r="AR9">
        <v>1040</v>
      </c>
      <c r="AS9">
        <v>385</v>
      </c>
    </row>
    <row r="10" spans="1:45" ht="12.75">
      <c r="A10" t="s">
        <v>101</v>
      </c>
      <c r="B10">
        <v>22828</v>
      </c>
      <c r="C10">
        <v>4487</v>
      </c>
      <c r="D10">
        <v>14631</v>
      </c>
      <c r="E10">
        <v>3710</v>
      </c>
      <c r="F10">
        <v>255</v>
      </c>
      <c r="G10">
        <v>4794</v>
      </c>
      <c r="H10">
        <v>3315</v>
      </c>
      <c r="I10">
        <v>17793</v>
      </c>
      <c r="J10">
        <v>1197</v>
      </c>
      <c r="K10">
        <v>1780</v>
      </c>
      <c r="L10">
        <v>1934</v>
      </c>
      <c r="M10">
        <v>124</v>
      </c>
      <c r="N10">
        <v>394</v>
      </c>
      <c r="O10">
        <v>16425</v>
      </c>
      <c r="P10">
        <v>11463</v>
      </c>
      <c r="Q10">
        <v>6595</v>
      </c>
      <c r="R10">
        <v>2126</v>
      </c>
      <c r="S10">
        <v>1129</v>
      </c>
      <c r="T10">
        <v>477</v>
      </c>
      <c r="U10">
        <v>1136</v>
      </c>
      <c r="V10">
        <v>5271</v>
      </c>
      <c r="W10">
        <v>10236</v>
      </c>
      <c r="X10">
        <v>6040</v>
      </c>
      <c r="Y10">
        <v>1504</v>
      </c>
      <c r="Z10">
        <v>643</v>
      </c>
      <c r="AA10">
        <v>1899</v>
      </c>
      <c r="AB10">
        <v>150</v>
      </c>
      <c r="AC10">
        <v>931</v>
      </c>
      <c r="AD10">
        <v>609</v>
      </c>
      <c r="AE10">
        <v>3882</v>
      </c>
      <c r="AF10">
        <v>8864</v>
      </c>
      <c r="AG10">
        <v>1475</v>
      </c>
      <c r="AH10">
        <v>2397</v>
      </c>
      <c r="AI10">
        <v>574</v>
      </c>
      <c r="AJ10">
        <v>1026</v>
      </c>
      <c r="AK10">
        <v>2877</v>
      </c>
      <c r="AL10">
        <v>1887</v>
      </c>
      <c r="AM10">
        <v>10643</v>
      </c>
      <c r="AN10">
        <v>682</v>
      </c>
      <c r="AO10">
        <v>3739</v>
      </c>
      <c r="AP10">
        <v>2785</v>
      </c>
      <c r="AQ10">
        <v>2813</v>
      </c>
      <c r="AR10">
        <v>624</v>
      </c>
      <c r="AS10">
        <v>407</v>
      </c>
    </row>
    <row r="11" spans="1:45" ht="12.75">
      <c r="A11" t="s">
        <v>102</v>
      </c>
      <c r="B11">
        <v>26429</v>
      </c>
      <c r="C11">
        <v>5864</v>
      </c>
      <c r="D11">
        <v>16527</v>
      </c>
      <c r="E11">
        <v>4038</v>
      </c>
      <c r="F11">
        <v>56</v>
      </c>
      <c r="G11">
        <v>4654</v>
      </c>
      <c r="H11">
        <v>5542</v>
      </c>
      <c r="I11">
        <v>14743</v>
      </c>
      <c r="J11">
        <v>814</v>
      </c>
      <c r="K11">
        <v>9767</v>
      </c>
      <c r="L11">
        <v>610</v>
      </c>
      <c r="M11">
        <v>495</v>
      </c>
      <c r="N11">
        <v>517</v>
      </c>
      <c r="O11">
        <v>18565</v>
      </c>
      <c r="P11">
        <v>12589</v>
      </c>
      <c r="Q11">
        <v>6806</v>
      </c>
      <c r="R11">
        <v>2506</v>
      </c>
      <c r="S11">
        <v>1766</v>
      </c>
      <c r="T11">
        <v>580</v>
      </c>
      <c r="U11">
        <v>931</v>
      </c>
      <c r="V11">
        <v>4721</v>
      </c>
      <c r="W11">
        <v>9519</v>
      </c>
      <c r="X11">
        <v>7413</v>
      </c>
      <c r="Y11">
        <v>471</v>
      </c>
      <c r="Z11">
        <v>189</v>
      </c>
      <c r="AA11">
        <v>1330</v>
      </c>
      <c r="AB11">
        <v>116</v>
      </c>
      <c r="AC11">
        <v>549</v>
      </c>
      <c r="AD11">
        <v>319</v>
      </c>
      <c r="AE11">
        <v>1937</v>
      </c>
      <c r="AF11">
        <v>12038</v>
      </c>
      <c r="AG11">
        <v>1233</v>
      </c>
      <c r="AH11">
        <v>1183</v>
      </c>
      <c r="AI11">
        <v>732</v>
      </c>
      <c r="AJ11">
        <v>644</v>
      </c>
      <c r="AK11">
        <v>2990</v>
      </c>
      <c r="AL11">
        <v>2737</v>
      </c>
      <c r="AM11">
        <v>9839</v>
      </c>
      <c r="AN11">
        <v>1394</v>
      </c>
      <c r="AO11">
        <v>5822</v>
      </c>
      <c r="AP11">
        <v>1624</v>
      </c>
      <c r="AQ11">
        <v>658</v>
      </c>
      <c r="AR11">
        <v>341</v>
      </c>
      <c r="AS11">
        <v>320</v>
      </c>
    </row>
    <row r="12" spans="1:45" ht="12.75">
      <c r="A12" t="s">
        <v>103</v>
      </c>
      <c r="B12">
        <v>27749</v>
      </c>
      <c r="C12">
        <v>5933</v>
      </c>
      <c r="D12">
        <v>18656</v>
      </c>
      <c r="E12">
        <v>3160</v>
      </c>
      <c r="F12">
        <v>557</v>
      </c>
      <c r="G12">
        <v>4862</v>
      </c>
      <c r="H12">
        <v>10827</v>
      </c>
      <c r="I12">
        <v>6344</v>
      </c>
      <c r="J12">
        <v>1240</v>
      </c>
      <c r="K12">
        <v>14278</v>
      </c>
      <c r="L12">
        <v>4653</v>
      </c>
      <c r="M12">
        <v>1234</v>
      </c>
      <c r="N12">
        <v>1346</v>
      </c>
      <c r="O12">
        <v>20191</v>
      </c>
      <c r="P12">
        <v>13658</v>
      </c>
      <c r="Q12">
        <v>6771</v>
      </c>
      <c r="R12">
        <v>2543</v>
      </c>
      <c r="S12">
        <v>1675</v>
      </c>
      <c r="T12">
        <v>1104</v>
      </c>
      <c r="U12">
        <v>1565</v>
      </c>
      <c r="V12">
        <v>5444</v>
      </c>
      <c r="W12">
        <v>9296</v>
      </c>
      <c r="X12">
        <v>5707</v>
      </c>
      <c r="Y12">
        <v>460</v>
      </c>
      <c r="Z12">
        <v>986</v>
      </c>
      <c r="AA12">
        <v>2007</v>
      </c>
      <c r="AB12">
        <v>136</v>
      </c>
      <c r="AC12">
        <v>1258</v>
      </c>
      <c r="AD12">
        <v>324</v>
      </c>
      <c r="AE12">
        <v>3075</v>
      </c>
      <c r="AF12">
        <v>9884</v>
      </c>
      <c r="AG12">
        <v>923</v>
      </c>
      <c r="AH12">
        <v>1642</v>
      </c>
      <c r="AI12">
        <v>444</v>
      </c>
      <c r="AJ12">
        <v>911</v>
      </c>
      <c r="AK12">
        <v>2647</v>
      </c>
      <c r="AL12">
        <v>2729</v>
      </c>
      <c r="AM12">
        <v>9672</v>
      </c>
      <c r="AN12">
        <v>1709</v>
      </c>
      <c r="AO12">
        <v>3815</v>
      </c>
      <c r="AP12">
        <v>2372</v>
      </c>
      <c r="AQ12">
        <v>1402</v>
      </c>
      <c r="AR12">
        <v>374</v>
      </c>
      <c r="AS12">
        <v>376</v>
      </c>
    </row>
    <row r="13" spans="1:45" ht="12.75">
      <c r="A13" t="s">
        <v>104</v>
      </c>
      <c r="B13">
        <v>23001</v>
      </c>
      <c r="C13">
        <v>3820</v>
      </c>
      <c r="D13">
        <v>15947</v>
      </c>
      <c r="E13">
        <v>3234</v>
      </c>
      <c r="F13">
        <v>419</v>
      </c>
      <c r="G13">
        <v>3595</v>
      </c>
      <c r="H13">
        <v>5562</v>
      </c>
      <c r="I13">
        <v>15090</v>
      </c>
      <c r="J13">
        <v>999</v>
      </c>
      <c r="K13">
        <v>4930</v>
      </c>
      <c r="L13">
        <v>1405</v>
      </c>
      <c r="M13">
        <v>577</v>
      </c>
      <c r="N13">
        <v>767</v>
      </c>
      <c r="O13">
        <v>17495</v>
      </c>
      <c r="P13">
        <v>12277</v>
      </c>
      <c r="Q13">
        <v>7281</v>
      </c>
      <c r="R13">
        <v>1848</v>
      </c>
      <c r="S13">
        <v>1492</v>
      </c>
      <c r="T13">
        <v>823</v>
      </c>
      <c r="U13">
        <v>833</v>
      </c>
      <c r="V13">
        <v>3243</v>
      </c>
      <c r="W13">
        <v>9939</v>
      </c>
      <c r="X13">
        <v>5358</v>
      </c>
      <c r="Y13">
        <v>860</v>
      </c>
      <c r="Z13">
        <v>631</v>
      </c>
      <c r="AA13">
        <v>2914</v>
      </c>
      <c r="AB13">
        <v>176</v>
      </c>
      <c r="AC13">
        <v>1097</v>
      </c>
      <c r="AD13">
        <v>445</v>
      </c>
      <c r="AE13">
        <v>3157</v>
      </c>
      <c r="AF13">
        <v>10337</v>
      </c>
      <c r="AG13">
        <v>1221</v>
      </c>
      <c r="AH13">
        <v>2483</v>
      </c>
      <c r="AI13">
        <v>503</v>
      </c>
      <c r="AJ13">
        <v>525</v>
      </c>
      <c r="AK13">
        <v>3317</v>
      </c>
      <c r="AL13">
        <v>1890</v>
      </c>
      <c r="AM13">
        <v>10385</v>
      </c>
      <c r="AN13">
        <v>1204</v>
      </c>
      <c r="AO13">
        <v>2937</v>
      </c>
      <c r="AP13">
        <v>3083</v>
      </c>
      <c r="AQ13">
        <v>2330</v>
      </c>
      <c r="AR13">
        <v>831</v>
      </c>
      <c r="AS13">
        <v>446</v>
      </c>
    </row>
    <row r="14" spans="1:45" ht="12.75">
      <c r="A14" t="s">
        <v>105</v>
      </c>
      <c r="B14">
        <v>28026</v>
      </c>
      <c r="C14">
        <v>8020</v>
      </c>
      <c r="D14">
        <v>16503</v>
      </c>
      <c r="E14">
        <v>3503</v>
      </c>
      <c r="F14">
        <v>165</v>
      </c>
      <c r="G14">
        <v>5219</v>
      </c>
      <c r="H14">
        <v>6578</v>
      </c>
      <c r="I14">
        <v>12482</v>
      </c>
      <c r="J14">
        <v>1204</v>
      </c>
      <c r="K14">
        <v>11519</v>
      </c>
      <c r="L14">
        <v>2455</v>
      </c>
      <c r="M14">
        <v>366</v>
      </c>
      <c r="N14">
        <v>718</v>
      </c>
      <c r="O14">
        <v>18259</v>
      </c>
      <c r="P14">
        <v>11019</v>
      </c>
      <c r="Q14">
        <v>5078</v>
      </c>
      <c r="R14">
        <v>2478</v>
      </c>
      <c r="S14">
        <v>1350</v>
      </c>
      <c r="T14">
        <v>621</v>
      </c>
      <c r="U14">
        <v>1492</v>
      </c>
      <c r="V14">
        <v>7159</v>
      </c>
      <c r="W14">
        <v>9648</v>
      </c>
      <c r="X14">
        <v>5861</v>
      </c>
      <c r="Y14">
        <v>1819</v>
      </c>
      <c r="Z14">
        <v>489</v>
      </c>
      <c r="AA14">
        <v>1300</v>
      </c>
      <c r="AB14">
        <v>179</v>
      </c>
      <c r="AC14">
        <v>1050</v>
      </c>
      <c r="AD14">
        <v>384</v>
      </c>
      <c r="AE14">
        <v>3400</v>
      </c>
      <c r="AF14">
        <v>8910</v>
      </c>
      <c r="AG14">
        <v>1179</v>
      </c>
      <c r="AH14">
        <v>1514</v>
      </c>
      <c r="AI14">
        <v>556</v>
      </c>
      <c r="AJ14">
        <v>1148</v>
      </c>
      <c r="AK14">
        <v>2338</v>
      </c>
      <c r="AL14">
        <v>2913</v>
      </c>
      <c r="AM14">
        <v>9971</v>
      </c>
      <c r="AN14">
        <v>777</v>
      </c>
      <c r="AO14">
        <v>4926</v>
      </c>
      <c r="AP14">
        <v>2434</v>
      </c>
      <c r="AQ14">
        <v>1641</v>
      </c>
      <c r="AR14">
        <v>193</v>
      </c>
      <c r="AS14">
        <v>323</v>
      </c>
    </row>
    <row r="15" spans="1:45" ht="12.75">
      <c r="A15" t="s">
        <v>106</v>
      </c>
      <c r="B15">
        <v>24380</v>
      </c>
      <c r="C15">
        <v>5512</v>
      </c>
      <c r="D15">
        <v>15108</v>
      </c>
      <c r="E15">
        <v>3760</v>
      </c>
      <c r="F15">
        <v>252</v>
      </c>
      <c r="G15">
        <v>5253</v>
      </c>
      <c r="H15">
        <v>1930</v>
      </c>
      <c r="I15">
        <v>20830</v>
      </c>
      <c r="J15">
        <v>1289</v>
      </c>
      <c r="K15">
        <v>801</v>
      </c>
      <c r="L15">
        <v>1253</v>
      </c>
      <c r="M15">
        <v>207</v>
      </c>
      <c r="N15">
        <v>150</v>
      </c>
      <c r="O15">
        <v>17115</v>
      </c>
      <c r="P15">
        <v>11249</v>
      </c>
      <c r="Q15">
        <v>6329</v>
      </c>
      <c r="R15">
        <v>2231</v>
      </c>
      <c r="S15">
        <v>1044</v>
      </c>
      <c r="T15">
        <v>435</v>
      </c>
      <c r="U15">
        <v>1210</v>
      </c>
      <c r="V15">
        <v>5937</v>
      </c>
      <c r="W15">
        <v>10276</v>
      </c>
      <c r="X15">
        <v>5821</v>
      </c>
      <c r="Y15">
        <v>2740</v>
      </c>
      <c r="Z15">
        <v>670</v>
      </c>
      <c r="AA15">
        <v>883</v>
      </c>
      <c r="AB15">
        <v>162</v>
      </c>
      <c r="AC15">
        <v>896</v>
      </c>
      <c r="AD15">
        <v>322</v>
      </c>
      <c r="AE15">
        <v>3614</v>
      </c>
      <c r="AF15">
        <v>9561</v>
      </c>
      <c r="AG15">
        <v>1308</v>
      </c>
      <c r="AH15">
        <v>2012</v>
      </c>
      <c r="AI15">
        <v>651</v>
      </c>
      <c r="AJ15">
        <v>1302</v>
      </c>
      <c r="AK15">
        <v>2951</v>
      </c>
      <c r="AL15">
        <v>2052</v>
      </c>
      <c r="AM15">
        <v>10505</v>
      </c>
      <c r="AN15">
        <v>1025</v>
      </c>
      <c r="AO15">
        <v>3696</v>
      </c>
      <c r="AP15">
        <v>3384</v>
      </c>
      <c r="AQ15">
        <v>2211</v>
      </c>
      <c r="AR15">
        <v>189</v>
      </c>
      <c r="AS15">
        <v>229</v>
      </c>
    </row>
    <row r="16" spans="1:45" ht="12.75">
      <c r="A16" t="s">
        <v>107</v>
      </c>
      <c r="B16">
        <v>25334</v>
      </c>
      <c r="C16">
        <v>6355</v>
      </c>
      <c r="D16">
        <v>15599</v>
      </c>
      <c r="E16">
        <v>3380</v>
      </c>
      <c r="F16">
        <v>150</v>
      </c>
      <c r="G16">
        <v>5796</v>
      </c>
      <c r="H16">
        <v>2895</v>
      </c>
      <c r="I16">
        <v>20140</v>
      </c>
      <c r="J16">
        <v>1227</v>
      </c>
      <c r="K16">
        <v>1554</v>
      </c>
      <c r="L16">
        <v>2258</v>
      </c>
      <c r="M16">
        <v>155</v>
      </c>
      <c r="N16">
        <v>287</v>
      </c>
      <c r="O16">
        <v>17376</v>
      </c>
      <c r="P16">
        <v>10996</v>
      </c>
      <c r="Q16">
        <v>5612</v>
      </c>
      <c r="R16">
        <v>2363</v>
      </c>
      <c r="S16">
        <v>889</v>
      </c>
      <c r="T16">
        <v>476</v>
      </c>
      <c r="U16">
        <v>1656</v>
      </c>
      <c r="V16">
        <v>7507</v>
      </c>
      <c r="W16">
        <v>10133</v>
      </c>
      <c r="X16">
        <v>4973</v>
      </c>
      <c r="Y16">
        <v>3142</v>
      </c>
      <c r="Z16">
        <v>661</v>
      </c>
      <c r="AA16">
        <v>1175</v>
      </c>
      <c r="AB16">
        <v>182</v>
      </c>
      <c r="AC16">
        <v>1020</v>
      </c>
      <c r="AD16">
        <v>515</v>
      </c>
      <c r="AE16">
        <v>4258</v>
      </c>
      <c r="AF16">
        <v>8039</v>
      </c>
      <c r="AG16">
        <v>1352</v>
      </c>
      <c r="AH16">
        <v>1897</v>
      </c>
      <c r="AI16">
        <v>453</v>
      </c>
      <c r="AJ16">
        <v>1492</v>
      </c>
      <c r="AK16">
        <v>2729</v>
      </c>
      <c r="AL16">
        <v>2210</v>
      </c>
      <c r="AM16">
        <v>10395</v>
      </c>
      <c r="AN16">
        <v>766</v>
      </c>
      <c r="AO16">
        <v>4195</v>
      </c>
      <c r="AP16">
        <v>3779</v>
      </c>
      <c r="AQ16">
        <v>1136</v>
      </c>
      <c r="AR16">
        <v>519</v>
      </c>
      <c r="AS16">
        <v>262</v>
      </c>
    </row>
    <row r="17" spans="1:45" ht="12.75">
      <c r="A17" t="s">
        <v>108</v>
      </c>
      <c r="B17">
        <v>30133</v>
      </c>
      <c r="C17">
        <v>3469</v>
      </c>
      <c r="D17">
        <v>25199</v>
      </c>
      <c r="E17">
        <v>1465</v>
      </c>
      <c r="F17">
        <v>1585</v>
      </c>
      <c r="G17">
        <v>3416</v>
      </c>
      <c r="H17">
        <v>11153</v>
      </c>
      <c r="I17">
        <v>14897</v>
      </c>
      <c r="J17">
        <v>1971</v>
      </c>
      <c r="K17">
        <v>7097</v>
      </c>
      <c r="L17">
        <v>5004</v>
      </c>
      <c r="M17">
        <v>1164</v>
      </c>
      <c r="N17">
        <v>2699</v>
      </c>
      <c r="O17">
        <v>26007</v>
      </c>
      <c r="P17">
        <v>18385</v>
      </c>
      <c r="Q17">
        <v>10972</v>
      </c>
      <c r="R17">
        <v>1960</v>
      </c>
      <c r="S17">
        <v>1452</v>
      </c>
      <c r="T17">
        <v>2193</v>
      </c>
      <c r="U17">
        <v>1808</v>
      </c>
      <c r="V17">
        <v>3400</v>
      </c>
      <c r="W17">
        <v>15661</v>
      </c>
      <c r="X17">
        <v>3492</v>
      </c>
      <c r="Y17">
        <v>2193</v>
      </c>
      <c r="Z17">
        <v>2333</v>
      </c>
      <c r="AA17">
        <v>7397</v>
      </c>
      <c r="AB17">
        <v>246</v>
      </c>
      <c r="AC17">
        <v>5816</v>
      </c>
      <c r="AD17">
        <v>977</v>
      </c>
      <c r="AE17">
        <v>8528</v>
      </c>
      <c r="AF17">
        <v>8727</v>
      </c>
      <c r="AG17">
        <v>698</v>
      </c>
      <c r="AH17">
        <v>7072</v>
      </c>
      <c r="AI17">
        <v>133</v>
      </c>
      <c r="AJ17">
        <v>966</v>
      </c>
      <c r="AK17">
        <v>5509</v>
      </c>
      <c r="AL17">
        <v>1283</v>
      </c>
      <c r="AM17">
        <v>16927</v>
      </c>
      <c r="AN17">
        <v>357</v>
      </c>
      <c r="AO17">
        <v>849</v>
      </c>
      <c r="AP17">
        <v>1387</v>
      </c>
      <c r="AQ17">
        <v>13439</v>
      </c>
      <c r="AR17">
        <v>895</v>
      </c>
      <c r="AS17">
        <v>1266</v>
      </c>
    </row>
    <row r="18" spans="1:45" ht="12.75">
      <c r="A18" t="s">
        <v>109</v>
      </c>
      <c r="B18">
        <v>25410</v>
      </c>
      <c r="C18">
        <v>5522</v>
      </c>
      <c r="D18">
        <v>16483</v>
      </c>
      <c r="E18">
        <v>3405</v>
      </c>
      <c r="F18">
        <v>164</v>
      </c>
      <c r="G18">
        <v>5220</v>
      </c>
      <c r="H18">
        <v>1553</v>
      </c>
      <c r="I18">
        <v>22670</v>
      </c>
      <c r="J18">
        <v>1121</v>
      </c>
      <c r="K18">
        <v>537</v>
      </c>
      <c r="L18">
        <v>986</v>
      </c>
      <c r="M18">
        <v>96</v>
      </c>
      <c r="N18">
        <v>102</v>
      </c>
      <c r="O18">
        <v>18289</v>
      </c>
      <c r="P18">
        <v>12676</v>
      </c>
      <c r="Q18">
        <v>7335</v>
      </c>
      <c r="R18">
        <v>2539</v>
      </c>
      <c r="S18">
        <v>1079</v>
      </c>
      <c r="T18">
        <v>461</v>
      </c>
      <c r="U18">
        <v>1262</v>
      </c>
      <c r="V18">
        <v>6058</v>
      </c>
      <c r="W18">
        <v>10785</v>
      </c>
      <c r="X18">
        <v>6459</v>
      </c>
      <c r="Y18">
        <v>2481</v>
      </c>
      <c r="Z18">
        <v>532</v>
      </c>
      <c r="AA18">
        <v>1150</v>
      </c>
      <c r="AB18">
        <v>163</v>
      </c>
      <c r="AC18">
        <v>844</v>
      </c>
      <c r="AD18">
        <v>269</v>
      </c>
      <c r="AE18">
        <v>3411</v>
      </c>
      <c r="AF18">
        <v>10642</v>
      </c>
      <c r="AG18">
        <v>1253</v>
      </c>
      <c r="AH18">
        <v>2210</v>
      </c>
      <c r="AI18">
        <v>549</v>
      </c>
      <c r="AJ18">
        <v>1216</v>
      </c>
      <c r="AK18">
        <v>3225</v>
      </c>
      <c r="AL18">
        <v>2332</v>
      </c>
      <c r="AM18">
        <v>10999</v>
      </c>
      <c r="AN18">
        <v>826</v>
      </c>
      <c r="AO18">
        <v>4838</v>
      </c>
      <c r="AP18">
        <v>3296</v>
      </c>
      <c r="AQ18">
        <v>1811</v>
      </c>
      <c r="AR18">
        <v>228</v>
      </c>
      <c r="AS18">
        <v>214</v>
      </c>
    </row>
    <row r="19" spans="1:45" ht="12.75">
      <c r="A19" t="s">
        <v>110</v>
      </c>
      <c r="B19">
        <v>31074</v>
      </c>
      <c r="C19">
        <v>8886</v>
      </c>
      <c r="D19">
        <v>19545</v>
      </c>
      <c r="E19">
        <v>2643</v>
      </c>
      <c r="F19">
        <v>159</v>
      </c>
      <c r="G19">
        <v>5466</v>
      </c>
      <c r="H19">
        <v>13959</v>
      </c>
      <c r="I19">
        <v>3348</v>
      </c>
      <c r="J19">
        <v>1349</v>
      </c>
      <c r="K19">
        <v>18873</v>
      </c>
      <c r="L19">
        <v>6797</v>
      </c>
      <c r="M19">
        <v>707</v>
      </c>
      <c r="N19">
        <v>1838</v>
      </c>
      <c r="O19">
        <v>20943</v>
      </c>
      <c r="P19">
        <v>12052</v>
      </c>
      <c r="Q19">
        <v>4485</v>
      </c>
      <c r="R19">
        <v>2676</v>
      </c>
      <c r="S19">
        <v>1394</v>
      </c>
      <c r="T19">
        <v>1171</v>
      </c>
      <c r="U19">
        <v>2326</v>
      </c>
      <c r="V19">
        <v>7613</v>
      </c>
      <c r="W19">
        <v>9532</v>
      </c>
      <c r="X19">
        <v>3943</v>
      </c>
      <c r="Y19">
        <v>816</v>
      </c>
      <c r="Z19">
        <v>2685</v>
      </c>
      <c r="AA19">
        <v>1836</v>
      </c>
      <c r="AB19">
        <v>252</v>
      </c>
      <c r="AC19">
        <v>1890</v>
      </c>
      <c r="AD19">
        <v>297</v>
      </c>
      <c r="AE19">
        <v>4776</v>
      </c>
      <c r="AF19">
        <v>6476</v>
      </c>
      <c r="AG19">
        <v>707</v>
      </c>
      <c r="AH19">
        <v>1987</v>
      </c>
      <c r="AI19">
        <v>245</v>
      </c>
      <c r="AJ19">
        <v>1176</v>
      </c>
      <c r="AK19">
        <v>2298</v>
      </c>
      <c r="AL19">
        <v>3119</v>
      </c>
      <c r="AM19">
        <v>9967</v>
      </c>
      <c r="AN19">
        <v>910</v>
      </c>
      <c r="AO19">
        <v>1914</v>
      </c>
      <c r="AP19">
        <v>4672</v>
      </c>
      <c r="AQ19">
        <v>1497</v>
      </c>
      <c r="AR19">
        <v>974</v>
      </c>
      <c r="AS19">
        <v>435</v>
      </c>
    </row>
    <row r="20" spans="1:45" ht="12.75">
      <c r="A20" t="s">
        <v>111</v>
      </c>
      <c r="B20">
        <v>25669</v>
      </c>
      <c r="C20">
        <v>4641</v>
      </c>
      <c r="D20">
        <v>17967</v>
      </c>
      <c r="E20">
        <v>3061</v>
      </c>
      <c r="F20">
        <v>429</v>
      </c>
      <c r="G20">
        <v>4419</v>
      </c>
      <c r="H20">
        <v>5478</v>
      </c>
      <c r="I20">
        <v>15758</v>
      </c>
      <c r="J20">
        <v>1341</v>
      </c>
      <c r="K20">
        <v>6500</v>
      </c>
      <c r="L20">
        <v>1438</v>
      </c>
      <c r="M20">
        <v>632</v>
      </c>
      <c r="N20">
        <v>575</v>
      </c>
      <c r="O20">
        <v>19486</v>
      </c>
      <c r="P20">
        <v>13903</v>
      </c>
      <c r="Q20">
        <v>7848</v>
      </c>
      <c r="R20">
        <v>2174</v>
      </c>
      <c r="S20">
        <v>2091</v>
      </c>
      <c r="T20">
        <v>567</v>
      </c>
      <c r="U20">
        <v>1223</v>
      </c>
      <c r="V20">
        <v>3693</v>
      </c>
      <c r="W20">
        <v>11010</v>
      </c>
      <c r="X20">
        <v>5900</v>
      </c>
      <c r="Y20">
        <v>503</v>
      </c>
      <c r="Z20">
        <v>1480</v>
      </c>
      <c r="AA20">
        <v>2977</v>
      </c>
      <c r="AB20">
        <v>150</v>
      </c>
      <c r="AC20">
        <v>1333</v>
      </c>
      <c r="AD20">
        <v>541</v>
      </c>
      <c r="AE20">
        <v>3705</v>
      </c>
      <c r="AF20">
        <v>10870</v>
      </c>
      <c r="AG20">
        <v>1175</v>
      </c>
      <c r="AH20">
        <v>3355</v>
      </c>
      <c r="AI20">
        <v>391</v>
      </c>
      <c r="AJ20">
        <v>581</v>
      </c>
      <c r="AK20">
        <v>3341</v>
      </c>
      <c r="AL20">
        <v>2167</v>
      </c>
      <c r="AM20">
        <v>11572</v>
      </c>
      <c r="AN20">
        <v>1482</v>
      </c>
      <c r="AO20">
        <v>1917</v>
      </c>
      <c r="AP20">
        <v>3213</v>
      </c>
      <c r="AQ20">
        <v>2936</v>
      </c>
      <c r="AR20">
        <v>2024</v>
      </c>
      <c r="AS20">
        <v>562</v>
      </c>
    </row>
    <row r="21" spans="1:45" ht="12.75">
      <c r="A21" t="s">
        <v>112</v>
      </c>
      <c r="B21">
        <v>33957</v>
      </c>
      <c r="C21">
        <v>8999</v>
      </c>
      <c r="D21">
        <v>22552</v>
      </c>
      <c r="E21">
        <v>2406</v>
      </c>
      <c r="F21">
        <v>3161</v>
      </c>
      <c r="G21">
        <v>5425</v>
      </c>
      <c r="H21">
        <v>13441</v>
      </c>
      <c r="I21">
        <v>9189</v>
      </c>
      <c r="J21">
        <v>2197</v>
      </c>
      <c r="K21">
        <v>12787</v>
      </c>
      <c r="L21">
        <v>8094</v>
      </c>
      <c r="M21">
        <v>1690</v>
      </c>
      <c r="N21">
        <v>2259</v>
      </c>
      <c r="O21">
        <v>23922</v>
      </c>
      <c r="P21">
        <v>12932</v>
      </c>
      <c r="Q21">
        <v>4935</v>
      </c>
      <c r="R21">
        <v>2578</v>
      </c>
      <c r="S21">
        <v>1083</v>
      </c>
      <c r="T21">
        <v>2036</v>
      </c>
      <c r="U21">
        <v>2300</v>
      </c>
      <c r="V21">
        <v>7283</v>
      </c>
      <c r="W21">
        <v>12045</v>
      </c>
      <c r="X21">
        <v>3014</v>
      </c>
      <c r="Y21">
        <v>3921</v>
      </c>
      <c r="Z21">
        <v>2211</v>
      </c>
      <c r="AA21">
        <v>2604</v>
      </c>
      <c r="AB21">
        <v>295</v>
      </c>
      <c r="AC21">
        <v>3373</v>
      </c>
      <c r="AD21">
        <v>473</v>
      </c>
      <c r="AE21">
        <v>6981</v>
      </c>
      <c r="AF21">
        <v>6137</v>
      </c>
      <c r="AG21">
        <v>1058</v>
      </c>
      <c r="AH21">
        <v>3520</v>
      </c>
      <c r="AI21">
        <v>183</v>
      </c>
      <c r="AJ21">
        <v>1676</v>
      </c>
      <c r="AK21">
        <v>2830</v>
      </c>
      <c r="AL21">
        <v>2778</v>
      </c>
      <c r="AM21">
        <v>12465</v>
      </c>
      <c r="AN21">
        <v>691</v>
      </c>
      <c r="AO21">
        <v>1557</v>
      </c>
      <c r="AP21">
        <v>3164</v>
      </c>
      <c r="AQ21">
        <v>6593</v>
      </c>
      <c r="AR21">
        <v>460</v>
      </c>
      <c r="AS21">
        <v>420</v>
      </c>
    </row>
    <row r="22" spans="1:45" ht="12.75">
      <c r="A22" t="s">
        <v>113</v>
      </c>
      <c r="B22">
        <v>25707</v>
      </c>
      <c r="C22">
        <v>5076</v>
      </c>
      <c r="D22">
        <v>16343</v>
      </c>
      <c r="E22">
        <v>4288</v>
      </c>
      <c r="F22">
        <v>111</v>
      </c>
      <c r="G22">
        <v>5275</v>
      </c>
      <c r="H22">
        <v>1748</v>
      </c>
      <c r="I22">
        <v>22820</v>
      </c>
      <c r="J22">
        <v>1059</v>
      </c>
      <c r="K22">
        <v>764</v>
      </c>
      <c r="L22">
        <v>914</v>
      </c>
      <c r="M22">
        <v>150</v>
      </c>
      <c r="N22">
        <v>136</v>
      </c>
      <c r="O22">
        <v>18579</v>
      </c>
      <c r="P22">
        <v>12852</v>
      </c>
      <c r="Q22">
        <v>7356</v>
      </c>
      <c r="R22">
        <v>2646</v>
      </c>
      <c r="S22">
        <v>1159</v>
      </c>
      <c r="T22">
        <v>497</v>
      </c>
      <c r="U22">
        <v>1194</v>
      </c>
      <c r="V22">
        <v>5759</v>
      </c>
      <c r="W22">
        <v>11370</v>
      </c>
      <c r="X22">
        <v>7187</v>
      </c>
      <c r="Y22">
        <v>1957</v>
      </c>
      <c r="Z22">
        <v>906</v>
      </c>
      <c r="AA22">
        <v>1169</v>
      </c>
      <c r="AB22">
        <v>151</v>
      </c>
      <c r="AC22">
        <v>764</v>
      </c>
      <c r="AD22">
        <v>421</v>
      </c>
      <c r="AE22">
        <v>3760</v>
      </c>
      <c r="AF22">
        <v>11133</v>
      </c>
      <c r="AG22">
        <v>1643</v>
      </c>
      <c r="AH22">
        <v>2240</v>
      </c>
      <c r="AI22">
        <v>827</v>
      </c>
      <c r="AJ22">
        <v>1193</v>
      </c>
      <c r="AK22">
        <v>3281</v>
      </c>
      <c r="AL22">
        <v>2186</v>
      </c>
      <c r="AM22">
        <v>11732</v>
      </c>
      <c r="AN22">
        <v>1199</v>
      </c>
      <c r="AO22">
        <v>5265</v>
      </c>
      <c r="AP22">
        <v>2524</v>
      </c>
      <c r="AQ22">
        <v>2478</v>
      </c>
      <c r="AR22">
        <v>266</v>
      </c>
      <c r="AS22">
        <v>362</v>
      </c>
    </row>
    <row r="23" spans="1:45" ht="12.75">
      <c r="A23" t="s">
        <v>114</v>
      </c>
      <c r="B23">
        <v>24615</v>
      </c>
      <c r="C23">
        <v>5120</v>
      </c>
      <c r="D23">
        <v>15384</v>
      </c>
      <c r="E23">
        <v>4111</v>
      </c>
      <c r="F23">
        <v>147</v>
      </c>
      <c r="G23">
        <v>4812</v>
      </c>
      <c r="H23">
        <v>2223</v>
      </c>
      <c r="I23">
        <v>20160</v>
      </c>
      <c r="J23">
        <v>818</v>
      </c>
      <c r="K23">
        <v>1842</v>
      </c>
      <c r="L23">
        <v>1715</v>
      </c>
      <c r="M23">
        <v>80</v>
      </c>
      <c r="N23">
        <v>206</v>
      </c>
      <c r="O23">
        <v>17534</v>
      </c>
      <c r="P23">
        <v>12541</v>
      </c>
      <c r="Q23">
        <v>7381</v>
      </c>
      <c r="R23">
        <v>2486</v>
      </c>
      <c r="S23">
        <v>1174</v>
      </c>
      <c r="T23">
        <v>483</v>
      </c>
      <c r="U23">
        <v>1017</v>
      </c>
      <c r="V23">
        <v>6081</v>
      </c>
      <c r="W23">
        <v>10244</v>
      </c>
      <c r="X23">
        <v>7581</v>
      </c>
      <c r="Y23">
        <v>829</v>
      </c>
      <c r="Z23">
        <v>274</v>
      </c>
      <c r="AA23">
        <v>1435</v>
      </c>
      <c r="AB23">
        <v>125</v>
      </c>
      <c r="AC23">
        <v>659</v>
      </c>
      <c r="AD23">
        <v>550</v>
      </c>
      <c r="AE23">
        <v>2773</v>
      </c>
      <c r="AF23">
        <v>10812</v>
      </c>
      <c r="AG23">
        <v>1434</v>
      </c>
      <c r="AH23">
        <v>1589</v>
      </c>
      <c r="AI23">
        <v>732</v>
      </c>
      <c r="AJ23">
        <v>1083</v>
      </c>
      <c r="AK23">
        <v>3104</v>
      </c>
      <c r="AL23">
        <v>2302</v>
      </c>
      <c r="AM23">
        <v>10500</v>
      </c>
      <c r="AN23">
        <v>375</v>
      </c>
      <c r="AO23">
        <v>6060</v>
      </c>
      <c r="AP23">
        <v>3065</v>
      </c>
      <c r="AQ23">
        <v>753</v>
      </c>
      <c r="AR23">
        <v>247</v>
      </c>
      <c r="AS23">
        <v>256</v>
      </c>
    </row>
    <row r="24" spans="1:45" ht="12.75">
      <c r="A24" t="s">
        <v>115</v>
      </c>
      <c r="B24">
        <v>23652</v>
      </c>
      <c r="C24">
        <v>5236</v>
      </c>
      <c r="D24">
        <v>15184</v>
      </c>
      <c r="E24">
        <v>3232</v>
      </c>
      <c r="F24">
        <v>694</v>
      </c>
      <c r="G24">
        <v>3924</v>
      </c>
      <c r="H24">
        <v>4909</v>
      </c>
      <c r="I24">
        <v>12634</v>
      </c>
      <c r="J24">
        <v>999</v>
      </c>
      <c r="K24">
        <v>6606</v>
      </c>
      <c r="L24">
        <v>3156</v>
      </c>
      <c r="M24">
        <v>257</v>
      </c>
      <c r="N24">
        <v>549</v>
      </c>
      <c r="O24">
        <v>16956</v>
      </c>
      <c r="P24">
        <v>11484</v>
      </c>
      <c r="Q24">
        <v>6169</v>
      </c>
      <c r="R24">
        <v>2193</v>
      </c>
      <c r="S24">
        <v>1091</v>
      </c>
      <c r="T24">
        <v>1031</v>
      </c>
      <c r="U24">
        <v>1000</v>
      </c>
      <c r="V24">
        <v>4611</v>
      </c>
      <c r="W24">
        <v>8806</v>
      </c>
      <c r="X24">
        <v>6386</v>
      </c>
      <c r="Y24">
        <v>359</v>
      </c>
      <c r="Z24">
        <v>320</v>
      </c>
      <c r="AA24">
        <v>1639</v>
      </c>
      <c r="AB24">
        <v>102</v>
      </c>
      <c r="AC24">
        <v>657</v>
      </c>
      <c r="AD24">
        <v>440</v>
      </c>
      <c r="AE24">
        <v>2416</v>
      </c>
      <c r="AF24">
        <v>9322</v>
      </c>
      <c r="AG24">
        <v>1076</v>
      </c>
      <c r="AH24">
        <v>1280</v>
      </c>
      <c r="AI24">
        <v>573</v>
      </c>
      <c r="AJ24">
        <v>878</v>
      </c>
      <c r="AK24">
        <v>2689</v>
      </c>
      <c r="AL24">
        <v>2310</v>
      </c>
      <c r="AM24">
        <v>9130</v>
      </c>
      <c r="AN24">
        <v>516</v>
      </c>
      <c r="AO24">
        <v>5837</v>
      </c>
      <c r="AP24">
        <v>1909</v>
      </c>
      <c r="AQ24">
        <v>693</v>
      </c>
      <c r="AR24">
        <v>175</v>
      </c>
      <c r="AS24">
        <v>324</v>
      </c>
    </row>
    <row r="25" spans="1:45" ht="12.75">
      <c r="A25" t="s">
        <v>116</v>
      </c>
      <c r="B25">
        <v>24174</v>
      </c>
      <c r="C25">
        <v>5324</v>
      </c>
      <c r="D25">
        <v>15090</v>
      </c>
      <c r="E25">
        <v>3760</v>
      </c>
      <c r="F25">
        <v>54</v>
      </c>
      <c r="G25">
        <v>4520</v>
      </c>
      <c r="H25">
        <v>3818</v>
      </c>
      <c r="I25">
        <v>16905</v>
      </c>
      <c r="J25">
        <v>1389</v>
      </c>
      <c r="K25">
        <v>3385</v>
      </c>
      <c r="L25">
        <v>1998</v>
      </c>
      <c r="M25">
        <v>497</v>
      </c>
      <c r="N25">
        <v>397</v>
      </c>
      <c r="O25">
        <v>17059</v>
      </c>
      <c r="P25">
        <v>11651</v>
      </c>
      <c r="Q25">
        <v>6563</v>
      </c>
      <c r="R25">
        <v>2235</v>
      </c>
      <c r="S25">
        <v>1271</v>
      </c>
      <c r="T25">
        <v>466</v>
      </c>
      <c r="U25">
        <v>1116</v>
      </c>
      <c r="V25">
        <v>4946</v>
      </c>
      <c r="W25">
        <v>10038</v>
      </c>
      <c r="X25">
        <v>6215</v>
      </c>
      <c r="Y25">
        <v>2157</v>
      </c>
      <c r="Z25">
        <v>264</v>
      </c>
      <c r="AA25">
        <v>1229</v>
      </c>
      <c r="AB25">
        <v>173</v>
      </c>
      <c r="AC25">
        <v>765</v>
      </c>
      <c r="AD25">
        <v>331</v>
      </c>
      <c r="AE25">
        <v>3206</v>
      </c>
      <c r="AF25">
        <v>10106</v>
      </c>
      <c r="AG25">
        <v>1282</v>
      </c>
      <c r="AH25">
        <v>1761</v>
      </c>
      <c r="AI25">
        <v>745</v>
      </c>
      <c r="AJ25">
        <v>1182</v>
      </c>
      <c r="AK25">
        <v>2917</v>
      </c>
      <c r="AL25">
        <v>2151</v>
      </c>
      <c r="AM25">
        <v>10401</v>
      </c>
      <c r="AN25">
        <v>1142</v>
      </c>
      <c r="AO25">
        <v>4764</v>
      </c>
      <c r="AP25">
        <v>2699</v>
      </c>
      <c r="AQ25">
        <v>1604</v>
      </c>
      <c r="AR25">
        <v>192</v>
      </c>
      <c r="AS25">
        <v>363</v>
      </c>
    </row>
    <row r="26" spans="1:45" ht="12.75">
      <c r="A26" t="s">
        <v>117</v>
      </c>
      <c r="B26">
        <v>25885</v>
      </c>
      <c r="C26">
        <v>2519</v>
      </c>
      <c r="D26">
        <v>21177</v>
      </c>
      <c r="E26">
        <v>2189</v>
      </c>
      <c r="F26">
        <v>1695</v>
      </c>
      <c r="G26">
        <v>2820</v>
      </c>
      <c r="H26">
        <v>5722</v>
      </c>
      <c r="I26">
        <v>18440</v>
      </c>
      <c r="J26">
        <v>1069</v>
      </c>
      <c r="K26">
        <v>4796</v>
      </c>
      <c r="L26">
        <v>1106</v>
      </c>
      <c r="M26">
        <v>474</v>
      </c>
      <c r="N26">
        <v>580</v>
      </c>
      <c r="O26">
        <v>22248</v>
      </c>
      <c r="P26">
        <v>10408</v>
      </c>
      <c r="Q26">
        <v>4278</v>
      </c>
      <c r="R26">
        <v>1321</v>
      </c>
      <c r="S26">
        <v>808</v>
      </c>
      <c r="T26">
        <v>3354</v>
      </c>
      <c r="U26">
        <v>647</v>
      </c>
      <c r="V26">
        <v>2405</v>
      </c>
      <c r="W26">
        <v>8194</v>
      </c>
      <c r="X26">
        <v>3683</v>
      </c>
      <c r="Y26">
        <v>397</v>
      </c>
      <c r="Z26">
        <v>345</v>
      </c>
      <c r="AA26">
        <v>3658</v>
      </c>
      <c r="AB26">
        <v>111</v>
      </c>
      <c r="AC26">
        <v>1405</v>
      </c>
      <c r="AD26">
        <v>319</v>
      </c>
      <c r="AE26">
        <v>3000</v>
      </c>
      <c r="AF26">
        <v>8091</v>
      </c>
      <c r="AG26">
        <v>746</v>
      </c>
      <c r="AH26">
        <v>1276</v>
      </c>
      <c r="AI26">
        <v>350</v>
      </c>
      <c r="AJ26">
        <v>401</v>
      </c>
      <c r="AK26">
        <v>4240</v>
      </c>
      <c r="AL26">
        <v>1181</v>
      </c>
      <c r="AM26">
        <v>8578</v>
      </c>
      <c r="AN26">
        <v>718</v>
      </c>
      <c r="AO26">
        <v>2750</v>
      </c>
      <c r="AP26">
        <v>3937</v>
      </c>
      <c r="AQ26">
        <v>815</v>
      </c>
      <c r="AR26">
        <v>358</v>
      </c>
      <c r="AS26">
        <v>384</v>
      </c>
    </row>
    <row r="27" spans="1:45" ht="12.75">
      <c r="A27" t="s">
        <v>118</v>
      </c>
      <c r="B27">
        <v>26794</v>
      </c>
      <c r="C27">
        <v>6372</v>
      </c>
      <c r="D27">
        <v>16469</v>
      </c>
      <c r="E27">
        <v>3953</v>
      </c>
      <c r="F27">
        <v>169</v>
      </c>
      <c r="G27">
        <v>6244</v>
      </c>
      <c r="H27">
        <v>2049</v>
      </c>
      <c r="I27">
        <v>21957</v>
      </c>
      <c r="J27">
        <v>1692</v>
      </c>
      <c r="K27">
        <v>1508</v>
      </c>
      <c r="L27">
        <v>1462</v>
      </c>
      <c r="M27">
        <v>175</v>
      </c>
      <c r="N27">
        <v>190</v>
      </c>
      <c r="O27">
        <v>18281</v>
      </c>
      <c r="P27">
        <v>11842</v>
      </c>
      <c r="Q27">
        <v>6334</v>
      </c>
      <c r="R27">
        <v>2545</v>
      </c>
      <c r="S27">
        <v>882</v>
      </c>
      <c r="T27">
        <v>405</v>
      </c>
      <c r="U27">
        <v>1676</v>
      </c>
      <c r="V27">
        <v>8379</v>
      </c>
      <c r="W27">
        <v>11603</v>
      </c>
      <c r="X27">
        <v>5710</v>
      </c>
      <c r="Y27">
        <v>3828</v>
      </c>
      <c r="Z27">
        <v>660</v>
      </c>
      <c r="AA27">
        <v>1140</v>
      </c>
      <c r="AB27">
        <v>265</v>
      </c>
      <c r="AC27">
        <v>1367</v>
      </c>
      <c r="AD27">
        <v>529</v>
      </c>
      <c r="AE27">
        <v>4939</v>
      </c>
      <c r="AF27">
        <v>8989</v>
      </c>
      <c r="AG27">
        <v>1635</v>
      </c>
      <c r="AH27">
        <v>2466</v>
      </c>
      <c r="AI27">
        <v>584</v>
      </c>
      <c r="AJ27">
        <v>1755</v>
      </c>
      <c r="AK27">
        <v>2959</v>
      </c>
      <c r="AL27">
        <v>2204</v>
      </c>
      <c r="AM27">
        <v>11882</v>
      </c>
      <c r="AN27">
        <v>587</v>
      </c>
      <c r="AO27">
        <v>3855</v>
      </c>
      <c r="AP27">
        <v>5013</v>
      </c>
      <c r="AQ27">
        <v>2112</v>
      </c>
      <c r="AR27">
        <v>315</v>
      </c>
      <c r="AS27">
        <v>279</v>
      </c>
    </row>
    <row r="28" spans="1:45" ht="12.75">
      <c r="A28" t="s">
        <v>119</v>
      </c>
      <c r="B28">
        <v>21817</v>
      </c>
      <c r="C28">
        <v>4377</v>
      </c>
      <c r="D28">
        <v>13436</v>
      </c>
      <c r="E28">
        <v>4004</v>
      </c>
      <c r="F28">
        <v>39</v>
      </c>
      <c r="G28">
        <v>4586</v>
      </c>
      <c r="H28">
        <v>2028</v>
      </c>
      <c r="I28">
        <v>18524</v>
      </c>
      <c r="J28">
        <v>648</v>
      </c>
      <c r="K28">
        <v>1827</v>
      </c>
      <c r="L28">
        <v>682</v>
      </c>
      <c r="M28">
        <v>136</v>
      </c>
      <c r="N28">
        <v>195</v>
      </c>
      <c r="O28">
        <v>15447</v>
      </c>
      <c r="P28">
        <v>10630</v>
      </c>
      <c r="Q28">
        <v>6064</v>
      </c>
      <c r="R28">
        <v>2177</v>
      </c>
      <c r="S28">
        <v>1054</v>
      </c>
      <c r="T28">
        <v>420</v>
      </c>
      <c r="U28">
        <v>915</v>
      </c>
      <c r="V28">
        <v>5867</v>
      </c>
      <c r="W28">
        <v>9203</v>
      </c>
      <c r="X28">
        <v>6313</v>
      </c>
      <c r="Y28">
        <v>1530</v>
      </c>
      <c r="Z28">
        <v>235</v>
      </c>
      <c r="AA28">
        <v>978</v>
      </c>
      <c r="AB28">
        <v>147</v>
      </c>
      <c r="AC28">
        <v>654</v>
      </c>
      <c r="AD28">
        <v>446</v>
      </c>
      <c r="AE28">
        <v>2749</v>
      </c>
      <c r="AF28">
        <v>9411</v>
      </c>
      <c r="AG28">
        <v>1413</v>
      </c>
      <c r="AH28">
        <v>1503</v>
      </c>
      <c r="AI28">
        <v>770</v>
      </c>
      <c r="AJ28">
        <v>854</v>
      </c>
      <c r="AK28">
        <v>2739</v>
      </c>
      <c r="AL28">
        <v>1924</v>
      </c>
      <c r="AM28">
        <v>9441</v>
      </c>
      <c r="AN28">
        <v>595</v>
      </c>
      <c r="AO28">
        <v>5946</v>
      </c>
      <c r="AP28">
        <v>1275</v>
      </c>
      <c r="AQ28">
        <v>1426</v>
      </c>
      <c r="AR28">
        <v>199</v>
      </c>
      <c r="AS28">
        <v>238</v>
      </c>
    </row>
    <row r="29" spans="1:45" ht="12.75">
      <c r="A29" t="s">
        <v>120</v>
      </c>
      <c r="B29">
        <v>30317</v>
      </c>
      <c r="C29">
        <v>8030</v>
      </c>
      <c r="D29">
        <v>19704</v>
      </c>
      <c r="E29">
        <v>2583</v>
      </c>
      <c r="F29">
        <v>1008</v>
      </c>
      <c r="G29">
        <v>5505</v>
      </c>
      <c r="H29">
        <v>12579</v>
      </c>
      <c r="I29">
        <v>6233</v>
      </c>
      <c r="J29">
        <v>1967</v>
      </c>
      <c r="K29">
        <v>13719</v>
      </c>
      <c r="L29">
        <v>7335</v>
      </c>
      <c r="M29">
        <v>1063</v>
      </c>
      <c r="N29">
        <v>1922</v>
      </c>
      <c r="O29">
        <v>21035</v>
      </c>
      <c r="P29">
        <v>12565</v>
      </c>
      <c r="Q29">
        <v>5361</v>
      </c>
      <c r="R29">
        <v>2759</v>
      </c>
      <c r="S29">
        <v>1236</v>
      </c>
      <c r="T29">
        <v>1059</v>
      </c>
      <c r="U29">
        <v>2150</v>
      </c>
      <c r="V29">
        <v>7148</v>
      </c>
      <c r="W29">
        <v>10300</v>
      </c>
      <c r="X29">
        <v>4178</v>
      </c>
      <c r="Y29">
        <v>1589</v>
      </c>
      <c r="Z29">
        <v>1653</v>
      </c>
      <c r="AA29">
        <v>2595</v>
      </c>
      <c r="AB29">
        <v>285</v>
      </c>
      <c r="AC29">
        <v>1929</v>
      </c>
      <c r="AD29">
        <v>442</v>
      </c>
      <c r="AE29">
        <v>5281</v>
      </c>
      <c r="AF29">
        <v>6545</v>
      </c>
      <c r="AG29">
        <v>770</v>
      </c>
      <c r="AH29">
        <v>2177</v>
      </c>
      <c r="AI29">
        <v>224</v>
      </c>
      <c r="AJ29">
        <v>1567</v>
      </c>
      <c r="AK29">
        <v>2684</v>
      </c>
      <c r="AL29">
        <v>2878</v>
      </c>
      <c r="AM29">
        <v>10749</v>
      </c>
      <c r="AN29">
        <v>906</v>
      </c>
      <c r="AO29">
        <v>2347</v>
      </c>
      <c r="AP29">
        <v>5522</v>
      </c>
      <c r="AQ29">
        <v>1281</v>
      </c>
      <c r="AR29">
        <v>693</v>
      </c>
      <c r="AS29">
        <v>449</v>
      </c>
    </row>
    <row r="30" spans="1:45" ht="12.75">
      <c r="A30" t="s">
        <v>121</v>
      </c>
      <c r="B30">
        <v>30786</v>
      </c>
      <c r="C30">
        <v>8218</v>
      </c>
      <c r="D30">
        <v>19184</v>
      </c>
      <c r="E30">
        <v>3384</v>
      </c>
      <c r="F30">
        <v>58</v>
      </c>
      <c r="G30">
        <v>5573</v>
      </c>
      <c r="H30">
        <v>7420</v>
      </c>
      <c r="I30">
        <v>16051</v>
      </c>
      <c r="J30">
        <v>1294</v>
      </c>
      <c r="K30">
        <v>10937</v>
      </c>
      <c r="L30">
        <v>1806</v>
      </c>
      <c r="M30">
        <v>698</v>
      </c>
      <c r="N30">
        <v>972</v>
      </c>
      <c r="O30">
        <v>20993</v>
      </c>
      <c r="P30">
        <v>13663</v>
      </c>
      <c r="Q30">
        <v>6905</v>
      </c>
      <c r="R30">
        <v>2962</v>
      </c>
      <c r="S30">
        <v>1467</v>
      </c>
      <c r="T30">
        <v>642</v>
      </c>
      <c r="U30">
        <v>1687</v>
      </c>
      <c r="V30">
        <v>7471</v>
      </c>
      <c r="W30">
        <v>11323</v>
      </c>
      <c r="X30">
        <v>6684</v>
      </c>
      <c r="Y30">
        <v>1768</v>
      </c>
      <c r="Z30">
        <v>544</v>
      </c>
      <c r="AA30">
        <v>2142</v>
      </c>
      <c r="AB30">
        <v>185</v>
      </c>
      <c r="AC30">
        <v>1183</v>
      </c>
      <c r="AD30">
        <v>652</v>
      </c>
      <c r="AE30">
        <v>4175</v>
      </c>
      <c r="AF30">
        <v>9941</v>
      </c>
      <c r="AG30">
        <v>1231</v>
      </c>
      <c r="AH30">
        <v>2130</v>
      </c>
      <c r="AI30">
        <v>468</v>
      </c>
      <c r="AJ30">
        <v>1193</v>
      </c>
      <c r="AK30">
        <v>3072</v>
      </c>
      <c r="AL30">
        <v>3229</v>
      </c>
      <c r="AM30">
        <v>11626</v>
      </c>
      <c r="AN30">
        <v>756</v>
      </c>
      <c r="AO30">
        <v>4195</v>
      </c>
      <c r="AP30">
        <v>4799</v>
      </c>
      <c r="AQ30">
        <v>1279</v>
      </c>
      <c r="AR30">
        <v>597</v>
      </c>
      <c r="AS30">
        <v>303</v>
      </c>
    </row>
    <row r="31" spans="1:45" ht="12.75">
      <c r="A31" t="s">
        <v>122</v>
      </c>
      <c r="B31">
        <v>32415</v>
      </c>
      <c r="C31">
        <v>9997</v>
      </c>
      <c r="D31">
        <v>19774</v>
      </c>
      <c r="E31">
        <v>2644</v>
      </c>
      <c r="F31">
        <v>226</v>
      </c>
      <c r="G31">
        <v>6278</v>
      </c>
      <c r="H31">
        <v>13763</v>
      </c>
      <c r="I31">
        <v>4013</v>
      </c>
      <c r="J31">
        <v>1267</v>
      </c>
      <c r="K31">
        <v>19897</v>
      </c>
      <c r="L31">
        <v>3487</v>
      </c>
      <c r="M31">
        <v>3751</v>
      </c>
      <c r="N31">
        <v>2044</v>
      </c>
      <c r="O31">
        <v>21135</v>
      </c>
      <c r="P31">
        <v>10732</v>
      </c>
      <c r="Q31">
        <v>3848</v>
      </c>
      <c r="R31">
        <v>2595</v>
      </c>
      <c r="S31">
        <v>1351</v>
      </c>
      <c r="T31">
        <v>910</v>
      </c>
      <c r="U31">
        <v>2028</v>
      </c>
      <c r="V31">
        <v>8272</v>
      </c>
      <c r="W31">
        <v>9406</v>
      </c>
      <c r="X31">
        <v>4049</v>
      </c>
      <c r="Y31">
        <v>1246</v>
      </c>
      <c r="Z31">
        <v>1901</v>
      </c>
      <c r="AA31">
        <v>1949</v>
      </c>
      <c r="AB31">
        <v>261</v>
      </c>
      <c r="AC31">
        <v>2121</v>
      </c>
      <c r="AD31">
        <v>332</v>
      </c>
      <c r="AE31">
        <v>4463</v>
      </c>
      <c r="AF31">
        <v>6451</v>
      </c>
      <c r="AG31">
        <v>723</v>
      </c>
      <c r="AH31">
        <v>1772</v>
      </c>
      <c r="AI31">
        <v>209</v>
      </c>
      <c r="AJ31">
        <v>1041</v>
      </c>
      <c r="AK31">
        <v>2190</v>
      </c>
      <c r="AL31">
        <v>3471</v>
      </c>
      <c r="AM31">
        <v>9645</v>
      </c>
      <c r="AN31">
        <v>844</v>
      </c>
      <c r="AO31">
        <v>1692</v>
      </c>
      <c r="AP31">
        <v>4772</v>
      </c>
      <c r="AQ31">
        <v>1639</v>
      </c>
      <c r="AR31">
        <v>698</v>
      </c>
      <c r="AS31">
        <v>239</v>
      </c>
    </row>
    <row r="32" spans="1:45" ht="12.75">
      <c r="A32" t="s">
        <v>123</v>
      </c>
      <c r="B32">
        <v>31391</v>
      </c>
      <c r="C32">
        <v>9032</v>
      </c>
      <c r="D32">
        <v>19371</v>
      </c>
      <c r="E32">
        <v>2988</v>
      </c>
      <c r="F32">
        <v>77</v>
      </c>
      <c r="G32">
        <v>5558</v>
      </c>
      <c r="H32">
        <v>12068</v>
      </c>
      <c r="I32">
        <v>6664</v>
      </c>
      <c r="J32">
        <v>1031</v>
      </c>
      <c r="K32">
        <v>21218</v>
      </c>
      <c r="L32">
        <v>1524</v>
      </c>
      <c r="M32">
        <v>954</v>
      </c>
      <c r="N32">
        <v>1519</v>
      </c>
      <c r="O32">
        <v>20949</v>
      </c>
      <c r="P32">
        <v>11844</v>
      </c>
      <c r="Q32">
        <v>5065</v>
      </c>
      <c r="R32">
        <v>2687</v>
      </c>
      <c r="S32">
        <v>1753</v>
      </c>
      <c r="T32">
        <v>789</v>
      </c>
      <c r="U32">
        <v>1550</v>
      </c>
      <c r="V32">
        <v>7175</v>
      </c>
      <c r="W32">
        <v>9309</v>
      </c>
      <c r="X32">
        <v>5697</v>
      </c>
      <c r="Y32">
        <v>652</v>
      </c>
      <c r="Z32">
        <v>555</v>
      </c>
      <c r="AA32">
        <v>2227</v>
      </c>
      <c r="AB32">
        <v>178</v>
      </c>
      <c r="AC32">
        <v>1364</v>
      </c>
      <c r="AD32">
        <v>453</v>
      </c>
      <c r="AE32">
        <v>3171</v>
      </c>
      <c r="AF32">
        <v>8663</v>
      </c>
      <c r="AG32">
        <v>759</v>
      </c>
      <c r="AH32">
        <v>1419</v>
      </c>
      <c r="AI32">
        <v>384</v>
      </c>
      <c r="AJ32">
        <v>830</v>
      </c>
      <c r="AK32">
        <v>2475</v>
      </c>
      <c r="AL32">
        <v>3442</v>
      </c>
      <c r="AM32">
        <v>9757</v>
      </c>
      <c r="AN32">
        <v>1017</v>
      </c>
      <c r="AO32">
        <v>2394</v>
      </c>
      <c r="AP32">
        <v>4832</v>
      </c>
      <c r="AQ32">
        <v>892</v>
      </c>
      <c r="AR32">
        <v>622</v>
      </c>
      <c r="AS32">
        <v>448</v>
      </c>
    </row>
    <row r="33" spans="1:45" ht="12.75">
      <c r="A33" t="s">
        <v>124</v>
      </c>
      <c r="B33">
        <v>25757</v>
      </c>
      <c r="C33">
        <v>6208</v>
      </c>
      <c r="D33">
        <v>15788</v>
      </c>
      <c r="E33">
        <v>3761</v>
      </c>
      <c r="F33">
        <v>276</v>
      </c>
      <c r="G33">
        <v>5427</v>
      </c>
      <c r="H33">
        <v>3905</v>
      </c>
      <c r="I33">
        <v>17526</v>
      </c>
      <c r="J33">
        <v>1112</v>
      </c>
      <c r="K33">
        <v>5179</v>
      </c>
      <c r="L33">
        <v>1749</v>
      </c>
      <c r="M33">
        <v>191</v>
      </c>
      <c r="N33">
        <v>318</v>
      </c>
      <c r="O33">
        <v>17635</v>
      </c>
      <c r="P33">
        <v>11528</v>
      </c>
      <c r="Q33">
        <v>5994</v>
      </c>
      <c r="R33">
        <v>2484</v>
      </c>
      <c r="S33">
        <v>1152</v>
      </c>
      <c r="T33">
        <v>540</v>
      </c>
      <c r="U33">
        <v>1358</v>
      </c>
      <c r="V33">
        <v>6955</v>
      </c>
      <c r="W33">
        <v>9871</v>
      </c>
      <c r="X33">
        <v>5900</v>
      </c>
      <c r="Y33">
        <v>1859</v>
      </c>
      <c r="Z33">
        <v>657</v>
      </c>
      <c r="AA33">
        <v>1317</v>
      </c>
      <c r="AB33">
        <v>138</v>
      </c>
      <c r="AC33">
        <v>973</v>
      </c>
      <c r="AD33">
        <v>417</v>
      </c>
      <c r="AE33">
        <v>3397</v>
      </c>
      <c r="AF33">
        <v>9336</v>
      </c>
      <c r="AG33">
        <v>1326</v>
      </c>
      <c r="AH33">
        <v>1769</v>
      </c>
      <c r="AI33">
        <v>580</v>
      </c>
      <c r="AJ33">
        <v>1146</v>
      </c>
      <c r="AK33">
        <v>2631</v>
      </c>
      <c r="AL33">
        <v>2419</v>
      </c>
      <c r="AM33">
        <v>10170</v>
      </c>
      <c r="AN33">
        <v>580</v>
      </c>
      <c r="AO33">
        <v>5065</v>
      </c>
      <c r="AP33">
        <v>2551</v>
      </c>
      <c r="AQ33">
        <v>1529</v>
      </c>
      <c r="AR33">
        <v>445</v>
      </c>
      <c r="AS33">
        <v>299</v>
      </c>
    </row>
    <row r="34" spans="1:45" ht="12.75">
      <c r="A34" t="s">
        <v>125</v>
      </c>
      <c r="B34">
        <v>24319</v>
      </c>
      <c r="C34">
        <v>4929</v>
      </c>
      <c r="D34">
        <v>16400</v>
      </c>
      <c r="E34">
        <v>2990</v>
      </c>
      <c r="F34">
        <v>331</v>
      </c>
      <c r="G34">
        <v>4911</v>
      </c>
      <c r="H34">
        <v>5331</v>
      </c>
      <c r="I34">
        <v>14559</v>
      </c>
      <c r="J34">
        <v>1566</v>
      </c>
      <c r="K34">
        <v>4365</v>
      </c>
      <c r="L34">
        <v>3563</v>
      </c>
      <c r="M34">
        <v>266</v>
      </c>
      <c r="N34">
        <v>741</v>
      </c>
      <c r="O34">
        <v>17877</v>
      </c>
      <c r="P34">
        <v>12371</v>
      </c>
      <c r="Q34">
        <v>7028</v>
      </c>
      <c r="R34">
        <v>2231</v>
      </c>
      <c r="S34">
        <v>1111</v>
      </c>
      <c r="T34">
        <v>582</v>
      </c>
      <c r="U34">
        <v>1419</v>
      </c>
      <c r="V34">
        <v>5517</v>
      </c>
      <c r="W34">
        <v>10328</v>
      </c>
      <c r="X34">
        <v>5776</v>
      </c>
      <c r="Y34">
        <v>910</v>
      </c>
      <c r="Z34">
        <v>887</v>
      </c>
      <c r="AA34">
        <v>2596</v>
      </c>
      <c r="AB34">
        <v>159</v>
      </c>
      <c r="AC34">
        <v>1140</v>
      </c>
      <c r="AD34">
        <v>638</v>
      </c>
      <c r="AE34">
        <v>3883</v>
      </c>
      <c r="AF34">
        <v>8777</v>
      </c>
      <c r="AG34">
        <v>1186</v>
      </c>
      <c r="AH34">
        <v>2679</v>
      </c>
      <c r="AI34">
        <v>389</v>
      </c>
      <c r="AJ34">
        <v>1066</v>
      </c>
      <c r="AK34">
        <v>2982</v>
      </c>
      <c r="AL34">
        <v>2026</v>
      </c>
      <c r="AM34">
        <v>10676</v>
      </c>
      <c r="AN34">
        <v>660</v>
      </c>
      <c r="AO34">
        <v>3642</v>
      </c>
      <c r="AP34">
        <v>3032</v>
      </c>
      <c r="AQ34">
        <v>2646</v>
      </c>
      <c r="AR34">
        <v>696</v>
      </c>
      <c r="AS34">
        <v>348</v>
      </c>
    </row>
    <row r="35" spans="1:45" ht="12.75">
      <c r="A35" t="s">
        <v>126</v>
      </c>
      <c r="B35">
        <v>24025</v>
      </c>
      <c r="C35">
        <v>4525</v>
      </c>
      <c r="D35">
        <v>14096</v>
      </c>
      <c r="E35">
        <v>5404</v>
      </c>
      <c r="F35">
        <v>70</v>
      </c>
      <c r="G35">
        <v>3984</v>
      </c>
      <c r="H35">
        <v>1698</v>
      </c>
      <c r="I35">
        <v>21456</v>
      </c>
      <c r="J35">
        <v>423</v>
      </c>
      <c r="K35">
        <v>1680</v>
      </c>
      <c r="L35">
        <v>312</v>
      </c>
      <c r="M35">
        <v>154</v>
      </c>
      <c r="N35">
        <v>93</v>
      </c>
      <c r="O35">
        <v>16720</v>
      </c>
      <c r="P35">
        <v>11861</v>
      </c>
      <c r="Q35">
        <v>6618</v>
      </c>
      <c r="R35">
        <v>2332</v>
      </c>
      <c r="S35">
        <v>1973</v>
      </c>
      <c r="T35">
        <v>434</v>
      </c>
      <c r="U35">
        <v>504</v>
      </c>
      <c r="V35">
        <v>3291</v>
      </c>
      <c r="W35">
        <v>10156</v>
      </c>
      <c r="X35">
        <v>8345</v>
      </c>
      <c r="Y35">
        <v>407</v>
      </c>
      <c r="Z35">
        <v>341</v>
      </c>
      <c r="AA35">
        <v>962</v>
      </c>
      <c r="AB35">
        <v>101</v>
      </c>
      <c r="AC35">
        <v>272</v>
      </c>
      <c r="AD35">
        <v>133</v>
      </c>
      <c r="AE35">
        <v>1405</v>
      </c>
      <c r="AF35">
        <v>15310</v>
      </c>
      <c r="AG35">
        <v>1618</v>
      </c>
      <c r="AH35">
        <v>1272</v>
      </c>
      <c r="AI35">
        <v>1342</v>
      </c>
      <c r="AJ35">
        <v>511</v>
      </c>
      <c r="AK35">
        <v>2990</v>
      </c>
      <c r="AL35">
        <v>2423</v>
      </c>
      <c r="AM35">
        <v>10533</v>
      </c>
      <c r="AN35">
        <v>4495</v>
      </c>
      <c r="AO35">
        <v>3280</v>
      </c>
      <c r="AP35">
        <v>636</v>
      </c>
      <c r="AQ35">
        <v>1954</v>
      </c>
      <c r="AR35">
        <v>168</v>
      </c>
      <c r="AS35">
        <v>377</v>
      </c>
    </row>
    <row r="36" spans="1:45" ht="12.75">
      <c r="A36" t="s">
        <v>127</v>
      </c>
      <c r="B36">
        <v>22455</v>
      </c>
      <c r="C36">
        <v>3877</v>
      </c>
      <c r="D36">
        <v>14224</v>
      </c>
      <c r="E36">
        <v>4354</v>
      </c>
      <c r="F36">
        <v>117</v>
      </c>
      <c r="G36">
        <v>3744</v>
      </c>
      <c r="H36">
        <v>1616</v>
      </c>
      <c r="I36">
        <v>20024</v>
      </c>
      <c r="J36">
        <v>460</v>
      </c>
      <c r="K36">
        <v>1413</v>
      </c>
      <c r="L36">
        <v>441</v>
      </c>
      <c r="M36">
        <v>117</v>
      </c>
      <c r="N36">
        <v>110</v>
      </c>
      <c r="O36">
        <v>16403</v>
      </c>
      <c r="P36">
        <v>11984</v>
      </c>
      <c r="Q36">
        <v>7101</v>
      </c>
      <c r="R36">
        <v>2262</v>
      </c>
      <c r="S36">
        <v>1678</v>
      </c>
      <c r="T36">
        <v>420</v>
      </c>
      <c r="U36">
        <v>523</v>
      </c>
      <c r="V36">
        <v>3714</v>
      </c>
      <c r="W36">
        <v>9433</v>
      </c>
      <c r="X36">
        <v>7708</v>
      </c>
      <c r="Y36">
        <v>245</v>
      </c>
      <c r="Z36">
        <v>497</v>
      </c>
      <c r="AA36">
        <v>883</v>
      </c>
      <c r="AB36">
        <v>100</v>
      </c>
      <c r="AC36">
        <v>275</v>
      </c>
      <c r="AD36">
        <v>147</v>
      </c>
      <c r="AE36">
        <v>1368</v>
      </c>
      <c r="AF36">
        <v>13681</v>
      </c>
      <c r="AG36">
        <v>1290</v>
      </c>
      <c r="AH36">
        <v>1322</v>
      </c>
      <c r="AI36">
        <v>992</v>
      </c>
      <c r="AJ36">
        <v>455</v>
      </c>
      <c r="AK36">
        <v>3203</v>
      </c>
      <c r="AL36">
        <v>2171</v>
      </c>
      <c r="AM36">
        <v>9655</v>
      </c>
      <c r="AN36">
        <v>3904</v>
      </c>
      <c r="AO36">
        <v>3232</v>
      </c>
      <c r="AP36">
        <v>1000</v>
      </c>
      <c r="AQ36">
        <v>1363</v>
      </c>
      <c r="AR36">
        <v>156</v>
      </c>
      <c r="AS36">
        <v>222</v>
      </c>
    </row>
    <row r="37" spans="1:45" ht="12.75">
      <c r="A37" t="s">
        <v>128</v>
      </c>
      <c r="B37">
        <v>25267</v>
      </c>
      <c r="C37">
        <v>4887</v>
      </c>
      <c r="D37">
        <v>15659</v>
      </c>
      <c r="E37">
        <v>4721</v>
      </c>
      <c r="F37">
        <v>118</v>
      </c>
      <c r="G37">
        <v>4315</v>
      </c>
      <c r="H37">
        <v>1847</v>
      </c>
      <c r="I37">
        <v>22640</v>
      </c>
      <c r="J37">
        <v>644</v>
      </c>
      <c r="K37">
        <v>1377</v>
      </c>
      <c r="L37">
        <v>525</v>
      </c>
      <c r="M37">
        <v>81</v>
      </c>
      <c r="N37">
        <v>138</v>
      </c>
      <c r="O37">
        <v>18000</v>
      </c>
      <c r="P37">
        <v>12971</v>
      </c>
      <c r="Q37">
        <v>7557</v>
      </c>
      <c r="R37">
        <v>2589</v>
      </c>
      <c r="S37">
        <v>1719</v>
      </c>
      <c r="T37">
        <v>468</v>
      </c>
      <c r="U37">
        <v>638</v>
      </c>
      <c r="V37">
        <v>3936</v>
      </c>
      <c r="W37">
        <v>10663</v>
      </c>
      <c r="X37">
        <v>8002</v>
      </c>
      <c r="Y37">
        <v>945</v>
      </c>
      <c r="Z37">
        <v>294</v>
      </c>
      <c r="AA37">
        <v>1308</v>
      </c>
      <c r="AB37">
        <v>114</v>
      </c>
      <c r="AC37">
        <v>552</v>
      </c>
      <c r="AD37">
        <v>304</v>
      </c>
      <c r="AE37">
        <v>2081</v>
      </c>
      <c r="AF37">
        <v>14073</v>
      </c>
      <c r="AG37">
        <v>1480</v>
      </c>
      <c r="AH37">
        <v>1666</v>
      </c>
      <c r="AI37">
        <v>1095</v>
      </c>
      <c r="AJ37">
        <v>741</v>
      </c>
      <c r="AK37">
        <v>3197</v>
      </c>
      <c r="AL37">
        <v>2484</v>
      </c>
      <c r="AM37">
        <v>11066</v>
      </c>
      <c r="AN37">
        <v>3343</v>
      </c>
      <c r="AO37">
        <v>3912</v>
      </c>
      <c r="AP37">
        <v>1602</v>
      </c>
      <c r="AQ37">
        <v>1921</v>
      </c>
      <c r="AR37">
        <v>288</v>
      </c>
      <c r="AS37">
        <v>403</v>
      </c>
    </row>
    <row r="38" spans="1:45" ht="12.75">
      <c r="A38" t="s">
        <v>129</v>
      </c>
      <c r="B38">
        <v>23360</v>
      </c>
      <c r="C38">
        <v>4082</v>
      </c>
      <c r="D38">
        <v>14698</v>
      </c>
      <c r="E38">
        <v>4580</v>
      </c>
      <c r="F38">
        <v>257</v>
      </c>
      <c r="G38">
        <v>3950</v>
      </c>
      <c r="H38">
        <v>1891</v>
      </c>
      <c r="I38">
        <v>20208</v>
      </c>
      <c r="J38">
        <v>541</v>
      </c>
      <c r="K38">
        <v>1866</v>
      </c>
      <c r="L38">
        <v>615</v>
      </c>
      <c r="M38">
        <v>130</v>
      </c>
      <c r="N38">
        <v>129</v>
      </c>
      <c r="O38">
        <v>17014</v>
      </c>
      <c r="P38">
        <v>12435</v>
      </c>
      <c r="Q38">
        <v>7314</v>
      </c>
      <c r="R38">
        <v>2391</v>
      </c>
      <c r="S38">
        <v>1740</v>
      </c>
      <c r="T38">
        <v>453</v>
      </c>
      <c r="U38">
        <v>537</v>
      </c>
      <c r="V38">
        <v>3403</v>
      </c>
      <c r="W38">
        <v>9635</v>
      </c>
      <c r="X38">
        <v>7817</v>
      </c>
      <c r="Y38">
        <v>310</v>
      </c>
      <c r="Z38">
        <v>292</v>
      </c>
      <c r="AA38">
        <v>1131</v>
      </c>
      <c r="AB38">
        <v>85</v>
      </c>
      <c r="AC38">
        <v>361</v>
      </c>
      <c r="AD38">
        <v>257</v>
      </c>
      <c r="AE38">
        <v>1532</v>
      </c>
      <c r="AF38">
        <v>13814</v>
      </c>
      <c r="AG38">
        <v>1344</v>
      </c>
      <c r="AH38">
        <v>1401</v>
      </c>
      <c r="AI38">
        <v>1007</v>
      </c>
      <c r="AJ38">
        <v>423</v>
      </c>
      <c r="AK38">
        <v>3110</v>
      </c>
      <c r="AL38">
        <v>2350</v>
      </c>
      <c r="AM38">
        <v>9951</v>
      </c>
      <c r="AN38">
        <v>3094</v>
      </c>
      <c r="AO38">
        <v>4207</v>
      </c>
      <c r="AP38">
        <v>800</v>
      </c>
      <c r="AQ38">
        <v>1521</v>
      </c>
      <c r="AR38">
        <v>329</v>
      </c>
      <c r="AS38">
        <v>316</v>
      </c>
    </row>
    <row r="39" spans="1:45" ht="12.75">
      <c r="A39" t="s">
        <v>130</v>
      </c>
      <c r="B39">
        <v>25297</v>
      </c>
      <c r="C39">
        <v>5912</v>
      </c>
      <c r="D39">
        <v>15639</v>
      </c>
      <c r="E39">
        <v>3746</v>
      </c>
      <c r="F39">
        <v>296</v>
      </c>
      <c r="G39">
        <v>5910</v>
      </c>
      <c r="H39">
        <v>3150</v>
      </c>
      <c r="I39">
        <v>18966</v>
      </c>
      <c r="J39">
        <v>1464</v>
      </c>
      <c r="K39">
        <v>2467</v>
      </c>
      <c r="L39">
        <v>2207</v>
      </c>
      <c r="M39">
        <v>193</v>
      </c>
      <c r="N39">
        <v>320</v>
      </c>
      <c r="O39">
        <v>17501</v>
      </c>
      <c r="P39">
        <v>11432</v>
      </c>
      <c r="Q39">
        <v>6114</v>
      </c>
      <c r="R39">
        <v>2357</v>
      </c>
      <c r="S39">
        <v>947</v>
      </c>
      <c r="T39">
        <v>542</v>
      </c>
      <c r="U39">
        <v>1472</v>
      </c>
      <c r="V39">
        <v>7309</v>
      </c>
      <c r="W39">
        <v>10311</v>
      </c>
      <c r="X39">
        <v>4838</v>
      </c>
      <c r="Y39">
        <v>1416</v>
      </c>
      <c r="Z39">
        <v>2681</v>
      </c>
      <c r="AA39">
        <v>1184</v>
      </c>
      <c r="AB39">
        <v>192</v>
      </c>
      <c r="AC39">
        <v>894</v>
      </c>
      <c r="AD39">
        <v>287</v>
      </c>
      <c r="AE39">
        <v>4084</v>
      </c>
      <c r="AF39">
        <v>8441</v>
      </c>
      <c r="AG39">
        <v>1331</v>
      </c>
      <c r="AH39">
        <v>2060</v>
      </c>
      <c r="AI39">
        <v>597</v>
      </c>
      <c r="AJ39">
        <v>1402</v>
      </c>
      <c r="AK39">
        <v>2747</v>
      </c>
      <c r="AL39">
        <v>2174</v>
      </c>
      <c r="AM39">
        <v>10577</v>
      </c>
      <c r="AN39">
        <v>767</v>
      </c>
      <c r="AO39">
        <v>4315</v>
      </c>
      <c r="AP39">
        <v>3340</v>
      </c>
      <c r="AQ39">
        <v>1778</v>
      </c>
      <c r="AR39">
        <v>377</v>
      </c>
      <c r="AS39">
        <v>266</v>
      </c>
    </row>
    <row r="40" spans="1:45" ht="12.75">
      <c r="A40" t="s">
        <v>131</v>
      </c>
      <c r="B40">
        <v>32921</v>
      </c>
      <c r="C40">
        <v>11170</v>
      </c>
      <c r="D40">
        <v>19326</v>
      </c>
      <c r="E40">
        <v>2425</v>
      </c>
      <c r="F40">
        <v>86</v>
      </c>
      <c r="G40">
        <v>5618</v>
      </c>
      <c r="H40">
        <v>12840</v>
      </c>
      <c r="I40">
        <v>4033</v>
      </c>
      <c r="J40">
        <v>938</v>
      </c>
      <c r="K40">
        <v>24524</v>
      </c>
      <c r="L40">
        <v>2847</v>
      </c>
      <c r="M40">
        <v>579</v>
      </c>
      <c r="N40">
        <v>1902</v>
      </c>
      <c r="O40">
        <v>20537</v>
      </c>
      <c r="P40">
        <v>10554</v>
      </c>
      <c r="Q40">
        <v>3513</v>
      </c>
      <c r="R40">
        <v>2436</v>
      </c>
      <c r="S40">
        <v>1466</v>
      </c>
      <c r="T40">
        <v>858</v>
      </c>
      <c r="U40">
        <v>2281</v>
      </c>
      <c r="V40">
        <v>8989</v>
      </c>
      <c r="W40">
        <v>9004</v>
      </c>
      <c r="X40">
        <v>4645</v>
      </c>
      <c r="Y40">
        <v>1203</v>
      </c>
      <c r="Z40">
        <v>1233</v>
      </c>
      <c r="AA40">
        <v>1676</v>
      </c>
      <c r="AB40">
        <v>247</v>
      </c>
      <c r="AC40">
        <v>1800</v>
      </c>
      <c r="AD40">
        <v>363</v>
      </c>
      <c r="AE40">
        <v>3803</v>
      </c>
      <c r="AF40">
        <v>6855</v>
      </c>
      <c r="AG40">
        <v>667</v>
      </c>
      <c r="AH40">
        <v>1293</v>
      </c>
      <c r="AI40">
        <v>214</v>
      </c>
      <c r="AJ40">
        <v>1000</v>
      </c>
      <c r="AK40">
        <v>1960</v>
      </c>
      <c r="AL40">
        <v>3870</v>
      </c>
      <c r="AM40">
        <v>9379</v>
      </c>
      <c r="AN40">
        <v>824</v>
      </c>
      <c r="AO40">
        <v>2716</v>
      </c>
      <c r="AP40">
        <v>4459</v>
      </c>
      <c r="AQ40">
        <v>1007</v>
      </c>
      <c r="AR40">
        <v>373</v>
      </c>
      <c r="AS40">
        <v>375</v>
      </c>
    </row>
    <row r="41" spans="1:45" ht="12.75">
      <c r="A41" t="s">
        <v>132</v>
      </c>
      <c r="B41">
        <v>25925</v>
      </c>
      <c r="C41">
        <v>5957</v>
      </c>
      <c r="D41">
        <v>16066</v>
      </c>
      <c r="E41">
        <v>3902</v>
      </c>
      <c r="F41">
        <v>64</v>
      </c>
      <c r="G41">
        <v>5354</v>
      </c>
      <c r="H41">
        <v>3379</v>
      </c>
      <c r="I41">
        <v>20744</v>
      </c>
      <c r="J41">
        <v>1282</v>
      </c>
      <c r="K41">
        <v>2163</v>
      </c>
      <c r="L41">
        <v>1337</v>
      </c>
      <c r="M41">
        <v>399</v>
      </c>
      <c r="N41">
        <v>386</v>
      </c>
      <c r="O41">
        <v>17970</v>
      </c>
      <c r="P41">
        <v>11930</v>
      </c>
      <c r="Q41">
        <v>6501</v>
      </c>
      <c r="R41">
        <v>2500</v>
      </c>
      <c r="S41">
        <v>982</v>
      </c>
      <c r="T41">
        <v>535</v>
      </c>
      <c r="U41">
        <v>1412</v>
      </c>
      <c r="V41">
        <v>6055</v>
      </c>
      <c r="W41">
        <v>10776</v>
      </c>
      <c r="X41">
        <v>5669</v>
      </c>
      <c r="Y41">
        <v>2550</v>
      </c>
      <c r="Z41">
        <v>1163</v>
      </c>
      <c r="AA41">
        <v>1229</v>
      </c>
      <c r="AB41">
        <v>165</v>
      </c>
      <c r="AC41">
        <v>1018</v>
      </c>
      <c r="AD41">
        <v>420</v>
      </c>
      <c r="AE41">
        <v>4018</v>
      </c>
      <c r="AF41">
        <v>9452</v>
      </c>
      <c r="AG41">
        <v>1371</v>
      </c>
      <c r="AH41">
        <v>1969</v>
      </c>
      <c r="AI41">
        <v>747</v>
      </c>
      <c r="AJ41">
        <v>1398</v>
      </c>
      <c r="AK41">
        <v>3063</v>
      </c>
      <c r="AL41">
        <v>2228</v>
      </c>
      <c r="AM41">
        <v>11038</v>
      </c>
      <c r="AN41">
        <v>670</v>
      </c>
      <c r="AO41">
        <v>5072</v>
      </c>
      <c r="AP41">
        <v>3281</v>
      </c>
      <c r="AQ41">
        <v>1558</v>
      </c>
      <c r="AR41">
        <v>457</v>
      </c>
      <c r="AS41">
        <v>262</v>
      </c>
    </row>
    <row r="42" spans="2:45" ht="12.75">
      <c r="B42">
        <v>2</v>
      </c>
      <c r="C42">
        <v>3</v>
      </c>
      <c r="D42">
        <v>4</v>
      </c>
      <c r="E42">
        <v>5</v>
      </c>
      <c r="F42">
        <v>6</v>
      </c>
      <c r="G42">
        <v>7</v>
      </c>
      <c r="H42">
        <v>8</v>
      </c>
      <c r="I42">
        <v>9</v>
      </c>
      <c r="J42">
        <v>10</v>
      </c>
      <c r="K42">
        <v>11</v>
      </c>
      <c r="L42">
        <v>12</v>
      </c>
      <c r="M42">
        <v>13</v>
      </c>
      <c r="N42">
        <v>14</v>
      </c>
      <c r="O42">
        <v>15</v>
      </c>
      <c r="P42">
        <v>16</v>
      </c>
      <c r="Q42">
        <v>17</v>
      </c>
      <c r="R42">
        <v>18</v>
      </c>
      <c r="S42">
        <v>19</v>
      </c>
      <c r="T42">
        <v>20</v>
      </c>
      <c r="U42">
        <v>21</v>
      </c>
      <c r="V42">
        <v>22</v>
      </c>
      <c r="W42">
        <v>23</v>
      </c>
      <c r="X42">
        <v>24</v>
      </c>
      <c r="Y42">
        <v>25</v>
      </c>
      <c r="Z42">
        <v>26</v>
      </c>
      <c r="AA42">
        <v>27</v>
      </c>
      <c r="AB42">
        <v>28</v>
      </c>
      <c r="AC42">
        <v>29</v>
      </c>
      <c r="AD42">
        <v>30</v>
      </c>
      <c r="AE42">
        <v>31</v>
      </c>
      <c r="AF42">
        <v>32</v>
      </c>
      <c r="AG42">
        <v>33</v>
      </c>
      <c r="AH42">
        <v>34</v>
      </c>
      <c r="AI42">
        <v>35</v>
      </c>
      <c r="AJ42">
        <v>36</v>
      </c>
      <c r="AK42">
        <v>37</v>
      </c>
      <c r="AL42">
        <v>38</v>
      </c>
      <c r="AM42">
        <v>39</v>
      </c>
      <c r="AN42">
        <v>40</v>
      </c>
      <c r="AO42">
        <v>41</v>
      </c>
      <c r="AP42">
        <v>42</v>
      </c>
      <c r="AQ42">
        <v>43</v>
      </c>
      <c r="AR42">
        <v>44</v>
      </c>
      <c r="AS42">
        <v>45</v>
      </c>
    </row>
    <row r="44" spans="1:35" ht="12.75">
      <c r="A44" t="s">
        <v>149</v>
      </c>
      <c r="B44" t="s">
        <v>148</v>
      </c>
      <c r="C44" t="s">
        <v>137</v>
      </c>
      <c r="D44" t="s">
        <v>138</v>
      </c>
      <c r="E44" t="s">
        <v>139</v>
      </c>
      <c r="F44" t="s">
        <v>140</v>
      </c>
      <c r="G44" t="s">
        <v>141</v>
      </c>
      <c r="H44" t="s">
        <v>142</v>
      </c>
      <c r="I44" t="s">
        <v>143</v>
      </c>
      <c r="J44" t="s">
        <v>144</v>
      </c>
      <c r="K44" t="s">
        <v>145</v>
      </c>
      <c r="L44" t="s">
        <v>146</v>
      </c>
      <c r="M44" t="s">
        <v>147</v>
      </c>
      <c r="Q44" t="s">
        <v>31</v>
      </c>
      <c r="R44" t="s">
        <v>32</v>
      </c>
      <c r="S44" t="s">
        <v>33</v>
      </c>
      <c r="T44" t="s">
        <v>34</v>
      </c>
      <c r="U44" t="s">
        <v>35</v>
      </c>
      <c r="V44" t="s">
        <v>36</v>
      </c>
      <c r="W44" t="s">
        <v>37</v>
      </c>
      <c r="X44" t="s">
        <v>38</v>
      </c>
      <c r="Y44" t="s">
        <v>39</v>
      </c>
      <c r="Z44" t="s">
        <v>40</v>
      </c>
      <c r="AA44" t="s">
        <v>41</v>
      </c>
      <c r="AB44" t="s">
        <v>42</v>
      </c>
      <c r="AC44" t="s">
        <v>43</v>
      </c>
      <c r="AD44" t="s">
        <v>44</v>
      </c>
      <c r="AE44" t="s">
        <v>45</v>
      </c>
      <c r="AF44" t="s">
        <v>46</v>
      </c>
      <c r="AG44" t="s">
        <v>47</v>
      </c>
      <c r="AH44" t="s">
        <v>48</v>
      </c>
      <c r="AI44" t="s">
        <v>49</v>
      </c>
    </row>
    <row r="45" spans="1:38" ht="12.75">
      <c r="A45" t="s">
        <v>129</v>
      </c>
      <c r="B45" s="2">
        <v>100</v>
      </c>
      <c r="C45" s="2">
        <v>17.47431506849315</v>
      </c>
      <c r="D45" s="2">
        <v>62.919520547945204</v>
      </c>
      <c r="E45" s="2">
        <v>19.606164383561644</v>
      </c>
      <c r="F45" s="2">
        <v>1.1001712328767124</v>
      </c>
      <c r="G45" s="2">
        <v>16.909246575342465</v>
      </c>
      <c r="H45" s="2">
        <v>8.095034246575343</v>
      </c>
      <c r="I45" s="2">
        <v>86.5068493150685</v>
      </c>
      <c r="J45" s="2">
        <v>2.3159246575342465</v>
      </c>
      <c r="K45" s="2">
        <v>7.988013698630136</v>
      </c>
      <c r="L45" s="2">
        <v>2.632705479452055</v>
      </c>
      <c r="M45" s="2">
        <v>0.5565068493150684</v>
      </c>
      <c r="N45" s="2">
        <v>1.3388687078360144</v>
      </c>
      <c r="Q45" s="2">
        <v>58.81785283474065</v>
      </c>
      <c r="R45" s="2">
        <v>19.227985524728588</v>
      </c>
      <c r="S45" s="2">
        <v>13.99276236429433</v>
      </c>
      <c r="T45" s="2">
        <v>3.642943305186972</v>
      </c>
      <c r="U45" s="2">
        <v>4.318455971049457</v>
      </c>
      <c r="V45" s="2">
        <v>17.652246083618632</v>
      </c>
      <c r="X45" s="2">
        <v>81.13129216398546</v>
      </c>
      <c r="Y45" s="2">
        <v>3.2174364296834455</v>
      </c>
      <c r="Z45" s="2">
        <v>3.0306175402179556</v>
      </c>
      <c r="AA45" s="2">
        <v>11.738453554748315</v>
      </c>
      <c r="AB45" s="2">
        <v>0.8822003113648157</v>
      </c>
      <c r="AC45" s="2">
        <v>3.746756616502335</v>
      </c>
      <c r="AD45" s="2">
        <v>2.6673585884795017</v>
      </c>
      <c r="AE45" s="2">
        <v>15.900363258951739</v>
      </c>
      <c r="AF45" s="2">
        <v>143.37311883757135</v>
      </c>
      <c r="AG45" s="2">
        <v>13.949143746756617</v>
      </c>
      <c r="AH45" s="2">
        <v>14.54073689673067</v>
      </c>
      <c r="AI45" s="2">
        <v>10.451478982874935</v>
      </c>
      <c r="AJ45" s="2">
        <v>4.390243902439024</v>
      </c>
      <c r="AK45" s="2">
        <v>32.27815256875973</v>
      </c>
      <c r="AL45" s="2">
        <v>24.390243902439025</v>
      </c>
    </row>
    <row r="46" spans="1:38" ht="12.75">
      <c r="A46" t="s">
        <v>100</v>
      </c>
      <c r="B46" s="2">
        <v>100</v>
      </c>
      <c r="C46" s="2">
        <v>12.539916482436746</v>
      </c>
      <c r="D46" s="2">
        <v>76.15655449111603</v>
      </c>
      <c r="E46" s="2">
        <v>11.30352902644723</v>
      </c>
      <c r="F46" s="2">
        <v>20.674690903136003</v>
      </c>
      <c r="G46" s="2">
        <v>13.137640219438303</v>
      </c>
      <c r="H46" s="2">
        <v>29.267993122083023</v>
      </c>
      <c r="I46" s="2">
        <v>57.754032588225655</v>
      </c>
      <c r="J46" s="2">
        <v>5.142061737492836</v>
      </c>
      <c r="K46" s="2">
        <v>25.25996888561369</v>
      </c>
      <c r="L46" s="2">
        <v>8.875788094653238</v>
      </c>
      <c r="M46" s="2">
        <v>2.9681486940145745</v>
      </c>
      <c r="N46" s="2">
        <v>11.006219458018657</v>
      </c>
      <c r="Q46" s="2">
        <v>48.51226726987994</v>
      </c>
      <c r="R46" s="2">
        <v>12.241169305724727</v>
      </c>
      <c r="S46" s="2">
        <v>13.598399164781624</v>
      </c>
      <c r="T46" s="2">
        <v>17.791891421611275</v>
      </c>
      <c r="U46" s="2">
        <v>7.856272838002436</v>
      </c>
      <c r="V46" s="2">
        <v>12.175256284229743</v>
      </c>
      <c r="X46" s="2">
        <v>41.359395824078184</v>
      </c>
      <c r="Y46" s="2">
        <v>9.473567303420701</v>
      </c>
      <c r="Z46" s="2">
        <v>13.771657041314972</v>
      </c>
      <c r="AA46" s="2">
        <v>32.8520657485562</v>
      </c>
      <c r="AB46" s="2">
        <v>2.543314082629942</v>
      </c>
      <c r="AC46" s="2">
        <v>18.125277654375832</v>
      </c>
      <c r="AD46" s="2">
        <v>4.164815637494447</v>
      </c>
      <c r="AE46" s="2">
        <v>37.383385162150155</v>
      </c>
      <c r="AF46" s="2">
        <v>95.72412261217237</v>
      </c>
      <c r="AG46" s="2">
        <v>10.895157707685472</v>
      </c>
      <c r="AH46" s="2">
        <v>32.985339848956016</v>
      </c>
      <c r="AI46" s="2">
        <v>4.620168813860507</v>
      </c>
      <c r="AJ46" s="2">
        <v>4.786761439360284</v>
      </c>
      <c r="AK46" s="2">
        <v>30.497556641492668</v>
      </c>
      <c r="AL46" s="2">
        <v>16.215015548645045</v>
      </c>
    </row>
    <row r="47" spans="1:38" ht="12.75">
      <c r="A47" t="s">
        <v>127</v>
      </c>
      <c r="B47" s="2">
        <v>100</v>
      </c>
      <c r="C47" s="2">
        <v>17.265642395902915</v>
      </c>
      <c r="D47" s="2">
        <v>63.34446671120018</v>
      </c>
      <c r="E47" s="2">
        <v>19.389890892896904</v>
      </c>
      <c r="F47" s="2">
        <v>0.5210420841683366</v>
      </c>
      <c r="G47" s="2">
        <v>16.673346693386772</v>
      </c>
      <c r="H47" s="2">
        <v>7.19661545312848</v>
      </c>
      <c r="I47" s="2">
        <v>89.17390336228011</v>
      </c>
      <c r="J47" s="2">
        <v>2.0485415274994434</v>
      </c>
      <c r="K47" s="2">
        <v>6.292585170340681</v>
      </c>
      <c r="L47" s="2">
        <v>1.963927855711423</v>
      </c>
      <c r="M47" s="2">
        <v>0.5210420841683366</v>
      </c>
      <c r="N47" s="2">
        <v>1.1661189441323014</v>
      </c>
      <c r="Q47" s="2">
        <v>59.25400534045394</v>
      </c>
      <c r="R47" s="2">
        <v>18.87516688918558</v>
      </c>
      <c r="S47" s="2">
        <v>14.00200267022697</v>
      </c>
      <c r="T47" s="2">
        <v>3.5046728971962615</v>
      </c>
      <c r="U47" s="2">
        <v>4.36415220293725</v>
      </c>
      <c r="V47" s="2">
        <v>19.991387662827</v>
      </c>
      <c r="X47" s="2">
        <v>81.71313473974345</v>
      </c>
      <c r="Y47" s="2">
        <v>2.5972649210219445</v>
      </c>
      <c r="Z47" s="2">
        <v>5.268737411215945</v>
      </c>
      <c r="AA47" s="2">
        <v>9.360754796989292</v>
      </c>
      <c r="AB47" s="2">
        <v>1.060108131029365</v>
      </c>
      <c r="AC47" s="2">
        <v>2.915297360330754</v>
      </c>
      <c r="AD47" s="2">
        <v>1.5583589526131667</v>
      </c>
      <c r="AE47" s="2">
        <v>14.502279232481714</v>
      </c>
      <c r="AF47" s="2">
        <v>145.03339340612743</v>
      </c>
      <c r="AG47" s="2">
        <v>13.675394890278808</v>
      </c>
      <c r="AH47" s="2">
        <v>14.014629492208206</v>
      </c>
      <c r="AI47" s="2">
        <v>10.5162726598113</v>
      </c>
      <c r="AJ47" s="2">
        <v>4.823491996183611</v>
      </c>
      <c r="AK47" s="2">
        <v>33.95526343687056</v>
      </c>
      <c r="AL47" s="2">
        <v>23.014947524647514</v>
      </c>
    </row>
    <row r="48" spans="1:38" ht="12.75">
      <c r="A48" t="s">
        <v>117</v>
      </c>
      <c r="B48" s="2">
        <v>100</v>
      </c>
      <c r="C48" s="2">
        <v>9.731504732470544</v>
      </c>
      <c r="D48" s="2">
        <v>81.8118601506664</v>
      </c>
      <c r="E48" s="2">
        <v>8.456635116863048</v>
      </c>
      <c r="F48" s="2">
        <v>6.5481939347112235</v>
      </c>
      <c r="G48" s="2">
        <v>10.894340351554954</v>
      </c>
      <c r="H48" s="2">
        <v>22.105466486382074</v>
      </c>
      <c r="I48" s="2">
        <v>71.23816882364304</v>
      </c>
      <c r="J48" s="2">
        <v>4.129804906316399</v>
      </c>
      <c r="K48" s="2">
        <v>18.528105080162256</v>
      </c>
      <c r="L48" s="2">
        <v>4.272744832914816</v>
      </c>
      <c r="M48" s="2">
        <v>1.8311763569634925</v>
      </c>
      <c r="N48" s="2">
        <v>7.0783500122040515</v>
      </c>
      <c r="Q48" s="2">
        <v>41.10299769408148</v>
      </c>
      <c r="R48" s="2">
        <v>12.692159877017678</v>
      </c>
      <c r="S48" s="2">
        <v>7.763259031514219</v>
      </c>
      <c r="T48" s="2">
        <v>32.225211375864724</v>
      </c>
      <c r="U48" s="2">
        <v>6.216372021521907</v>
      </c>
      <c r="V48" s="2">
        <v>10.292733030899598</v>
      </c>
      <c r="X48" s="2">
        <v>44.94752257749573</v>
      </c>
      <c r="Y48" s="2">
        <v>4.845008542836222</v>
      </c>
      <c r="Z48" s="2">
        <v>4.210397852086893</v>
      </c>
      <c r="AA48" s="2">
        <v>44.64242128386625</v>
      </c>
      <c r="AB48" s="2">
        <v>1.3546497437149134</v>
      </c>
      <c r="AC48" s="2">
        <v>17.146692701977056</v>
      </c>
      <c r="AD48" s="2">
        <v>3.8930925067122284</v>
      </c>
      <c r="AE48" s="2">
        <v>36.6121552355382</v>
      </c>
      <c r="AF48" s="2">
        <v>98.74298267024653</v>
      </c>
      <c r="AG48" s="2">
        <v>9.104222601903832</v>
      </c>
      <c r="AH48" s="2">
        <v>15.572370026848914</v>
      </c>
      <c r="AI48" s="2">
        <v>4.27141811081279</v>
      </c>
      <c r="AJ48" s="2">
        <v>4.89382474981694</v>
      </c>
      <c r="AK48" s="2">
        <v>51.74517939956066</v>
      </c>
      <c r="AL48" s="2">
        <v>14.41298511105687</v>
      </c>
    </row>
    <row r="49" spans="1:38" ht="12.75">
      <c r="A49" t="s">
        <v>126</v>
      </c>
      <c r="B49" s="2">
        <v>100</v>
      </c>
      <c r="C49" s="2">
        <v>18.834547346514046</v>
      </c>
      <c r="D49" s="2">
        <v>58.672216441207084</v>
      </c>
      <c r="E49" s="2">
        <v>22.493236212278873</v>
      </c>
      <c r="F49" s="2">
        <v>0.29136316337148804</v>
      </c>
      <c r="G49" s="2">
        <v>16.582726326742975</v>
      </c>
      <c r="H49" s="2">
        <v>7.067637877211238</v>
      </c>
      <c r="I49" s="2">
        <v>89.30697190426639</v>
      </c>
      <c r="J49" s="2">
        <v>1.760665972944849</v>
      </c>
      <c r="K49" s="2">
        <v>6.992715920915712</v>
      </c>
      <c r="L49" s="2">
        <v>1.2986472424557753</v>
      </c>
      <c r="M49" s="2">
        <v>0.6409989594172737</v>
      </c>
      <c r="N49" s="2">
        <v>0.9157148483654983</v>
      </c>
      <c r="Q49" s="2">
        <v>55.79630722536042</v>
      </c>
      <c r="R49" s="2">
        <v>19.66107410842256</v>
      </c>
      <c r="S49" s="2">
        <v>16.634347862743446</v>
      </c>
      <c r="T49" s="2">
        <v>3.65905067026389</v>
      </c>
      <c r="U49" s="2">
        <v>4.249220133209679</v>
      </c>
      <c r="V49" s="2">
        <v>16.876923076923077</v>
      </c>
      <c r="X49" s="2">
        <v>82.16817644742025</v>
      </c>
      <c r="Y49" s="2">
        <v>4.007483261126428</v>
      </c>
      <c r="Z49" s="2">
        <v>3.3576211106734934</v>
      </c>
      <c r="AA49" s="2">
        <v>9.472233162662466</v>
      </c>
      <c r="AB49" s="2">
        <v>0.994486018117369</v>
      </c>
      <c r="AC49" s="2">
        <v>2.678219771563608</v>
      </c>
      <c r="AD49" s="2">
        <v>1.3095706971248522</v>
      </c>
      <c r="AE49" s="2">
        <v>13.834186687672311</v>
      </c>
      <c r="AF49" s="2">
        <v>150.74832611264276</v>
      </c>
      <c r="AG49" s="2">
        <v>15.931469082315871</v>
      </c>
      <c r="AH49" s="2">
        <v>12.52461599054746</v>
      </c>
      <c r="AI49" s="2">
        <v>13.21386372587633</v>
      </c>
      <c r="AJ49" s="2">
        <v>5.031508467900749</v>
      </c>
      <c r="AK49" s="2">
        <v>29.440724694761716</v>
      </c>
      <c r="AL49" s="2">
        <v>23.857818038597873</v>
      </c>
    </row>
    <row r="50" spans="1:38" ht="12.75">
      <c r="A50" t="s">
        <v>111</v>
      </c>
      <c r="B50" s="2">
        <v>100</v>
      </c>
      <c r="C50" s="2">
        <v>18.08017452958822</v>
      </c>
      <c r="D50" s="2">
        <v>69.99493552534184</v>
      </c>
      <c r="E50" s="2">
        <v>11.924889945069928</v>
      </c>
      <c r="F50" s="2">
        <v>1.671276637188827</v>
      </c>
      <c r="G50" s="2">
        <v>17.21531808796603</v>
      </c>
      <c r="H50" s="2">
        <v>21.3409170594881</v>
      </c>
      <c r="I50" s="2">
        <v>61.38922435622736</v>
      </c>
      <c r="J50" s="2">
        <v>5.224200397366474</v>
      </c>
      <c r="K50" s="2">
        <v>25.3223732907398</v>
      </c>
      <c r="L50" s="2">
        <v>5.602088121859052</v>
      </c>
      <c r="M50" s="2">
        <v>2.462113833807316</v>
      </c>
      <c r="N50" s="2">
        <v>5.22252497729337</v>
      </c>
      <c r="Q50" s="2">
        <v>56.44824857944328</v>
      </c>
      <c r="R50" s="2">
        <v>15.63691289649716</v>
      </c>
      <c r="S50" s="2">
        <v>15.039919441847083</v>
      </c>
      <c r="T50" s="2">
        <v>4.0782564914047335</v>
      </c>
      <c r="U50" s="2">
        <v>8.79666259080774</v>
      </c>
      <c r="V50" s="2">
        <v>17.562297888529578</v>
      </c>
      <c r="X50" s="2">
        <v>53.58764759309719</v>
      </c>
      <c r="Y50" s="2">
        <v>4.568574023614896</v>
      </c>
      <c r="Z50" s="2">
        <v>13.44232515894641</v>
      </c>
      <c r="AA50" s="2">
        <v>27.03905540417802</v>
      </c>
      <c r="AB50" s="2">
        <v>1.3623978201634876</v>
      </c>
      <c r="AC50" s="2">
        <v>12.107175295186194</v>
      </c>
      <c r="AD50" s="2">
        <v>4.913714804722979</v>
      </c>
      <c r="AE50" s="2">
        <v>33.65122615803814</v>
      </c>
      <c r="AF50" s="2">
        <v>98.72842870118075</v>
      </c>
      <c r="AG50" s="2">
        <v>10.67211625794732</v>
      </c>
      <c r="AH50" s="2">
        <v>30.472297910990008</v>
      </c>
      <c r="AI50" s="2">
        <v>3.551316984559491</v>
      </c>
      <c r="AJ50" s="2">
        <v>5.27702089009991</v>
      </c>
      <c r="AK50" s="2">
        <v>30.345140781108082</v>
      </c>
      <c r="AL50" s="2">
        <v>19.682107175295187</v>
      </c>
    </row>
    <row r="51" spans="1:38" ht="12.75">
      <c r="A51" t="s">
        <v>104</v>
      </c>
      <c r="B51" s="2">
        <v>100</v>
      </c>
      <c r="C51" s="2">
        <v>16.60797356636668</v>
      </c>
      <c r="D51" s="2">
        <v>69.33176818399201</v>
      </c>
      <c r="E51" s="2">
        <v>14.060258249641318</v>
      </c>
      <c r="F51" s="2">
        <v>1.8216599278292247</v>
      </c>
      <c r="G51" s="2">
        <v>15.629755228033565</v>
      </c>
      <c r="H51" s="2">
        <v>24.181557323594628</v>
      </c>
      <c r="I51" s="2">
        <v>65.60584322420763</v>
      </c>
      <c r="J51" s="2">
        <v>4.343289422199035</v>
      </c>
      <c r="K51" s="2">
        <v>21.433850702143385</v>
      </c>
      <c r="L51" s="2">
        <v>6.108430068257902</v>
      </c>
      <c r="M51" s="2">
        <v>2.5085865831920353</v>
      </c>
      <c r="N51" s="2">
        <v>7.717074152329208</v>
      </c>
      <c r="Q51" s="2">
        <v>59.30601938584344</v>
      </c>
      <c r="R51" s="2">
        <v>15.052537264804105</v>
      </c>
      <c r="S51" s="2">
        <v>12.152806060112404</v>
      </c>
      <c r="T51" s="2">
        <v>6.703592082756374</v>
      </c>
      <c r="U51" s="2">
        <v>6.785045206483669</v>
      </c>
      <c r="V51" s="2">
        <v>16.907356237943798</v>
      </c>
      <c r="X51" s="2">
        <v>53.90884394808331</v>
      </c>
      <c r="Y51" s="2">
        <v>8.652781970017104</v>
      </c>
      <c r="Z51" s="2">
        <v>6.348727236140457</v>
      </c>
      <c r="AA51" s="2">
        <v>29.318844954220747</v>
      </c>
      <c r="AB51" s="2">
        <v>1.770801891538384</v>
      </c>
      <c r="AC51" s="2">
        <v>11.037327698963677</v>
      </c>
      <c r="AD51" s="2">
        <v>4.477311600764664</v>
      </c>
      <c r="AE51" s="2">
        <v>31.763758929469766</v>
      </c>
      <c r="AF51" s="2">
        <v>104.00442700472885</v>
      </c>
      <c r="AG51" s="2">
        <v>12.28493812254754</v>
      </c>
      <c r="AH51" s="2">
        <v>24.982392594828454</v>
      </c>
      <c r="AI51" s="2">
        <v>5.060871315021632</v>
      </c>
      <c r="AJ51" s="2">
        <v>5.28222155146393</v>
      </c>
      <c r="AK51" s="2">
        <v>33.3735788308683</v>
      </c>
      <c r="AL51" s="2">
        <v>19.015997585270146</v>
      </c>
    </row>
    <row r="52" spans="1:38" ht="12.75">
      <c r="A52" t="s">
        <v>108</v>
      </c>
      <c r="B52" s="2">
        <v>100</v>
      </c>
      <c r="C52" s="2">
        <v>11.512295489994358</v>
      </c>
      <c r="D52" s="2">
        <v>83.62592506554276</v>
      </c>
      <c r="E52" s="2">
        <v>4.861779444462881</v>
      </c>
      <c r="F52" s="2">
        <v>5.260013938207281</v>
      </c>
      <c r="G52" s="2">
        <v>11.336408588590583</v>
      </c>
      <c r="H52" s="2">
        <v>37.01257757276076</v>
      </c>
      <c r="I52" s="2">
        <v>49.437493777586035</v>
      </c>
      <c r="J52" s="2">
        <v>6.541001559751767</v>
      </c>
      <c r="K52" s="2">
        <v>23.552251684200044</v>
      </c>
      <c r="L52" s="2">
        <v>16.606378389141476</v>
      </c>
      <c r="M52" s="2">
        <v>3.8628745893206786</v>
      </c>
      <c r="N52" s="2">
        <v>17.23389311027393</v>
      </c>
      <c r="Q52" s="2">
        <v>59.67908621158553</v>
      </c>
      <c r="R52" s="2">
        <v>10.660864835463693</v>
      </c>
      <c r="S52" s="2">
        <v>7.897742725047594</v>
      </c>
      <c r="T52" s="2">
        <v>11.928202338863203</v>
      </c>
      <c r="U52" s="2">
        <v>9.834103889039978</v>
      </c>
      <c r="V52" s="2">
        <v>12.751275127512752</v>
      </c>
      <c r="X52" s="2">
        <v>22.297426728816806</v>
      </c>
      <c r="Y52" s="2">
        <v>14.002937232616052</v>
      </c>
      <c r="Z52" s="2">
        <v>14.896877594023369</v>
      </c>
      <c r="AA52" s="2">
        <v>47.231977523785204</v>
      </c>
      <c r="AB52" s="2">
        <v>1.5707809207585723</v>
      </c>
      <c r="AC52" s="2">
        <v>37.13683672817828</v>
      </c>
      <c r="AD52" s="2">
        <v>6.2384266649639235</v>
      </c>
      <c r="AE52" s="2">
        <v>54.45373858629717</v>
      </c>
      <c r="AF52" s="2">
        <v>55.72441095715471</v>
      </c>
      <c r="AG52" s="2">
        <v>4.456931230445055</v>
      </c>
      <c r="AH52" s="2">
        <v>45.15675882766107</v>
      </c>
      <c r="AI52" s="2">
        <v>0.8492433433369516</v>
      </c>
      <c r="AJ52" s="2">
        <v>6.168188493710491</v>
      </c>
      <c r="AK52" s="2">
        <v>35.176553221377944</v>
      </c>
      <c r="AL52" s="2">
        <v>8.192324883468489</v>
      </c>
    </row>
    <row r="53" spans="1:38" ht="12.75">
      <c r="A53" t="s">
        <v>102</v>
      </c>
      <c r="B53" s="2">
        <v>100</v>
      </c>
      <c r="C53" s="2">
        <v>22.187748306784215</v>
      </c>
      <c r="D53" s="2">
        <v>62.533580536531844</v>
      </c>
      <c r="E53" s="2">
        <v>15.278671156683945</v>
      </c>
      <c r="F53" s="2">
        <v>0.21188845586287788</v>
      </c>
      <c r="G53" s="2">
        <v>17.609444171175603</v>
      </c>
      <c r="H53" s="2">
        <v>20.96938968557267</v>
      </c>
      <c r="I53" s="2">
        <v>55.78341972832873</v>
      </c>
      <c r="J53" s="2">
        <v>3.0799500548639753</v>
      </c>
      <c r="K53" s="2">
        <v>36.955616935941585</v>
      </c>
      <c r="L53" s="2">
        <v>2.30807067993492</v>
      </c>
      <c r="M53" s="2">
        <v>1.8729426009307957</v>
      </c>
      <c r="N53" s="2">
        <v>5.431242777602689</v>
      </c>
      <c r="Q53" s="2">
        <v>54.063070934943205</v>
      </c>
      <c r="R53" s="2">
        <v>19.90626737628088</v>
      </c>
      <c r="S53" s="2">
        <v>14.028119787115736</v>
      </c>
      <c r="T53" s="2">
        <v>4.607196759075383</v>
      </c>
      <c r="U53" s="2">
        <v>7.395345142584795</v>
      </c>
      <c r="V53" s="2">
        <v>22.956479455385363</v>
      </c>
      <c r="X53" s="2">
        <v>77.87582729278284</v>
      </c>
      <c r="Y53" s="2">
        <v>4.947998739363379</v>
      </c>
      <c r="Z53" s="2">
        <v>1.9855026788528205</v>
      </c>
      <c r="AA53" s="2">
        <v>13.972055888223553</v>
      </c>
      <c r="AB53" s="2">
        <v>1.2186154007773924</v>
      </c>
      <c r="AC53" s="2">
        <v>5.767412543334384</v>
      </c>
      <c r="AD53" s="2">
        <v>3.3511923521378293</v>
      </c>
      <c r="AE53" s="2">
        <v>20.348776131946632</v>
      </c>
      <c r="AF53" s="2">
        <v>126.46286374619183</v>
      </c>
      <c r="AG53" s="2">
        <v>12.953041285849354</v>
      </c>
      <c r="AH53" s="2">
        <v>12.427776026893582</v>
      </c>
      <c r="AI53" s="2">
        <v>7.689883391112512</v>
      </c>
      <c r="AJ53" s="2">
        <v>6.765416535350352</v>
      </c>
      <c r="AK53" s="2">
        <v>31.410862485555207</v>
      </c>
      <c r="AL53" s="2">
        <v>28.753020275238995</v>
      </c>
    </row>
    <row r="54" spans="1:38" ht="12.75">
      <c r="A54" t="s">
        <v>128</v>
      </c>
      <c r="B54" s="2">
        <v>100</v>
      </c>
      <c r="C54" s="2">
        <v>19.341433490323347</v>
      </c>
      <c r="D54" s="2">
        <v>61.97411643645863</v>
      </c>
      <c r="E54" s="2">
        <v>18.68445007321803</v>
      </c>
      <c r="F54" s="2">
        <v>0.4670123085447422</v>
      </c>
      <c r="G54" s="2">
        <v>17.07761111330985</v>
      </c>
      <c r="H54" s="2">
        <v>7.309929948153718</v>
      </c>
      <c r="I54" s="2">
        <v>89.60303953773698</v>
      </c>
      <c r="J54" s="2">
        <v>2.5487790398543555</v>
      </c>
      <c r="K54" s="2">
        <v>5.44979617683144</v>
      </c>
      <c r="L54" s="2">
        <v>2.077808999881268</v>
      </c>
      <c r="M54" s="2">
        <v>0.32057624569596704</v>
      </c>
      <c r="N54" s="2">
        <v>1.2941948794898246</v>
      </c>
      <c r="Q54" s="2">
        <v>58.260735486855296</v>
      </c>
      <c r="R54" s="2">
        <v>19.959910569732482</v>
      </c>
      <c r="S54" s="2">
        <v>13.252640505743582</v>
      </c>
      <c r="T54" s="2">
        <v>3.6080487240767867</v>
      </c>
      <c r="U54" s="2">
        <v>4.918664713591859</v>
      </c>
      <c r="V54" s="2">
        <v>19.313052011776254</v>
      </c>
      <c r="X54" s="2">
        <v>75.04454656288098</v>
      </c>
      <c r="Y54" s="2">
        <v>8.862421457375973</v>
      </c>
      <c r="Z54" s="2">
        <v>2.7571977867391917</v>
      </c>
      <c r="AA54" s="2">
        <v>12.266716683860077</v>
      </c>
      <c r="AB54" s="2">
        <v>1.0691175091437681</v>
      </c>
      <c r="AC54" s="2">
        <v>5.176779517959298</v>
      </c>
      <c r="AD54" s="2">
        <v>2.850980024383382</v>
      </c>
      <c r="AE54" s="2">
        <v>19.516083653755977</v>
      </c>
      <c r="AF54" s="2">
        <v>131.97974303666885</v>
      </c>
      <c r="AG54" s="2">
        <v>13.879771171340149</v>
      </c>
      <c r="AH54" s="2">
        <v>15.624120791522087</v>
      </c>
      <c r="AI54" s="2">
        <v>10.269155022038825</v>
      </c>
      <c r="AJ54" s="2">
        <v>6.949263809434493</v>
      </c>
      <c r="AK54" s="2">
        <v>29.982181374847606</v>
      </c>
      <c r="AL54" s="2">
        <v>23.295507830816845</v>
      </c>
    </row>
    <row r="55" spans="1:38" ht="12.75">
      <c r="A55" t="s">
        <v>98</v>
      </c>
      <c r="B55" s="2">
        <v>100</v>
      </c>
      <c r="C55" s="2">
        <v>19.188063844552396</v>
      </c>
      <c r="D55" s="2">
        <v>65.0705528568124</v>
      </c>
      <c r="E55" s="2">
        <v>15.741383298635206</v>
      </c>
      <c r="F55" s="2">
        <v>1.6770761045570206</v>
      </c>
      <c r="G55" s="2">
        <v>19.14565502351762</v>
      </c>
      <c r="H55" s="2">
        <v>11.31929986891819</v>
      </c>
      <c r="I55" s="2">
        <v>84.02344051199013</v>
      </c>
      <c r="J55" s="2">
        <v>4.001850566736063</v>
      </c>
      <c r="K55" s="2">
        <v>7.151669365409824</v>
      </c>
      <c r="L55" s="2">
        <v>4.059680777238029</v>
      </c>
      <c r="M55" s="2">
        <v>0.7633587786259541</v>
      </c>
      <c r="N55" s="2">
        <v>2.333629103815439</v>
      </c>
      <c r="Q55" s="2">
        <v>59.296069346883876</v>
      </c>
      <c r="R55" s="2">
        <v>19.316992975638918</v>
      </c>
      <c r="S55" s="2">
        <v>9.849050963981467</v>
      </c>
      <c r="T55" s="2">
        <v>4.341652966671648</v>
      </c>
      <c r="U55" s="2">
        <v>7.196233746824092</v>
      </c>
      <c r="V55" s="2">
        <v>22.8042555221602</v>
      </c>
      <c r="X55" s="2">
        <v>59.4321206743567</v>
      </c>
      <c r="Y55" s="2">
        <v>7.799467613132209</v>
      </c>
      <c r="Z55" s="2">
        <v>15.820763087843833</v>
      </c>
      <c r="AA55" s="2">
        <v>15.856255545696541</v>
      </c>
      <c r="AB55" s="2">
        <v>1.0913930789707187</v>
      </c>
      <c r="AC55" s="2">
        <v>7.2937000887311445</v>
      </c>
      <c r="AD55" s="2">
        <v>4.125998225377107</v>
      </c>
      <c r="AE55" s="2">
        <v>31.79236912156167</v>
      </c>
      <c r="AF55" s="2">
        <v>96.48624667258207</v>
      </c>
      <c r="AG55" s="2">
        <v>13.558118899733806</v>
      </c>
      <c r="AH55" s="2">
        <v>20.949423247559892</v>
      </c>
      <c r="AI55" s="2">
        <v>6.051464063886424</v>
      </c>
      <c r="AJ55" s="2">
        <v>8.331854480922804</v>
      </c>
      <c r="AK55" s="2">
        <v>30.629991126885535</v>
      </c>
      <c r="AL55" s="2">
        <v>20.479148181011535</v>
      </c>
    </row>
    <row r="56" spans="1:38" ht="12.75">
      <c r="A56" t="s">
        <v>123</v>
      </c>
      <c r="B56" s="2">
        <v>100</v>
      </c>
      <c r="C56" s="2">
        <v>28.772578127488767</v>
      </c>
      <c r="D56" s="2">
        <v>61.70877002962632</v>
      </c>
      <c r="E56" s="2">
        <v>9.518651842884903</v>
      </c>
      <c r="F56" s="2">
        <v>0.24529323691503935</v>
      </c>
      <c r="G56" s="2">
        <v>17.70571182823102</v>
      </c>
      <c r="H56" s="2">
        <v>38.44414004013889</v>
      </c>
      <c r="I56" s="2">
        <v>21.22901468573795</v>
      </c>
      <c r="J56" s="2">
        <v>3.2843808734987734</v>
      </c>
      <c r="K56" s="2">
        <v>67.59262208913383</v>
      </c>
      <c r="L56" s="2">
        <v>4.854894715045713</v>
      </c>
      <c r="M56" s="2">
        <v>3.039087636583734</v>
      </c>
      <c r="N56" s="2">
        <v>16.317542163497688</v>
      </c>
      <c r="Q56" s="2">
        <v>42.764268828098615</v>
      </c>
      <c r="R56" s="2">
        <v>22.68659236744343</v>
      </c>
      <c r="S56" s="2">
        <v>14.800742992232355</v>
      </c>
      <c r="T56" s="2">
        <v>6.6616008105369815</v>
      </c>
      <c r="U56" s="2">
        <v>13.08679500168862</v>
      </c>
      <c r="V56" s="2">
        <v>32.089986135337</v>
      </c>
      <c r="X56" s="2">
        <v>61.19883983242024</v>
      </c>
      <c r="Y56" s="2">
        <v>7.003974648189924</v>
      </c>
      <c r="Z56" s="2">
        <v>5.9619722848855945</v>
      </c>
      <c r="AA56" s="2">
        <v>23.923085186378774</v>
      </c>
      <c r="AB56" s="2">
        <v>1.91212804812547</v>
      </c>
      <c r="AC56" s="2">
        <v>14.652486840691804</v>
      </c>
      <c r="AD56" s="2">
        <v>4.86625845955527</v>
      </c>
      <c r="AE56" s="2">
        <v>34.06380921688688</v>
      </c>
      <c r="AF56" s="2">
        <v>93.06047910624127</v>
      </c>
      <c r="AG56" s="2">
        <v>8.153399935546247</v>
      </c>
      <c r="AH56" s="2">
        <v>15.243312922977765</v>
      </c>
      <c r="AI56" s="2">
        <v>4.12504028359652</v>
      </c>
      <c r="AJ56" s="2">
        <v>8.916102696315393</v>
      </c>
      <c r="AK56" s="2">
        <v>26.587173702868196</v>
      </c>
      <c r="AL56" s="2">
        <v>36.974970458695886</v>
      </c>
    </row>
    <row r="57" spans="1:38" ht="12.75">
      <c r="A57" t="s">
        <v>119</v>
      </c>
      <c r="B57" s="2">
        <v>100</v>
      </c>
      <c r="C57" s="2">
        <v>20.06233670990512</v>
      </c>
      <c r="D57" s="2">
        <v>61.58500252096989</v>
      </c>
      <c r="E57" s="2">
        <v>18.352660769124995</v>
      </c>
      <c r="F57" s="2">
        <v>0.17875968281615254</v>
      </c>
      <c r="G57" s="2">
        <v>21.02030526653527</v>
      </c>
      <c r="H57" s="2">
        <v>9.295503506439932</v>
      </c>
      <c r="I57" s="2">
        <v>84.90626575606179</v>
      </c>
      <c r="J57" s="2">
        <v>2.970160883714535</v>
      </c>
      <c r="K57" s="2">
        <v>8.374203602695147</v>
      </c>
      <c r="L57" s="2">
        <v>3.1260026584773346</v>
      </c>
      <c r="M57" s="2">
        <v>0.6233670990511986</v>
      </c>
      <c r="N57" s="2">
        <v>2.118874280126046</v>
      </c>
      <c r="Q57" s="2">
        <v>57.04609595484478</v>
      </c>
      <c r="R57" s="2">
        <v>20.479774223894637</v>
      </c>
      <c r="S57" s="2">
        <v>9.915333960489182</v>
      </c>
      <c r="T57" s="2">
        <v>3.951081843838194</v>
      </c>
      <c r="U57" s="2">
        <v>8.607714016933206</v>
      </c>
      <c r="V57" s="2">
        <v>33.64105504587156</v>
      </c>
      <c r="X57" s="2">
        <v>68.59719656633706</v>
      </c>
      <c r="Y57" s="2">
        <v>16.625013582527437</v>
      </c>
      <c r="Z57" s="2">
        <v>2.5535151581006192</v>
      </c>
      <c r="AA57" s="2">
        <v>10.626969466478323</v>
      </c>
      <c r="AB57" s="2">
        <v>1.5973052265565577</v>
      </c>
      <c r="AC57" s="2">
        <v>7.106378354884277</v>
      </c>
      <c r="AD57" s="2">
        <v>4.8462457894164945</v>
      </c>
      <c r="AE57" s="2">
        <v>29.87069433880257</v>
      </c>
      <c r="AF57" s="2">
        <v>102.26013256546777</v>
      </c>
      <c r="AG57" s="2">
        <v>15.35368901445181</v>
      </c>
      <c r="AH57" s="2">
        <v>16.3316309898946</v>
      </c>
      <c r="AI57" s="2">
        <v>8.36683690101054</v>
      </c>
      <c r="AJ57" s="2">
        <v>9.279582744757144</v>
      </c>
      <c r="AK57" s="2">
        <v>29.76203411930892</v>
      </c>
      <c r="AL57" s="2">
        <v>20.906226230576983</v>
      </c>
    </row>
    <row r="58" spans="1:38" ht="12.75">
      <c r="A58" t="s">
        <v>103</v>
      </c>
      <c r="B58" s="2">
        <v>100</v>
      </c>
      <c r="C58" s="2">
        <v>21.380950664888825</v>
      </c>
      <c r="D58" s="2">
        <v>67.23125157663338</v>
      </c>
      <c r="E58" s="2">
        <v>11.387797758477783</v>
      </c>
      <c r="F58" s="2">
        <v>2.0072795416051026</v>
      </c>
      <c r="G58" s="2">
        <v>17.521352120797147</v>
      </c>
      <c r="H58" s="2">
        <v>39.017622256657894</v>
      </c>
      <c r="I58" s="2">
        <v>22.86208512018451</v>
      </c>
      <c r="J58" s="2">
        <v>4.4686295001621685</v>
      </c>
      <c r="K58" s="2">
        <v>51.45410645428664</v>
      </c>
      <c r="L58" s="2">
        <v>16.76817182601175</v>
      </c>
      <c r="M58" s="2">
        <v>4.4470070993549315</v>
      </c>
      <c r="N58" s="2">
        <v>14.47934595524957</v>
      </c>
      <c r="Q58" s="2">
        <v>49.575340459803776</v>
      </c>
      <c r="R58" s="2">
        <v>18.61912432274125</v>
      </c>
      <c r="S58" s="2">
        <v>12.26387465221848</v>
      </c>
      <c r="T58" s="2">
        <v>8.083174696148777</v>
      </c>
      <c r="U58" s="2">
        <v>11.458485869087715</v>
      </c>
      <c r="V58" s="2">
        <v>24.95416208287495</v>
      </c>
      <c r="X58" s="2">
        <v>61.39199655765921</v>
      </c>
      <c r="Y58" s="2">
        <v>4.948364888123924</v>
      </c>
      <c r="Z58" s="2">
        <v>10.606712564543889</v>
      </c>
      <c r="AA58" s="2">
        <v>21.589931153184168</v>
      </c>
      <c r="AB58" s="2">
        <v>1.4629948364888123</v>
      </c>
      <c r="AC58" s="2">
        <v>13.532702237521516</v>
      </c>
      <c r="AD58" s="2">
        <v>3.485370051635112</v>
      </c>
      <c r="AE58" s="2">
        <v>33.07874354561102</v>
      </c>
      <c r="AF58" s="2">
        <v>106.32530120481927</v>
      </c>
      <c r="AG58" s="2">
        <v>9.929001721170396</v>
      </c>
      <c r="AH58" s="2">
        <v>17.663511187607572</v>
      </c>
      <c r="AI58" s="2">
        <v>4.776247848537006</v>
      </c>
      <c r="AJ58" s="2">
        <v>9.799913941480206</v>
      </c>
      <c r="AK58" s="2">
        <v>28.47461273666093</v>
      </c>
      <c r="AL58" s="2">
        <v>29.35671256454389</v>
      </c>
    </row>
    <row r="59" spans="1:38" ht="12.75">
      <c r="A59" t="s">
        <v>115</v>
      </c>
      <c r="B59" s="2">
        <v>100</v>
      </c>
      <c r="C59" s="2">
        <v>22.13766277693218</v>
      </c>
      <c r="D59" s="2">
        <v>64.19753086419753</v>
      </c>
      <c r="E59" s="2">
        <v>13.664806358870285</v>
      </c>
      <c r="F59" s="2">
        <v>2.9342127515643495</v>
      </c>
      <c r="G59" s="2">
        <v>16.590563165905632</v>
      </c>
      <c r="H59" s="2">
        <v>20.75511584644005</v>
      </c>
      <c r="I59" s="2">
        <v>53.41620158971757</v>
      </c>
      <c r="J59" s="2">
        <v>4.223744292237443</v>
      </c>
      <c r="K59" s="2">
        <v>27.92998477929985</v>
      </c>
      <c r="L59" s="2">
        <v>13.343480466768137</v>
      </c>
      <c r="M59" s="2">
        <v>1.0865888719769998</v>
      </c>
      <c r="N59" s="2">
        <v>6.2343856461503515</v>
      </c>
      <c r="Q59" s="2">
        <v>53.718216649251126</v>
      </c>
      <c r="R59" s="2">
        <v>19.096133751306166</v>
      </c>
      <c r="S59" s="2">
        <v>9.500174155346569</v>
      </c>
      <c r="T59" s="2">
        <v>8.977708115639151</v>
      </c>
      <c r="U59" s="2">
        <v>8.707767328456983</v>
      </c>
      <c r="V59" s="2">
        <v>25.038010425716767</v>
      </c>
      <c r="X59" s="2">
        <v>72.51873722461958</v>
      </c>
      <c r="Y59" s="2">
        <v>4.076765841471723</v>
      </c>
      <c r="Z59" s="2">
        <v>3.633885986827164</v>
      </c>
      <c r="AA59" s="2">
        <v>18.612309788780376</v>
      </c>
      <c r="AB59" s="2">
        <v>1.1583011583011582</v>
      </c>
      <c r="AC59" s="2">
        <v>7.46082216670452</v>
      </c>
      <c r="AD59" s="2">
        <v>4.996593231887349</v>
      </c>
      <c r="AE59" s="2">
        <v>27.435839200545082</v>
      </c>
      <c r="AF59" s="2">
        <v>105.85964115375882</v>
      </c>
      <c r="AG59" s="2">
        <v>12.218941630706336</v>
      </c>
      <c r="AH59" s="2">
        <v>14.535543947308655</v>
      </c>
      <c r="AI59" s="2">
        <v>6.506927095162389</v>
      </c>
      <c r="AJ59" s="2">
        <v>9.970474676357028</v>
      </c>
      <c r="AK59" s="2">
        <v>30.535998183057007</v>
      </c>
      <c r="AL59" s="2">
        <v>26.232114467408586</v>
      </c>
    </row>
    <row r="60" spans="1:38" ht="12.75">
      <c r="A60" t="s">
        <v>101</v>
      </c>
      <c r="B60" s="2">
        <v>100</v>
      </c>
      <c r="C60" s="2">
        <v>19.655685999649553</v>
      </c>
      <c r="D60" s="2">
        <v>64.09234273698966</v>
      </c>
      <c r="E60" s="2">
        <v>16.251971263360783</v>
      </c>
      <c r="F60" s="2">
        <v>1.1170492377781671</v>
      </c>
      <c r="G60" s="2">
        <v>21.000525670229543</v>
      </c>
      <c r="H60" s="2">
        <v>14.521640091116172</v>
      </c>
      <c r="I60" s="2">
        <v>77.94375328543893</v>
      </c>
      <c r="J60" s="2">
        <v>5.243560539688103</v>
      </c>
      <c r="K60" s="2">
        <v>7.797441738216225</v>
      </c>
      <c r="L60" s="2">
        <v>8.472051866129316</v>
      </c>
      <c r="M60" s="2">
        <v>0.5431925705274224</v>
      </c>
      <c r="N60" s="2">
        <v>3.8491598280578354</v>
      </c>
      <c r="Q60" s="2">
        <v>57.532932042222804</v>
      </c>
      <c r="R60" s="2">
        <v>18.546628282299572</v>
      </c>
      <c r="S60" s="2">
        <v>9.84907964756172</v>
      </c>
      <c r="T60" s="2">
        <v>4.1612143417953416</v>
      </c>
      <c r="U60" s="2">
        <v>9.910145686120561</v>
      </c>
      <c r="V60" s="2">
        <v>28.738891009214328</v>
      </c>
      <c r="X60" s="2">
        <v>59.00742477530285</v>
      </c>
      <c r="Y60" s="2">
        <v>14.693239546697928</v>
      </c>
      <c r="Z60" s="2">
        <v>6.281750683860883</v>
      </c>
      <c r="AA60" s="2">
        <v>18.55216881594373</v>
      </c>
      <c r="AB60" s="2">
        <v>1.4654161781946073</v>
      </c>
      <c r="AC60" s="2">
        <v>9.095349745994529</v>
      </c>
      <c r="AD60" s="2">
        <v>5.949589683470106</v>
      </c>
      <c r="AE60" s="2">
        <v>37.924970691676435</v>
      </c>
      <c r="AF60" s="2">
        <v>86.59632669011333</v>
      </c>
      <c r="AG60" s="2">
        <v>14.409925752246972</v>
      </c>
      <c r="AH60" s="2">
        <v>23.417350527549825</v>
      </c>
      <c r="AI60" s="2">
        <v>5.607659241891364</v>
      </c>
      <c r="AJ60" s="2">
        <v>10.023446658851114</v>
      </c>
      <c r="AK60" s="2">
        <v>28.10668229777257</v>
      </c>
      <c r="AL60" s="2">
        <v>18.43493552168816</v>
      </c>
    </row>
    <row r="61" spans="1:38" ht="12.75">
      <c r="A61" t="s">
        <v>99</v>
      </c>
      <c r="B61" s="2">
        <v>100</v>
      </c>
      <c r="C61" s="2">
        <v>21.654737824801618</v>
      </c>
      <c r="D61" s="2">
        <v>62.99206472693325</v>
      </c>
      <c r="E61" s="2">
        <v>15.353197448265131</v>
      </c>
      <c r="F61" s="2">
        <v>0.7662984285047456</v>
      </c>
      <c r="G61" s="2">
        <v>20.324412634199472</v>
      </c>
      <c r="H61" s="2">
        <v>12.206317099735491</v>
      </c>
      <c r="I61" s="2">
        <v>77.3805819200249</v>
      </c>
      <c r="J61" s="2">
        <v>5.01400342305897</v>
      </c>
      <c r="K61" s="2">
        <v>10.669830402987397</v>
      </c>
      <c r="L61" s="2">
        <v>5.745293293916291</v>
      </c>
      <c r="M61" s="2">
        <v>1.1902909600124474</v>
      </c>
      <c r="N61" s="2">
        <v>2.529325513196481</v>
      </c>
      <c r="Q61" s="2">
        <v>55.32632254957053</v>
      </c>
      <c r="R61" s="2">
        <v>20.43830777875893</v>
      </c>
      <c r="S61" s="2">
        <v>10.54025848920286</v>
      </c>
      <c r="T61" s="2">
        <v>4.166332182708517</v>
      </c>
      <c r="U61" s="2">
        <v>9.528778999759172</v>
      </c>
      <c r="V61" s="2">
        <v>27.83377190804826</v>
      </c>
      <c r="X61" s="2">
        <v>61.207844574780054</v>
      </c>
      <c r="Y61" s="2">
        <v>21.9116568914956</v>
      </c>
      <c r="Z61" s="2">
        <v>5.168621700879766</v>
      </c>
      <c r="AA61" s="2">
        <v>10.034824046920821</v>
      </c>
      <c r="AB61" s="2">
        <v>1.6770527859237536</v>
      </c>
      <c r="AC61" s="2">
        <v>7.862903225806452</v>
      </c>
      <c r="AD61" s="2">
        <v>3.5648826979472146</v>
      </c>
      <c r="AE61" s="2">
        <v>32.97287390029325</v>
      </c>
      <c r="AF61" s="2">
        <v>98.20381231671554</v>
      </c>
      <c r="AG61" s="2">
        <v>13.114002932551319</v>
      </c>
      <c r="AH61" s="2">
        <v>20.362903225806452</v>
      </c>
      <c r="AI61" s="2">
        <v>6.5065982404692075</v>
      </c>
      <c r="AJ61" s="2">
        <v>10.318914956011731</v>
      </c>
      <c r="AK61" s="2">
        <v>27.758431085043988</v>
      </c>
      <c r="AL61" s="2">
        <v>21.9391495601173</v>
      </c>
    </row>
    <row r="62" spans="1:38" ht="12.75">
      <c r="A62" t="s">
        <v>125</v>
      </c>
      <c r="B62" s="2">
        <v>100</v>
      </c>
      <c r="C62" s="2">
        <v>20.26810312924051</v>
      </c>
      <c r="D62" s="2">
        <v>67.43698342859491</v>
      </c>
      <c r="E62" s="2">
        <v>12.294913442164562</v>
      </c>
      <c r="F62" s="2">
        <v>1.36107570212591</v>
      </c>
      <c r="G62" s="2">
        <v>20.194086927916445</v>
      </c>
      <c r="H62" s="2">
        <v>21.921131625478022</v>
      </c>
      <c r="I62" s="2">
        <v>59.86677083761668</v>
      </c>
      <c r="J62" s="2">
        <v>6.439409515193881</v>
      </c>
      <c r="K62" s="2">
        <v>17.948928821086394</v>
      </c>
      <c r="L62" s="2">
        <v>14.651095850980713</v>
      </c>
      <c r="M62" s="2">
        <v>1.0937949751223324</v>
      </c>
      <c r="N62" s="2">
        <v>7.174670797831138</v>
      </c>
      <c r="Q62" s="2">
        <v>56.81028211138954</v>
      </c>
      <c r="R62" s="2">
        <v>18.034112036213727</v>
      </c>
      <c r="S62" s="2">
        <v>8.980680624040094</v>
      </c>
      <c r="T62" s="2">
        <v>4.704550965968798</v>
      </c>
      <c r="U62" s="2">
        <v>11.470374262387843</v>
      </c>
      <c r="V62" s="2">
        <v>28.452810727178957</v>
      </c>
      <c r="X62" s="2">
        <v>55.92563903950426</v>
      </c>
      <c r="Y62" s="2">
        <v>8.810999225406661</v>
      </c>
      <c r="Z62" s="2">
        <v>8.588303640588691</v>
      </c>
      <c r="AA62" s="2">
        <v>25.135553834237022</v>
      </c>
      <c r="AB62" s="2">
        <v>1.5395042602633617</v>
      </c>
      <c r="AC62" s="2">
        <v>11.037955073586367</v>
      </c>
      <c r="AD62" s="2">
        <v>6.177381874515879</v>
      </c>
      <c r="AE62" s="2">
        <v>37.59682416731216</v>
      </c>
      <c r="AF62" s="2">
        <v>84.98257164988381</v>
      </c>
      <c r="AG62" s="2">
        <v>11.483346243222309</v>
      </c>
      <c r="AH62" s="2">
        <v>25.939194422927965</v>
      </c>
      <c r="AI62" s="2">
        <v>3.766460108443068</v>
      </c>
      <c r="AJ62" s="2">
        <v>10.321456235476376</v>
      </c>
      <c r="AK62" s="2">
        <v>28.872966692486447</v>
      </c>
      <c r="AL62" s="2">
        <v>19.616576297443842</v>
      </c>
    </row>
    <row r="63" spans="1:38" ht="12.75">
      <c r="A63" t="s">
        <v>113</v>
      </c>
      <c r="B63" s="2">
        <v>100</v>
      </c>
      <c r="C63" s="2">
        <v>19.74559458513245</v>
      </c>
      <c r="D63" s="2">
        <v>63.57412377951531</v>
      </c>
      <c r="E63" s="2">
        <v>16.68028163535224</v>
      </c>
      <c r="F63" s="2">
        <v>0.43178900688528415</v>
      </c>
      <c r="G63" s="2">
        <v>20.519702804683547</v>
      </c>
      <c r="H63" s="2">
        <v>6.79970436067997</v>
      </c>
      <c r="I63" s="2">
        <v>88.7695958299296</v>
      </c>
      <c r="J63" s="2">
        <v>4.119500525148792</v>
      </c>
      <c r="K63" s="2">
        <v>2.9719531645077217</v>
      </c>
      <c r="L63" s="2">
        <v>3.555451822460808</v>
      </c>
      <c r="M63" s="2">
        <v>0.5834986579530868</v>
      </c>
      <c r="N63" s="2">
        <v>1.1961301671064204</v>
      </c>
      <c r="Q63" s="2">
        <v>57.236227824463114</v>
      </c>
      <c r="R63" s="2">
        <v>20.588235294117645</v>
      </c>
      <c r="S63" s="2">
        <v>9.018051665110487</v>
      </c>
      <c r="T63" s="2">
        <v>3.867102396514161</v>
      </c>
      <c r="U63" s="2">
        <v>9.290382819794585</v>
      </c>
      <c r="V63" s="2">
        <v>27.914303717706364</v>
      </c>
      <c r="X63" s="2">
        <v>63.21020228671944</v>
      </c>
      <c r="Y63" s="2">
        <v>17.211961301671064</v>
      </c>
      <c r="Z63" s="2">
        <v>7.968337730870713</v>
      </c>
      <c r="AA63" s="2">
        <v>10.281442392260335</v>
      </c>
      <c r="AB63" s="2">
        <v>1.3280562884784521</v>
      </c>
      <c r="AC63" s="2">
        <v>6.719437115215479</v>
      </c>
      <c r="AD63" s="2">
        <v>3.702726473175022</v>
      </c>
      <c r="AE63" s="2">
        <v>33.06948109058927</v>
      </c>
      <c r="AF63" s="2">
        <v>97.9155672823219</v>
      </c>
      <c r="AG63" s="2">
        <v>14.450307827616534</v>
      </c>
      <c r="AH63" s="2">
        <v>19.700967458223396</v>
      </c>
      <c r="AI63" s="2">
        <v>7.273526824978012</v>
      </c>
      <c r="AJ63" s="2">
        <v>10.492524186455585</v>
      </c>
      <c r="AK63" s="2">
        <v>28.85664028144239</v>
      </c>
      <c r="AL63" s="2">
        <v>19.22603342128408</v>
      </c>
    </row>
    <row r="64" spans="1:38" ht="12.75">
      <c r="A64" t="s">
        <v>121</v>
      </c>
      <c r="B64" s="2">
        <v>100</v>
      </c>
      <c r="C64" s="2">
        <v>26.69395179627103</v>
      </c>
      <c r="D64" s="2">
        <v>62.314038848827394</v>
      </c>
      <c r="E64" s="2">
        <v>10.99200935490158</v>
      </c>
      <c r="F64" s="2">
        <v>0.188397323458715</v>
      </c>
      <c r="G64" s="2">
        <v>18.102384200610665</v>
      </c>
      <c r="H64" s="2">
        <v>24.101864483856296</v>
      </c>
      <c r="I64" s="2">
        <v>52.13733515234197</v>
      </c>
      <c r="J64" s="2">
        <v>4.203209250958228</v>
      </c>
      <c r="K64" s="2">
        <v>35.525888390827</v>
      </c>
      <c r="L64" s="2">
        <v>5.866302864938609</v>
      </c>
      <c r="M64" s="2">
        <v>2.267264340934191</v>
      </c>
      <c r="N64" s="2">
        <v>8.584297447672878</v>
      </c>
      <c r="Q64" s="2">
        <v>50.5379492058845</v>
      </c>
      <c r="R64" s="2">
        <v>21.678987045304837</v>
      </c>
      <c r="S64" s="2">
        <v>10.737027007245846</v>
      </c>
      <c r="T64" s="2">
        <v>4.698821635072824</v>
      </c>
      <c r="U64" s="2">
        <v>12.347215106491987</v>
      </c>
      <c r="V64" s="2">
        <v>33.104395604395606</v>
      </c>
      <c r="X64" s="2">
        <v>59.03029232535547</v>
      </c>
      <c r="Y64" s="2">
        <v>15.614236509758896</v>
      </c>
      <c r="Z64" s="2">
        <v>4.804380464541199</v>
      </c>
      <c r="AA64" s="2">
        <v>18.91724807913097</v>
      </c>
      <c r="AB64" s="2">
        <v>1.6338426212134594</v>
      </c>
      <c r="AC64" s="2">
        <v>10.44776119402985</v>
      </c>
      <c r="AD64" s="2">
        <v>5.758191292060408</v>
      </c>
      <c r="AE64" s="2">
        <v>36.87185374900645</v>
      </c>
      <c r="AF64" s="2">
        <v>87.79475404044864</v>
      </c>
      <c r="AG64" s="2">
        <v>10.871677117371721</v>
      </c>
      <c r="AH64" s="2">
        <v>18.811269098295504</v>
      </c>
      <c r="AI64" s="2">
        <v>4.133180252583238</v>
      </c>
      <c r="AJ64" s="2">
        <v>10.53607701139274</v>
      </c>
      <c r="AK64" s="2">
        <v>27.130619093879716</v>
      </c>
      <c r="AL64" s="2">
        <v>28.51717742647708</v>
      </c>
    </row>
    <row r="65" spans="1:38" ht="12.75">
      <c r="A65" t="s">
        <v>114</v>
      </c>
      <c r="B65" s="2">
        <v>100</v>
      </c>
      <c r="C65" s="2">
        <v>20.800325005078204</v>
      </c>
      <c r="D65" s="2">
        <v>62.49847653869591</v>
      </c>
      <c r="E65" s="2">
        <v>16.701198456225878</v>
      </c>
      <c r="F65" s="2">
        <v>0.5971968312004875</v>
      </c>
      <c r="G65" s="2">
        <v>19.549055453991468</v>
      </c>
      <c r="H65" s="2">
        <v>9.031078610603291</v>
      </c>
      <c r="I65" s="2">
        <v>81.90127970749543</v>
      </c>
      <c r="J65" s="2">
        <v>3.3231769246394474</v>
      </c>
      <c r="K65" s="2">
        <v>7.483241925655089</v>
      </c>
      <c r="L65" s="2">
        <v>6.967296364005687</v>
      </c>
      <c r="M65" s="2">
        <v>0.32500507820434693</v>
      </c>
      <c r="N65" s="2">
        <v>2.0109332292073407</v>
      </c>
      <c r="Q65" s="2">
        <v>58.85495574515589</v>
      </c>
      <c r="R65" s="2">
        <v>19.822980623554738</v>
      </c>
      <c r="S65" s="2">
        <v>9.361294952555617</v>
      </c>
      <c r="T65" s="2">
        <v>3.851367514552269</v>
      </c>
      <c r="U65" s="2">
        <v>8.109401164181484</v>
      </c>
      <c r="V65" s="2">
        <v>31.192613490638628</v>
      </c>
      <c r="X65" s="2">
        <v>74.0042951971886</v>
      </c>
      <c r="Y65" s="2">
        <v>8.092541975790708</v>
      </c>
      <c r="Z65" s="2">
        <v>2.674736431081609</v>
      </c>
      <c r="AA65" s="2">
        <v>14.008199921905506</v>
      </c>
      <c r="AB65" s="2">
        <v>1.2202264740335806</v>
      </c>
      <c r="AC65" s="2">
        <v>6.433033971105037</v>
      </c>
      <c r="AD65" s="2">
        <v>5.368996485747755</v>
      </c>
      <c r="AE65" s="2">
        <v>27.06950409996095</v>
      </c>
      <c r="AF65" s="2">
        <v>105.5447090980086</v>
      </c>
      <c r="AG65" s="2">
        <v>13.998438110113238</v>
      </c>
      <c r="AH65" s="2">
        <v>15.511518937914879</v>
      </c>
      <c r="AI65" s="2">
        <v>7.145646231940648</v>
      </c>
      <c r="AJ65" s="2">
        <v>10.572042171026942</v>
      </c>
      <c r="AK65" s="2">
        <v>30.30066380320187</v>
      </c>
      <c r="AL65" s="2">
        <v>22.47169074580242</v>
      </c>
    </row>
    <row r="66" spans="1:38" ht="12.75">
      <c r="A66" t="s">
        <v>93</v>
      </c>
      <c r="B66" s="2">
        <v>100</v>
      </c>
      <c r="C66" s="2">
        <v>23.856508562971314</v>
      </c>
      <c r="D66" s="2">
        <v>63.122841637888506</v>
      </c>
      <c r="E66" s="2">
        <v>13.02064979914018</v>
      </c>
      <c r="F66" s="2">
        <v>1.4024948904080625</v>
      </c>
      <c r="G66" s="2">
        <v>20.100077524843186</v>
      </c>
      <c r="H66" s="2">
        <v>20.26922263725421</v>
      </c>
      <c r="I66" s="2">
        <v>63.284939037282406</v>
      </c>
      <c r="J66" s="2">
        <v>4.6409190217774325</v>
      </c>
      <c r="K66" s="2">
        <v>25.8756783423779</v>
      </c>
      <c r="L66" s="2">
        <v>4.940446825005286</v>
      </c>
      <c r="M66" s="2">
        <v>1.2580167735569807</v>
      </c>
      <c r="N66" s="2">
        <v>6.65158371040724</v>
      </c>
      <c r="Q66" s="2">
        <v>53.70710784313726</v>
      </c>
      <c r="R66" s="2">
        <v>20.963541666666664</v>
      </c>
      <c r="S66" s="2">
        <v>9.826899509803921</v>
      </c>
      <c r="T66" s="2">
        <v>4.6568627450980395</v>
      </c>
      <c r="U66" s="2">
        <v>10.845588235294118</v>
      </c>
      <c r="V66" s="2">
        <v>31.68271010736764</v>
      </c>
      <c r="X66" s="2">
        <v>53.963800904977376</v>
      </c>
      <c r="Y66" s="2">
        <v>20.171945701357465</v>
      </c>
      <c r="Z66" s="2">
        <v>4.760180995475113</v>
      </c>
      <c r="AA66" s="2">
        <v>19.194570135746606</v>
      </c>
      <c r="AB66" s="2">
        <v>1.909502262443439</v>
      </c>
      <c r="AC66" s="2">
        <v>12.506787330316744</v>
      </c>
      <c r="AD66" s="2">
        <v>6.0633484162895925</v>
      </c>
      <c r="AE66" s="2">
        <v>37.35746606334842</v>
      </c>
      <c r="AF66" s="2">
        <v>86.66968325791855</v>
      </c>
      <c r="AG66" s="2">
        <v>12.561085972850677</v>
      </c>
      <c r="AH66" s="2">
        <v>20.524886877828056</v>
      </c>
      <c r="AI66" s="2">
        <v>4.28054298642534</v>
      </c>
      <c r="AJ66" s="2">
        <v>10.968325791855204</v>
      </c>
      <c r="AK66" s="2">
        <v>27.285067873303166</v>
      </c>
      <c r="AL66" s="2">
        <v>24.380090497737555</v>
      </c>
    </row>
    <row r="67" spans="1:38" ht="12.75">
      <c r="A67" t="s">
        <v>96</v>
      </c>
      <c r="B67" s="2">
        <v>100</v>
      </c>
      <c r="C67" s="2">
        <v>21.770425082906243</v>
      </c>
      <c r="D67" s="2">
        <v>62.835393427796205</v>
      </c>
      <c r="E67" s="2">
        <v>15.394181489297559</v>
      </c>
      <c r="F67" s="2">
        <v>0.8780524570394935</v>
      </c>
      <c r="G67" s="2">
        <v>21.254145312028943</v>
      </c>
      <c r="H67" s="2">
        <v>11.753843834790473</v>
      </c>
      <c r="I67" s="2">
        <v>77.61531504371419</v>
      </c>
      <c r="J67" s="2">
        <v>4.382725354235755</v>
      </c>
      <c r="K67" s="2">
        <v>13.200934579439252</v>
      </c>
      <c r="L67" s="2">
        <v>3.9078987036478745</v>
      </c>
      <c r="M67" s="2">
        <v>0.8931263189629182</v>
      </c>
      <c r="N67" s="2">
        <v>2.4374360405619124</v>
      </c>
      <c r="Q67" s="2">
        <v>55.40861577446944</v>
      </c>
      <c r="R67" s="2">
        <v>20.81089642065252</v>
      </c>
      <c r="S67" s="2">
        <v>9.882800126702566</v>
      </c>
      <c r="T67" s="2">
        <v>4.228698131137156</v>
      </c>
      <c r="U67" s="2">
        <v>9.668989547038327</v>
      </c>
      <c r="V67" s="2">
        <v>31.735632737607784</v>
      </c>
      <c r="X67" s="2">
        <v>63.252395571681085</v>
      </c>
      <c r="Y67" s="2">
        <v>21.14615313052377</v>
      </c>
      <c r="Z67" s="2">
        <v>3.07935621918318</v>
      </c>
      <c r="AA67" s="2">
        <v>10.90333984556703</v>
      </c>
      <c r="AB67" s="2">
        <v>1.6187552330449346</v>
      </c>
      <c r="AC67" s="2">
        <v>8.363568704065493</v>
      </c>
      <c r="AD67" s="2">
        <v>4.409712531398269</v>
      </c>
      <c r="AE67" s="2">
        <v>31.779700437249975</v>
      </c>
      <c r="AF67" s="2">
        <v>99.60926597823054</v>
      </c>
      <c r="AG67" s="2">
        <v>13.191924830216765</v>
      </c>
      <c r="AH67" s="2">
        <v>17.843520327472323</v>
      </c>
      <c r="AI67" s="2">
        <v>6.261047539305982</v>
      </c>
      <c r="AJ67" s="2">
        <v>11.005674946506652</v>
      </c>
      <c r="AK67" s="2">
        <v>29.919062238347756</v>
      </c>
      <c r="AL67" s="2">
        <v>21.778770118150526</v>
      </c>
    </row>
    <row r="68" spans="1:38" ht="12.75">
      <c r="A68" t="s">
        <v>122</v>
      </c>
      <c r="B68" s="2">
        <v>100</v>
      </c>
      <c r="C68" s="2">
        <v>30.840660188184483</v>
      </c>
      <c r="D68" s="2">
        <v>61.00262224278883</v>
      </c>
      <c r="E68" s="2">
        <v>8.156717569026686</v>
      </c>
      <c r="F68" s="2">
        <v>0.6972080826777727</v>
      </c>
      <c r="G68" s="2">
        <v>19.367576739163965</v>
      </c>
      <c r="H68" s="2">
        <v>42.45873823846985</v>
      </c>
      <c r="I68" s="2">
        <v>12.380070954804873</v>
      </c>
      <c r="J68" s="2">
        <v>3.9086842511183093</v>
      </c>
      <c r="K68" s="2">
        <v>61.382076199290445</v>
      </c>
      <c r="L68" s="2">
        <v>10.757365417245103</v>
      </c>
      <c r="M68" s="2">
        <v>11.571803177541263</v>
      </c>
      <c r="N68" s="2">
        <v>21.730810121199234</v>
      </c>
      <c r="Q68" s="2">
        <v>35.85538576220649</v>
      </c>
      <c r="R68" s="2">
        <v>24.180022363026463</v>
      </c>
      <c r="S68" s="2">
        <v>12.588520313082372</v>
      </c>
      <c r="T68" s="2">
        <v>8.479314200521804</v>
      </c>
      <c r="U68" s="2">
        <v>18.896757361162877</v>
      </c>
      <c r="V68" s="2">
        <v>36.898920510304215</v>
      </c>
      <c r="X68" s="2">
        <v>43.04699128216033</v>
      </c>
      <c r="Y68" s="2">
        <v>13.246863704018711</v>
      </c>
      <c r="Z68" s="2">
        <v>20.210503933659364</v>
      </c>
      <c r="AA68" s="2">
        <v>20.720816500106316</v>
      </c>
      <c r="AB68" s="2">
        <v>2.7748245800552835</v>
      </c>
      <c r="AC68" s="2">
        <v>22.549436529874548</v>
      </c>
      <c r="AD68" s="2">
        <v>3.529661917924729</v>
      </c>
      <c r="AE68" s="2">
        <v>47.448437167765256</v>
      </c>
      <c r="AF68" s="2">
        <v>68.58388262810972</v>
      </c>
      <c r="AG68" s="2">
        <v>7.6865830321071655</v>
      </c>
      <c r="AH68" s="2">
        <v>18.83903891133319</v>
      </c>
      <c r="AI68" s="2">
        <v>2.221985966404423</v>
      </c>
      <c r="AJ68" s="2">
        <v>11.067403784818202</v>
      </c>
      <c r="AK68" s="2">
        <v>23.283010844142037</v>
      </c>
      <c r="AL68" s="2">
        <v>36.90197746119498</v>
      </c>
    </row>
    <row r="69" spans="1:38" ht="12.75">
      <c r="A69" t="s">
        <v>131</v>
      </c>
      <c r="B69" s="2">
        <v>100</v>
      </c>
      <c r="C69" s="2">
        <v>33.92971051912153</v>
      </c>
      <c r="D69" s="2">
        <v>58.70417059020079</v>
      </c>
      <c r="E69" s="2">
        <v>7.366118890677682</v>
      </c>
      <c r="F69" s="2">
        <v>0.2612314328240333</v>
      </c>
      <c r="G69" s="2">
        <v>17.06509522796999</v>
      </c>
      <c r="H69" s="2">
        <v>39.002460435588226</v>
      </c>
      <c r="I69" s="2">
        <v>12.25053916952705</v>
      </c>
      <c r="J69" s="2">
        <v>2.8492451626621307</v>
      </c>
      <c r="K69" s="2">
        <v>74.4934844020534</v>
      </c>
      <c r="L69" s="2">
        <v>8.647975456395613</v>
      </c>
      <c r="M69" s="2">
        <v>1.7587558093618054</v>
      </c>
      <c r="N69" s="2">
        <v>21.123944913371833</v>
      </c>
      <c r="Q69" s="2">
        <v>33.28595793064241</v>
      </c>
      <c r="R69" s="2">
        <v>23.08129619101762</v>
      </c>
      <c r="S69" s="2">
        <v>13.890468068978587</v>
      </c>
      <c r="T69" s="2">
        <v>8.129619101762366</v>
      </c>
      <c r="U69" s="2">
        <v>21.612658707599014</v>
      </c>
      <c r="V69" s="2">
        <v>41.32683554779091</v>
      </c>
      <c r="X69" s="2">
        <v>51.588183029764544</v>
      </c>
      <c r="Y69" s="2">
        <v>13.360728565082185</v>
      </c>
      <c r="Z69" s="2">
        <v>13.693913816081741</v>
      </c>
      <c r="AA69" s="2">
        <v>18.613949355841847</v>
      </c>
      <c r="AB69" s="2">
        <v>2.743225233229676</v>
      </c>
      <c r="AC69" s="2">
        <v>19.991115059973342</v>
      </c>
      <c r="AD69" s="2">
        <v>4.031541537094625</v>
      </c>
      <c r="AE69" s="2">
        <v>42.236783651710354</v>
      </c>
      <c r="AF69" s="2">
        <v>76.13282985339849</v>
      </c>
      <c r="AG69" s="2">
        <v>7.407818747223456</v>
      </c>
      <c r="AH69" s="2">
        <v>14.360284318080854</v>
      </c>
      <c r="AI69" s="2">
        <v>2.3767214571301643</v>
      </c>
      <c r="AJ69" s="2">
        <v>11.106175033318525</v>
      </c>
      <c r="AK69" s="2">
        <v>21.76810306530431</v>
      </c>
      <c r="AL69" s="2">
        <v>42.98089737894269</v>
      </c>
    </row>
    <row r="70" spans="1:38" ht="12.75">
      <c r="A70" t="s">
        <v>109</v>
      </c>
      <c r="B70" s="2">
        <v>100</v>
      </c>
      <c r="C70" s="2">
        <v>21.73160173160173</v>
      </c>
      <c r="D70" s="2">
        <v>64.86816214088942</v>
      </c>
      <c r="E70" s="2">
        <v>13.400236127508855</v>
      </c>
      <c r="F70" s="2">
        <v>0.6454151908697363</v>
      </c>
      <c r="G70" s="2">
        <v>20.543093270365997</v>
      </c>
      <c r="H70" s="2">
        <v>6.11176702085793</v>
      </c>
      <c r="I70" s="2">
        <v>89.21684376229831</v>
      </c>
      <c r="J70" s="2">
        <v>4.411648957103503</v>
      </c>
      <c r="K70" s="2">
        <v>2.1133412042502955</v>
      </c>
      <c r="L70" s="2">
        <v>3.880362062180244</v>
      </c>
      <c r="M70" s="2">
        <v>0.3778040141676505</v>
      </c>
      <c r="N70" s="2">
        <v>0.9457579972183587</v>
      </c>
      <c r="Q70" s="2">
        <v>57.86525717892079</v>
      </c>
      <c r="R70" s="2">
        <v>20.02997791101294</v>
      </c>
      <c r="S70" s="2">
        <v>8.51214894288419</v>
      </c>
      <c r="T70" s="2">
        <v>3.6367939413064057</v>
      </c>
      <c r="U70" s="2">
        <v>9.95582202587567</v>
      </c>
      <c r="V70" s="2">
        <v>30.460579243765086</v>
      </c>
      <c r="X70" s="2">
        <v>59.888734353268426</v>
      </c>
      <c r="Y70" s="2">
        <v>23.004172461752432</v>
      </c>
      <c r="Z70" s="2">
        <v>4.932777005099675</v>
      </c>
      <c r="AA70" s="2">
        <v>10.662957811775614</v>
      </c>
      <c r="AB70" s="2">
        <v>1.5113583681038478</v>
      </c>
      <c r="AC70" s="2">
        <v>7.825683820120538</v>
      </c>
      <c r="AD70" s="2">
        <v>2.4942049142327307</v>
      </c>
      <c r="AE70" s="2">
        <v>31.627260083449233</v>
      </c>
      <c r="AF70" s="2">
        <v>98.67408437644876</v>
      </c>
      <c r="AG70" s="2">
        <v>11.617987946221604</v>
      </c>
      <c r="AH70" s="2">
        <v>20.49142327306444</v>
      </c>
      <c r="AI70" s="2">
        <v>5.090403337969402</v>
      </c>
      <c r="AJ70" s="2">
        <v>11.274918868799258</v>
      </c>
      <c r="AK70" s="2">
        <v>29.902642559109875</v>
      </c>
      <c r="AL70" s="2">
        <v>21.62262401483542</v>
      </c>
    </row>
    <row r="71" spans="1:38" ht="12.75">
      <c r="A71" t="s">
        <v>124</v>
      </c>
      <c r="B71" s="2">
        <v>100</v>
      </c>
      <c r="C71" s="2">
        <v>24.102185813565242</v>
      </c>
      <c r="D71" s="2">
        <v>61.29595838024615</v>
      </c>
      <c r="E71" s="2">
        <v>14.60185580618861</v>
      </c>
      <c r="F71" s="2">
        <v>1.0715533641340218</v>
      </c>
      <c r="G71" s="2">
        <v>21.070000388243972</v>
      </c>
      <c r="H71" s="2">
        <v>15.16092712660636</v>
      </c>
      <c r="I71" s="2">
        <v>68.04363862251039</v>
      </c>
      <c r="J71" s="2">
        <v>4.317272974337073</v>
      </c>
      <c r="K71" s="2">
        <v>20.107155336413403</v>
      </c>
      <c r="L71" s="2">
        <v>6.790387079240595</v>
      </c>
      <c r="M71" s="2">
        <v>0.7415459874985441</v>
      </c>
      <c r="N71" s="2">
        <v>3.221558099483335</v>
      </c>
      <c r="Q71" s="2">
        <v>51.99514226231784</v>
      </c>
      <c r="R71" s="2">
        <v>21.547536433032615</v>
      </c>
      <c r="S71" s="2">
        <v>9.993060374739764</v>
      </c>
      <c r="T71" s="2">
        <v>4.684247050659264</v>
      </c>
      <c r="U71" s="2">
        <v>11.78001387925052</v>
      </c>
      <c r="V71" s="2">
        <v>35.5772673794056</v>
      </c>
      <c r="X71" s="2">
        <v>59.77104649984803</v>
      </c>
      <c r="Y71" s="2">
        <v>18.83294499037585</v>
      </c>
      <c r="Z71" s="2">
        <v>6.655860601762739</v>
      </c>
      <c r="AA71" s="2">
        <v>13.342113261067775</v>
      </c>
      <c r="AB71" s="2">
        <v>1.3980346469455982</v>
      </c>
      <c r="AC71" s="2">
        <v>9.85715732955121</v>
      </c>
      <c r="AD71" s="2">
        <v>4.22449599837909</v>
      </c>
      <c r="AE71" s="2">
        <v>34.41393982372606</v>
      </c>
      <c r="AF71" s="2">
        <v>94.58008307162395</v>
      </c>
      <c r="AG71" s="2">
        <v>13.43328943369466</v>
      </c>
      <c r="AH71" s="2">
        <v>17.92118326410698</v>
      </c>
      <c r="AI71" s="2">
        <v>5.875797791510486</v>
      </c>
      <c r="AJ71" s="2">
        <v>11.609765981156924</v>
      </c>
      <c r="AK71" s="2">
        <v>26.653834464593253</v>
      </c>
      <c r="AL71" s="2">
        <v>24.506129064937696</v>
      </c>
    </row>
    <row r="72" spans="1:38" ht="12.75">
      <c r="A72" t="s">
        <v>97</v>
      </c>
      <c r="B72" s="2">
        <v>100</v>
      </c>
      <c r="C72" s="2">
        <v>33.76256003771695</v>
      </c>
      <c r="D72" s="2">
        <v>57.751127088428554</v>
      </c>
      <c r="E72" s="2">
        <v>8.486312873854496</v>
      </c>
      <c r="F72" s="2">
        <v>0.3388631876712732</v>
      </c>
      <c r="G72" s="2">
        <v>17.715178124171256</v>
      </c>
      <c r="H72" s="2">
        <v>40.01532250935557</v>
      </c>
      <c r="I72" s="2">
        <v>14.512184341574095</v>
      </c>
      <c r="J72" s="2">
        <v>3.5831098800718975</v>
      </c>
      <c r="K72" s="2">
        <v>67.99363526534461</v>
      </c>
      <c r="L72" s="2">
        <v>10.157055720894599</v>
      </c>
      <c r="M72" s="2">
        <v>3.7540147921148006</v>
      </c>
      <c r="N72" s="2">
        <v>18.498049414824447</v>
      </c>
      <c r="Q72" s="2">
        <v>34.01904419690981</v>
      </c>
      <c r="R72" s="2">
        <v>25.35932446999641</v>
      </c>
      <c r="S72" s="2">
        <v>15.289256198347106</v>
      </c>
      <c r="T72" s="2">
        <v>7.45598275242544</v>
      </c>
      <c r="U72" s="2">
        <v>17.876392382321235</v>
      </c>
      <c r="V72" s="2">
        <v>38.62271453356466</v>
      </c>
      <c r="X72" s="2">
        <v>56.41525791070654</v>
      </c>
      <c r="Y72" s="2">
        <v>15.398786302557435</v>
      </c>
      <c r="Z72" s="2">
        <v>5.277416558300824</v>
      </c>
      <c r="AA72" s="2">
        <v>20.3185955786736</v>
      </c>
      <c r="AB72" s="2">
        <v>2.589943649761595</v>
      </c>
      <c r="AC72" s="2">
        <v>18.216298222800173</v>
      </c>
      <c r="AD72" s="2">
        <v>4.486345903771132</v>
      </c>
      <c r="AE72" s="2">
        <v>38.77329865626354</v>
      </c>
      <c r="AF72" s="2">
        <v>82.26051148677936</v>
      </c>
      <c r="AG72" s="2">
        <v>7.791504117902037</v>
      </c>
      <c r="AH72" s="2">
        <v>12.267013437364541</v>
      </c>
      <c r="AI72" s="2">
        <v>3.2726484612050277</v>
      </c>
      <c r="AJ72" s="2">
        <v>11.714347637624622</v>
      </c>
      <c r="AK72" s="2">
        <v>22.29085392284352</v>
      </c>
      <c r="AL72" s="2">
        <v>42.66363242306025</v>
      </c>
    </row>
    <row r="73" spans="1:38" ht="12.75">
      <c r="A73" t="s">
        <v>116</v>
      </c>
      <c r="B73" s="2">
        <v>100</v>
      </c>
      <c r="C73" s="2">
        <v>22.023661785389262</v>
      </c>
      <c r="D73" s="2">
        <v>62.422437329362126</v>
      </c>
      <c r="E73" s="2">
        <v>15.553900885248614</v>
      </c>
      <c r="F73" s="2">
        <v>0.22338049143708116</v>
      </c>
      <c r="G73" s="2">
        <v>18.697774468437164</v>
      </c>
      <c r="H73" s="2">
        <v>15.793828079755109</v>
      </c>
      <c r="I73" s="2">
        <v>69.93050384710845</v>
      </c>
      <c r="J73" s="2">
        <v>5.74584264085381</v>
      </c>
      <c r="K73" s="2">
        <v>14.002647472491105</v>
      </c>
      <c r="L73" s="2">
        <v>8.265078183172003</v>
      </c>
      <c r="M73" s="2">
        <v>2.0559278563746175</v>
      </c>
      <c r="N73" s="2">
        <v>3.9549711097828255</v>
      </c>
      <c r="Q73" s="2">
        <v>56.3299287614797</v>
      </c>
      <c r="R73" s="2">
        <v>19.182902755128314</v>
      </c>
      <c r="S73" s="2">
        <v>10.908934855377222</v>
      </c>
      <c r="T73" s="2">
        <v>3.9996566818298858</v>
      </c>
      <c r="U73" s="2">
        <v>9.578576946184878</v>
      </c>
      <c r="V73" s="2">
        <v>26.23872679045093</v>
      </c>
      <c r="X73" s="2">
        <v>61.91472404861527</v>
      </c>
      <c r="Y73" s="2">
        <v>21.488344291691572</v>
      </c>
      <c r="Z73" s="2">
        <v>2.630005977286312</v>
      </c>
      <c r="AA73" s="2">
        <v>12.24347479577605</v>
      </c>
      <c r="AB73" s="2">
        <v>1.7234508866308027</v>
      </c>
      <c r="AC73" s="2">
        <v>7.6210400478182905</v>
      </c>
      <c r="AD73" s="2">
        <v>3.2974696154612473</v>
      </c>
      <c r="AE73" s="2">
        <v>31.938633193863318</v>
      </c>
      <c r="AF73" s="2">
        <v>100.6774257820283</v>
      </c>
      <c r="AG73" s="2">
        <v>12.771468420003984</v>
      </c>
      <c r="AH73" s="2">
        <v>17.543335325762104</v>
      </c>
      <c r="AI73" s="2">
        <v>7.421797170751146</v>
      </c>
      <c r="AJ73" s="2">
        <v>11.77525403466826</v>
      </c>
      <c r="AK73" s="2">
        <v>29.05957362024308</v>
      </c>
      <c r="AL73" s="2">
        <v>21.428571428571427</v>
      </c>
    </row>
    <row r="74" spans="1:38" ht="12.75">
      <c r="A74" t="s">
        <v>105</v>
      </c>
      <c r="B74" s="2">
        <v>100</v>
      </c>
      <c r="C74" s="2">
        <v>28.61628487832727</v>
      </c>
      <c r="D74" s="2">
        <v>58.8846071505031</v>
      </c>
      <c r="E74" s="2">
        <v>12.499107971169627</v>
      </c>
      <c r="F74" s="2">
        <v>0.5887390280453865</v>
      </c>
      <c r="G74" s="2">
        <v>18.621993862841645</v>
      </c>
      <c r="H74" s="2">
        <v>23.47106258474274</v>
      </c>
      <c r="I74" s="2">
        <v>44.53721544280312</v>
      </c>
      <c r="J74" s="2">
        <v>4.296010847070577</v>
      </c>
      <c r="K74" s="2">
        <v>41.10112038821095</v>
      </c>
      <c r="L74" s="2">
        <v>8.759723114251052</v>
      </c>
      <c r="M74" s="2">
        <v>1.3059302076643118</v>
      </c>
      <c r="N74" s="2">
        <v>7.441956882255389</v>
      </c>
      <c r="Q74" s="2">
        <v>46.0840366639441</v>
      </c>
      <c r="R74" s="2">
        <v>22.488429077048732</v>
      </c>
      <c r="S74" s="2">
        <v>12.251565477811054</v>
      </c>
      <c r="T74" s="2">
        <v>5.635720119793085</v>
      </c>
      <c r="U74" s="2">
        <v>13.540248661403032</v>
      </c>
      <c r="V74" s="2">
        <v>35.78426472058383</v>
      </c>
      <c r="X74" s="2">
        <v>60.74834162520729</v>
      </c>
      <c r="Y74" s="2">
        <v>18.853648424543948</v>
      </c>
      <c r="Z74" s="2">
        <v>5.068407960199004</v>
      </c>
      <c r="AA74" s="2">
        <v>13.4742951907131</v>
      </c>
      <c r="AB74" s="2">
        <v>1.8553067993366499</v>
      </c>
      <c r="AC74" s="2">
        <v>10.883084577114428</v>
      </c>
      <c r="AD74" s="2">
        <v>3.9800995024875623</v>
      </c>
      <c r="AE74" s="2">
        <v>35.240464344941955</v>
      </c>
      <c r="AF74" s="2">
        <v>92.3507462686567</v>
      </c>
      <c r="AG74" s="2">
        <v>12.220149253731345</v>
      </c>
      <c r="AH74" s="2">
        <v>15.692371475953564</v>
      </c>
      <c r="AI74" s="2">
        <v>5.76285240464345</v>
      </c>
      <c r="AJ74" s="2">
        <v>11.898839137645108</v>
      </c>
      <c r="AK74" s="2">
        <v>24.233001658374793</v>
      </c>
      <c r="AL74" s="2">
        <v>30.19278606965174</v>
      </c>
    </row>
    <row r="75" spans="1:38" ht="12.75">
      <c r="A75" t="s">
        <v>110</v>
      </c>
      <c r="B75" s="2">
        <v>100</v>
      </c>
      <c r="C75" s="2">
        <v>28.59625410310871</v>
      </c>
      <c r="D75" s="2">
        <v>62.89824290403553</v>
      </c>
      <c r="E75" s="2">
        <v>8.505502992855764</v>
      </c>
      <c r="F75" s="2">
        <v>0.5116817918517088</v>
      </c>
      <c r="G75" s="2">
        <v>17.590268391581386</v>
      </c>
      <c r="H75" s="2">
        <v>44.92179957520757</v>
      </c>
      <c r="I75" s="2">
        <v>10.774280749179379</v>
      </c>
      <c r="J75" s="2">
        <v>4.341249919546888</v>
      </c>
      <c r="K75" s="2">
        <v>60.73566325545472</v>
      </c>
      <c r="L75" s="2">
        <v>21.87359207054129</v>
      </c>
      <c r="M75" s="2">
        <v>2.275214005277724</v>
      </c>
      <c r="N75" s="2">
        <v>19.282417121275703</v>
      </c>
      <c r="Q75" s="2">
        <v>37.213740458015266</v>
      </c>
      <c r="R75" s="2">
        <v>22.203783604381016</v>
      </c>
      <c r="S75" s="2">
        <v>11.566544971788915</v>
      </c>
      <c r="T75" s="2">
        <v>9.71622967142383</v>
      </c>
      <c r="U75" s="2">
        <v>19.29970129439097</v>
      </c>
      <c r="V75" s="2">
        <v>34.31133946277267</v>
      </c>
      <c r="X75" s="2">
        <v>41.36592530423835</v>
      </c>
      <c r="Y75" s="2">
        <v>8.560637851447755</v>
      </c>
      <c r="Z75" s="2">
        <v>28.1682752832564</v>
      </c>
      <c r="AA75" s="2">
        <v>19.261435165757447</v>
      </c>
      <c r="AB75" s="2">
        <v>2.643726395300042</v>
      </c>
      <c r="AC75" s="2">
        <v>19.827947964750315</v>
      </c>
      <c r="AD75" s="2">
        <v>3.115820394460764</v>
      </c>
      <c r="AE75" s="2">
        <v>50.10490977759127</v>
      </c>
      <c r="AF75" s="2">
        <v>67.93957196810743</v>
      </c>
      <c r="AG75" s="2">
        <v>7.417121275702895</v>
      </c>
      <c r="AH75" s="2">
        <v>20.845572807385647</v>
      </c>
      <c r="AI75" s="2">
        <v>2.5702895509861516</v>
      </c>
      <c r="AJ75" s="2">
        <v>12.33738984473353</v>
      </c>
      <c r="AK75" s="2">
        <v>24.10826689047419</v>
      </c>
      <c r="AL75" s="2">
        <v>32.721359630717586</v>
      </c>
    </row>
    <row r="76" spans="1:38" ht="12.75">
      <c r="A76" t="s">
        <v>106</v>
      </c>
      <c r="B76" s="2">
        <v>100</v>
      </c>
      <c r="C76" s="2">
        <v>22.608695652173914</v>
      </c>
      <c r="D76" s="2">
        <v>61.968826907301064</v>
      </c>
      <c r="E76" s="2">
        <v>15.42247744052502</v>
      </c>
      <c r="F76" s="2">
        <v>1.03363412633306</v>
      </c>
      <c r="G76" s="2">
        <v>21.546349466776046</v>
      </c>
      <c r="H76" s="2">
        <v>7.916324856439704</v>
      </c>
      <c r="I76" s="2">
        <v>85.43888433141919</v>
      </c>
      <c r="J76" s="2">
        <v>5.2871205906480725</v>
      </c>
      <c r="K76" s="2">
        <v>3.2854799015586544</v>
      </c>
      <c r="L76" s="2">
        <v>5.139458572600493</v>
      </c>
      <c r="M76" s="2">
        <v>0.8490566037735849</v>
      </c>
      <c r="N76" s="2">
        <v>1.4597119501751654</v>
      </c>
      <c r="Q76" s="2">
        <v>56.26277891368121</v>
      </c>
      <c r="R76" s="2">
        <v>19.8328740332474</v>
      </c>
      <c r="S76" s="2">
        <v>9.280824962218864</v>
      </c>
      <c r="T76" s="2">
        <v>3.867010400924527</v>
      </c>
      <c r="U76" s="2">
        <v>10.756511689927994</v>
      </c>
      <c r="V76" s="2">
        <v>31.46597413610345</v>
      </c>
      <c r="X76" s="2">
        <v>56.64655507979759</v>
      </c>
      <c r="Y76" s="2">
        <v>26.664071623199685</v>
      </c>
      <c r="Z76" s="2">
        <v>6.520046710782405</v>
      </c>
      <c r="AA76" s="2">
        <v>8.59283768003114</v>
      </c>
      <c r="AB76" s="2">
        <v>1.5764889061891787</v>
      </c>
      <c r="AC76" s="2">
        <v>8.71934604904632</v>
      </c>
      <c r="AD76" s="2">
        <v>3.1335149863760217</v>
      </c>
      <c r="AE76" s="2">
        <v>35.169326586220315</v>
      </c>
      <c r="AF76" s="2">
        <v>93.04203970416505</v>
      </c>
      <c r="AG76" s="2">
        <v>12.728688205527442</v>
      </c>
      <c r="AH76" s="2">
        <v>19.57960295834955</v>
      </c>
      <c r="AI76" s="2">
        <v>6.335149863760218</v>
      </c>
      <c r="AJ76" s="2">
        <v>12.670299727520437</v>
      </c>
      <c r="AK76" s="2">
        <v>28.71739976644609</v>
      </c>
      <c r="AL76" s="2">
        <v>19.968859478396265</v>
      </c>
    </row>
    <row r="77" spans="1:38" ht="12.75">
      <c r="A77" t="s">
        <v>95</v>
      </c>
      <c r="B77" s="2">
        <v>100</v>
      </c>
      <c r="C77" s="2">
        <v>21.94096206993231</v>
      </c>
      <c r="D77" s="2">
        <v>63.740136980814675</v>
      </c>
      <c r="E77" s="2">
        <v>14.318900949253013</v>
      </c>
      <c r="F77" s="2">
        <v>1.1415067889614292</v>
      </c>
      <c r="G77" s="2">
        <v>21.56847038090279</v>
      </c>
      <c r="H77" s="2">
        <v>10.113349621500381</v>
      </c>
      <c r="I77" s="2">
        <v>80.95486041574878</v>
      </c>
      <c r="J77" s="2">
        <v>5.491248447951295</v>
      </c>
      <c r="K77" s="2">
        <v>5.26294709015901</v>
      </c>
      <c r="L77" s="2">
        <v>7.421796771738695</v>
      </c>
      <c r="M77" s="2">
        <v>0.869147274402211</v>
      </c>
      <c r="N77" s="2">
        <v>2.1439224459358686</v>
      </c>
      <c r="Q77" s="2">
        <v>54.52159187129551</v>
      </c>
      <c r="R77" s="2">
        <v>20.897544453852667</v>
      </c>
      <c r="S77" s="2">
        <v>7.7476714648602885</v>
      </c>
      <c r="T77" s="2">
        <v>5.50381033022862</v>
      </c>
      <c r="U77" s="2">
        <v>11.329381879762913</v>
      </c>
      <c r="V77" s="2">
        <v>33.12637898301606</v>
      </c>
      <c r="X77" s="2">
        <v>51.985458612975386</v>
      </c>
      <c r="Y77" s="2">
        <v>30.853840417598803</v>
      </c>
      <c r="Z77" s="2">
        <v>6.441088739746458</v>
      </c>
      <c r="AA77" s="2">
        <v>8.622296793437734</v>
      </c>
      <c r="AB77" s="2">
        <v>2.097315436241611</v>
      </c>
      <c r="AC77" s="2">
        <v>9.330723340790454</v>
      </c>
      <c r="AD77" s="2">
        <v>3.3650260999254287</v>
      </c>
      <c r="AE77" s="2">
        <v>38.15249813571961</v>
      </c>
      <c r="AF77" s="2">
        <v>86.15771812080537</v>
      </c>
      <c r="AG77" s="2">
        <v>13.13385533184191</v>
      </c>
      <c r="AH77" s="2">
        <v>21.467188665175243</v>
      </c>
      <c r="AI77" s="2">
        <v>5.546234153616704</v>
      </c>
      <c r="AJ77" s="2">
        <v>12.7889634601044</v>
      </c>
      <c r="AK77" s="2">
        <v>27.479492915734525</v>
      </c>
      <c r="AL77" s="2">
        <v>19.584265473527218</v>
      </c>
    </row>
    <row r="78" spans="1:38" ht="12.75">
      <c r="A78" t="s">
        <v>132</v>
      </c>
      <c r="B78" s="2">
        <v>100</v>
      </c>
      <c r="C78" s="2">
        <v>22.977820636451302</v>
      </c>
      <c r="D78" s="2">
        <v>61.971070395371264</v>
      </c>
      <c r="E78" s="2">
        <v>15.051108968177434</v>
      </c>
      <c r="F78" s="2">
        <v>0.2468659594985535</v>
      </c>
      <c r="G78" s="2">
        <v>20.651880424300867</v>
      </c>
      <c r="H78" s="2">
        <v>13.033751205400193</v>
      </c>
      <c r="I78" s="2">
        <v>80.01542912246866</v>
      </c>
      <c r="J78" s="2">
        <v>4.9450337512054</v>
      </c>
      <c r="K78" s="2">
        <v>8.343297974927676</v>
      </c>
      <c r="L78" s="2">
        <v>5.157184185149469</v>
      </c>
      <c r="M78" s="2">
        <v>1.5390549662487947</v>
      </c>
      <c r="N78" s="2">
        <v>3.58203414996288</v>
      </c>
      <c r="Q78" s="2">
        <v>54.49287510477787</v>
      </c>
      <c r="R78" s="2">
        <v>20.955574182732605</v>
      </c>
      <c r="S78" s="2">
        <v>8.23134953897737</v>
      </c>
      <c r="T78" s="2">
        <v>4.4844928751047775</v>
      </c>
      <c r="U78" s="2">
        <v>11.835708298407377</v>
      </c>
      <c r="V78" s="2">
        <v>30.323517628205128</v>
      </c>
      <c r="X78" s="2">
        <v>52.60764662212324</v>
      </c>
      <c r="Y78" s="2">
        <v>23.66369710467706</v>
      </c>
      <c r="Z78" s="2">
        <v>10.792501855976242</v>
      </c>
      <c r="AA78" s="2">
        <v>11.40497401633259</v>
      </c>
      <c r="AB78" s="2">
        <v>1.5311804008908687</v>
      </c>
      <c r="AC78" s="2">
        <v>9.446919079435784</v>
      </c>
      <c r="AD78" s="2">
        <v>3.8975501113585747</v>
      </c>
      <c r="AE78" s="2">
        <v>37.28656273199703</v>
      </c>
      <c r="AF78" s="2">
        <v>87.71343726800296</v>
      </c>
      <c r="AG78" s="2">
        <v>12.72271714922049</v>
      </c>
      <c r="AH78" s="2">
        <v>18.272086117297697</v>
      </c>
      <c r="AI78" s="2">
        <v>6.932071269487751</v>
      </c>
      <c r="AJ78" s="2">
        <v>12.973273942093542</v>
      </c>
      <c r="AK78" s="2">
        <v>28.424276169265035</v>
      </c>
      <c r="AL78" s="2">
        <v>20.675575352635487</v>
      </c>
    </row>
    <row r="79" spans="1:38" ht="12.75">
      <c r="A79" t="s">
        <v>130</v>
      </c>
      <c r="B79" s="2">
        <v>100</v>
      </c>
      <c r="C79" s="2">
        <v>23.370360121753567</v>
      </c>
      <c r="D79" s="2">
        <v>61.821559868759145</v>
      </c>
      <c r="E79" s="2">
        <v>14.80808000948729</v>
      </c>
      <c r="F79" s="2">
        <v>1.1700992212515318</v>
      </c>
      <c r="G79" s="2">
        <v>23.3624540459343</v>
      </c>
      <c r="H79" s="2">
        <v>12.452069415345694</v>
      </c>
      <c r="I79" s="2">
        <v>74.97331699410998</v>
      </c>
      <c r="J79" s="2">
        <v>5.787247499703522</v>
      </c>
      <c r="K79" s="2">
        <v>9.752144523065978</v>
      </c>
      <c r="L79" s="2">
        <v>8.724354666561252</v>
      </c>
      <c r="M79" s="2">
        <v>0.7629363165592759</v>
      </c>
      <c r="N79" s="2">
        <v>3.103481718553002</v>
      </c>
      <c r="Q79" s="2">
        <v>53.481455563331004</v>
      </c>
      <c r="R79" s="2">
        <v>20.617564730580824</v>
      </c>
      <c r="S79" s="2">
        <v>8.283764870538839</v>
      </c>
      <c r="T79" s="2">
        <v>4.741077676696991</v>
      </c>
      <c r="U79" s="2">
        <v>12.876137158852345</v>
      </c>
      <c r="V79" s="2">
        <v>37.704410626773274</v>
      </c>
      <c r="X79" s="2">
        <v>46.92076423237319</v>
      </c>
      <c r="Y79" s="2">
        <v>13.732906604597032</v>
      </c>
      <c r="Z79" s="2">
        <v>26.001357773251865</v>
      </c>
      <c r="AA79" s="2">
        <v>11.482882358646105</v>
      </c>
      <c r="AB79" s="2">
        <v>1.862089031131801</v>
      </c>
      <c r="AC79" s="2">
        <v>8.670352051207448</v>
      </c>
      <c r="AD79" s="2">
        <v>2.7834351663272234</v>
      </c>
      <c r="AE79" s="2">
        <v>39.60818543303268</v>
      </c>
      <c r="AF79" s="2">
        <v>81.86402870720589</v>
      </c>
      <c r="AG79" s="2">
        <v>12.90854427310639</v>
      </c>
      <c r="AH79" s="2">
        <v>19.97866356318495</v>
      </c>
      <c r="AI79" s="2">
        <v>5.789933081175444</v>
      </c>
      <c r="AJ79" s="2">
        <v>13.597129279410339</v>
      </c>
      <c r="AK79" s="2">
        <v>26.64145087770342</v>
      </c>
      <c r="AL79" s="2">
        <v>21.084278925419454</v>
      </c>
    </row>
    <row r="80" spans="1:38" ht="12.75">
      <c r="A80" t="s">
        <v>94</v>
      </c>
      <c r="B80" s="2">
        <v>100</v>
      </c>
      <c r="C80" s="2">
        <v>28.606826488261166</v>
      </c>
      <c r="D80" s="2">
        <v>63.950319023725456</v>
      </c>
      <c r="E80" s="2">
        <v>7.44285448801338</v>
      </c>
      <c r="F80" s="2">
        <v>5.3304838010283095</v>
      </c>
      <c r="G80" s="2">
        <v>16.517995415969768</v>
      </c>
      <c r="H80" s="2">
        <v>43.043424394474386</v>
      </c>
      <c r="I80" s="2">
        <v>13.346342067769312</v>
      </c>
      <c r="J80" s="2">
        <v>4.15969770179025</v>
      </c>
      <c r="K80" s="2">
        <v>54.763674657746385</v>
      </c>
      <c r="L80" s="2">
        <v>25.568357802143343</v>
      </c>
      <c r="M80" s="2">
        <v>2.161927770550703</v>
      </c>
      <c r="N80" s="2">
        <v>19.718743584479572</v>
      </c>
      <c r="Q80" s="2">
        <v>33.25413661434026</v>
      </c>
      <c r="R80" s="2">
        <v>23.60627916843445</v>
      </c>
      <c r="S80" s="2">
        <v>8.697496817988968</v>
      </c>
      <c r="T80" s="2">
        <v>15.519728468392024</v>
      </c>
      <c r="U80" s="2">
        <v>18.922358930844293</v>
      </c>
      <c r="V80" s="2">
        <v>33.24945770065076</v>
      </c>
      <c r="X80" s="2">
        <v>36.39909669472387</v>
      </c>
      <c r="Y80" s="2">
        <v>31.153767193594746</v>
      </c>
      <c r="Z80" s="2">
        <v>13.344282488195441</v>
      </c>
      <c r="AA80" s="2">
        <v>15.94128515705194</v>
      </c>
      <c r="AB80" s="2">
        <v>3.161568466433997</v>
      </c>
      <c r="AC80" s="2">
        <v>25.09751591049066</v>
      </c>
      <c r="AD80" s="2">
        <v>3.26421679326627</v>
      </c>
      <c r="AE80" s="2">
        <v>52.576473003490044</v>
      </c>
      <c r="AF80" s="2">
        <v>61.157873126668036</v>
      </c>
      <c r="AG80" s="2">
        <v>8.263190309997947</v>
      </c>
      <c r="AH80" s="2">
        <v>21.802504619174705</v>
      </c>
      <c r="AI80" s="2">
        <v>2.094025867378362</v>
      </c>
      <c r="AJ80" s="2">
        <v>13.806199958940669</v>
      </c>
      <c r="AK80" s="2">
        <v>21.781974953808252</v>
      </c>
      <c r="AL80" s="2">
        <v>32.25210429070006</v>
      </c>
    </row>
    <row r="81" spans="1:38" ht="12.75">
      <c r="A81" t="s">
        <v>112</v>
      </c>
      <c r="B81" s="2">
        <v>100</v>
      </c>
      <c r="C81" s="2">
        <v>26.50116323585711</v>
      </c>
      <c r="D81" s="2">
        <v>66.41340518891539</v>
      </c>
      <c r="E81" s="2">
        <v>7.085431575227494</v>
      </c>
      <c r="F81" s="2">
        <v>9.30883175781135</v>
      </c>
      <c r="G81" s="2">
        <v>15.976087404658834</v>
      </c>
      <c r="H81" s="2">
        <v>39.582413051800806</v>
      </c>
      <c r="I81" s="2">
        <v>27.060694407633186</v>
      </c>
      <c r="J81" s="2">
        <v>6.4699472862738165</v>
      </c>
      <c r="K81" s="2">
        <v>37.65644786052949</v>
      </c>
      <c r="L81" s="2">
        <v>23.83602791766057</v>
      </c>
      <c r="M81" s="2">
        <v>4.976882527902935</v>
      </c>
      <c r="N81" s="2">
        <v>18.7546699875467</v>
      </c>
      <c r="Q81" s="2">
        <v>38.16115063408599</v>
      </c>
      <c r="R81" s="2">
        <v>19.935044849984536</v>
      </c>
      <c r="S81" s="2">
        <v>8.374574698422519</v>
      </c>
      <c r="T81" s="2">
        <v>15.743891122796164</v>
      </c>
      <c r="U81" s="2">
        <v>17.785338694710795</v>
      </c>
      <c r="V81" s="2">
        <v>29.181024120522476</v>
      </c>
      <c r="X81" s="2">
        <v>25.022831050228312</v>
      </c>
      <c r="Y81" s="2">
        <v>32.552926525529266</v>
      </c>
      <c r="Z81" s="2">
        <v>18.356164383561644</v>
      </c>
      <c r="AA81" s="2">
        <v>21.618929016189288</v>
      </c>
      <c r="AB81" s="2">
        <v>2.4491490244914904</v>
      </c>
      <c r="AC81" s="2">
        <v>28.00332088003321</v>
      </c>
      <c r="AD81" s="2">
        <v>3.9269406392694064</v>
      </c>
      <c r="AE81" s="2">
        <v>57.95765877957659</v>
      </c>
      <c r="AF81" s="2">
        <v>50.95060190950602</v>
      </c>
      <c r="AG81" s="2">
        <v>8.783727687837278</v>
      </c>
      <c r="AH81" s="2">
        <v>29.22374429223744</v>
      </c>
      <c r="AI81" s="2">
        <v>1.5193026151930262</v>
      </c>
      <c r="AJ81" s="2">
        <v>13.914487339144873</v>
      </c>
      <c r="AK81" s="2">
        <v>23.495226234952263</v>
      </c>
      <c r="AL81" s="2">
        <v>23.063511830635118</v>
      </c>
    </row>
    <row r="82" spans="1:38" ht="12.75">
      <c r="A82" t="s">
        <v>107</v>
      </c>
      <c r="B82" s="2">
        <v>100</v>
      </c>
      <c r="C82" s="2">
        <v>25.0848661877319</v>
      </c>
      <c r="D82" s="2">
        <v>61.573379647904005</v>
      </c>
      <c r="E82" s="2">
        <v>13.341754164364094</v>
      </c>
      <c r="F82" s="2">
        <v>0.5920896818504776</v>
      </c>
      <c r="G82" s="2">
        <v>22.878345306702457</v>
      </c>
      <c r="H82" s="2">
        <v>11.42733085971422</v>
      </c>
      <c r="I82" s="2">
        <v>79.49790794979079</v>
      </c>
      <c r="J82" s="2">
        <v>4.843293597536906</v>
      </c>
      <c r="K82" s="2">
        <v>6.134049103970948</v>
      </c>
      <c r="L82" s="2">
        <v>8.912923344122522</v>
      </c>
      <c r="M82" s="2">
        <v>0.6118260045788269</v>
      </c>
      <c r="N82" s="2">
        <v>2.83233001085562</v>
      </c>
      <c r="Q82" s="2">
        <v>51.03674063295743</v>
      </c>
      <c r="R82" s="2">
        <v>21.48963259367043</v>
      </c>
      <c r="S82" s="2">
        <v>8.08475809385231</v>
      </c>
      <c r="T82" s="2">
        <v>4.328846853401236</v>
      </c>
      <c r="U82" s="2">
        <v>15.06002182611859</v>
      </c>
      <c r="V82" s="2">
        <v>39.55424416460298</v>
      </c>
      <c r="X82" s="2">
        <v>49.07727227869338</v>
      </c>
      <c r="Y82" s="2">
        <v>31.00759893417547</v>
      </c>
      <c r="Z82" s="2">
        <v>6.523240896082108</v>
      </c>
      <c r="AA82" s="2">
        <v>11.595776176847924</v>
      </c>
      <c r="AB82" s="2">
        <v>1.796111714201125</v>
      </c>
      <c r="AC82" s="2">
        <v>10.06612059607224</v>
      </c>
      <c r="AD82" s="2">
        <v>5.082404026448238</v>
      </c>
      <c r="AE82" s="2">
        <v>42.021119115760385</v>
      </c>
      <c r="AF82" s="2">
        <v>79.33484654100464</v>
      </c>
      <c r="AG82" s="2">
        <v>13.34254416263693</v>
      </c>
      <c r="AH82" s="2">
        <v>18.72101055955788</v>
      </c>
      <c r="AI82" s="2">
        <v>4.470541794137965</v>
      </c>
      <c r="AJ82" s="2">
        <v>14.724168558176256</v>
      </c>
      <c r="AK82" s="2">
        <v>26.931806967334452</v>
      </c>
      <c r="AL82" s="2">
        <v>21.809927958156518</v>
      </c>
    </row>
    <row r="83" spans="1:38" ht="12.75">
      <c r="A83" t="s">
        <v>118</v>
      </c>
      <c r="B83" s="2">
        <v>100</v>
      </c>
      <c r="C83" s="2">
        <v>23.781443606777636</v>
      </c>
      <c r="D83" s="2">
        <v>61.465253414943646</v>
      </c>
      <c r="E83" s="2">
        <v>14.753302978278718</v>
      </c>
      <c r="F83" s="2">
        <v>0.6307382249757408</v>
      </c>
      <c r="G83" s="2">
        <v>23.303724714488318</v>
      </c>
      <c r="H83" s="2">
        <v>7.647234455475107</v>
      </c>
      <c r="I83" s="2">
        <v>81.94745092184817</v>
      </c>
      <c r="J83" s="2">
        <v>6.314846607449429</v>
      </c>
      <c r="K83" s="2">
        <v>5.628125699783534</v>
      </c>
      <c r="L83" s="2">
        <v>5.45644547286706</v>
      </c>
      <c r="M83" s="2">
        <v>0.6531312980518026</v>
      </c>
      <c r="N83" s="2">
        <v>1.63750754115315</v>
      </c>
      <c r="Q83" s="2">
        <v>53.48758655632494</v>
      </c>
      <c r="R83" s="2">
        <v>21.491302144907955</v>
      </c>
      <c r="S83" s="2">
        <v>7.4480662050329345</v>
      </c>
      <c r="T83" s="2">
        <v>3.420030400270225</v>
      </c>
      <c r="U83" s="2">
        <v>14.153014693463941</v>
      </c>
      <c r="V83" s="2">
        <v>41.02928214670453</v>
      </c>
      <c r="X83" s="2">
        <v>49.21141084202361</v>
      </c>
      <c r="Y83" s="2">
        <v>32.99146772386452</v>
      </c>
      <c r="Z83" s="2">
        <v>5.688184090321469</v>
      </c>
      <c r="AA83" s="2">
        <v>9.8250452469189</v>
      </c>
      <c r="AB83" s="2">
        <v>2.283892096871499</v>
      </c>
      <c r="AC83" s="2">
        <v>11.781435835559769</v>
      </c>
      <c r="AD83" s="2">
        <v>4.559165733000086</v>
      </c>
      <c r="AE83" s="2">
        <v>42.56657760923899</v>
      </c>
      <c r="AF83" s="2">
        <v>77.47134361802982</v>
      </c>
      <c r="AG83" s="2">
        <v>14.091183314660002</v>
      </c>
      <c r="AH83" s="2">
        <v>21.253124192019303</v>
      </c>
      <c r="AI83" s="2">
        <v>5.0331810738602085</v>
      </c>
      <c r="AJ83" s="2">
        <v>15.125398603809359</v>
      </c>
      <c r="AK83" s="2">
        <v>25.502025338274585</v>
      </c>
      <c r="AL83" s="2">
        <v>18.99508747737654</v>
      </c>
    </row>
    <row r="84" spans="1:38" ht="12.75">
      <c r="A84" t="s">
        <v>120</v>
      </c>
      <c r="B84" s="2">
        <v>100</v>
      </c>
      <c r="C84" s="2">
        <v>26.48678958999901</v>
      </c>
      <c r="D84" s="2">
        <v>64.99323811722796</v>
      </c>
      <c r="E84" s="2">
        <v>8.519972292773032</v>
      </c>
      <c r="F84" s="2">
        <v>3.32486723620411</v>
      </c>
      <c r="G84" s="2">
        <v>18.158129102483755</v>
      </c>
      <c r="H84" s="2">
        <v>41.49157238513045</v>
      </c>
      <c r="I84" s="2">
        <v>20.559422106408945</v>
      </c>
      <c r="J84" s="2">
        <v>6.488108981759409</v>
      </c>
      <c r="K84" s="2">
        <v>45.25183890226606</v>
      </c>
      <c r="L84" s="2">
        <v>24.194346406306693</v>
      </c>
      <c r="M84" s="2">
        <v>3.5062836032588973</v>
      </c>
      <c r="N84" s="2">
        <v>18.66019417475728</v>
      </c>
      <c r="Q84" s="2">
        <v>42.66613609231993</v>
      </c>
      <c r="R84" s="2">
        <v>21.957819339434938</v>
      </c>
      <c r="S84" s="2">
        <v>9.836848388380421</v>
      </c>
      <c r="T84" s="2">
        <v>8.42817349781138</v>
      </c>
      <c r="U84" s="2">
        <v>17.111022682053324</v>
      </c>
      <c r="V84" s="2">
        <v>32.07250863732221</v>
      </c>
      <c r="X84" s="2">
        <v>40.56310679611651</v>
      </c>
      <c r="Y84" s="2">
        <v>15.427184466019417</v>
      </c>
      <c r="Z84" s="2">
        <v>16.04854368932039</v>
      </c>
      <c r="AA84" s="2">
        <v>25.19417475728155</v>
      </c>
      <c r="AB84" s="2">
        <v>2.766990291262136</v>
      </c>
      <c r="AC84" s="2">
        <v>18.728155339805824</v>
      </c>
      <c r="AD84" s="2">
        <v>4.29126213592233</v>
      </c>
      <c r="AE84" s="2">
        <v>51.271844660194176</v>
      </c>
      <c r="AF84" s="2">
        <v>63.54368932038835</v>
      </c>
      <c r="AG84" s="2">
        <v>7.475728155339806</v>
      </c>
      <c r="AH84" s="2">
        <v>21.135922330097088</v>
      </c>
      <c r="AI84" s="2">
        <v>2.174757281553398</v>
      </c>
      <c r="AJ84" s="2">
        <v>15.21359223300971</v>
      </c>
      <c r="AK84" s="2">
        <v>26.058252427184463</v>
      </c>
      <c r="AL84" s="2">
        <v>27.941747572815533</v>
      </c>
    </row>
    <row r="85" spans="3:13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3:13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3:13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3:13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3:13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S42"/>
  <sheetViews>
    <sheetView workbookViewId="0" topLeftCell="A1">
      <pane xSplit="1" ySplit="1" topLeftCell="A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D42" sqref="AD42"/>
    </sheetView>
  </sheetViews>
  <sheetFormatPr defaultColWidth="9.140625" defaultRowHeight="12.75"/>
  <cols>
    <col min="1" max="1" width="25.7109375" style="0" bestFit="1" customWidth="1"/>
  </cols>
  <sheetData>
    <row r="1" spans="1:45" ht="12.75">
      <c r="A1" t="s">
        <v>92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86</v>
      </c>
      <c r="P1" t="s">
        <v>30</v>
      </c>
      <c r="Q1" t="s">
        <v>31</v>
      </c>
      <c r="R1" t="s">
        <v>32</v>
      </c>
      <c r="S1" t="s">
        <v>33</v>
      </c>
      <c r="T1" t="s">
        <v>34</v>
      </c>
      <c r="U1" t="s">
        <v>35</v>
      </c>
      <c r="V1" t="s">
        <v>36</v>
      </c>
      <c r="W1" t="s">
        <v>37</v>
      </c>
      <c r="X1" t="s">
        <v>38</v>
      </c>
      <c r="Y1" t="s">
        <v>39</v>
      </c>
      <c r="Z1" t="s">
        <v>40</v>
      </c>
      <c r="AA1" t="s">
        <v>41</v>
      </c>
      <c r="AB1" t="s">
        <v>42</v>
      </c>
      <c r="AC1" t="s">
        <v>43</v>
      </c>
      <c r="AD1" t="s">
        <v>44</v>
      </c>
      <c r="AE1" t="s">
        <v>45</v>
      </c>
      <c r="AF1" t="s">
        <v>46</v>
      </c>
      <c r="AG1" t="s">
        <v>47</v>
      </c>
      <c r="AH1" t="s">
        <v>48</v>
      </c>
      <c r="AI1" t="s">
        <v>49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56</v>
      </c>
      <c r="AQ1" t="s">
        <v>57</v>
      </c>
      <c r="AR1" t="s">
        <v>58</v>
      </c>
      <c r="AS1" t="s">
        <v>59</v>
      </c>
    </row>
    <row r="2" spans="1:45" ht="12.75">
      <c r="A2" t="s">
        <v>93</v>
      </c>
      <c r="B2">
        <v>28378</v>
      </c>
      <c r="C2">
        <v>6770</v>
      </c>
      <c r="D2">
        <v>17913</v>
      </c>
      <c r="E2">
        <v>3695</v>
      </c>
      <c r="F2">
        <v>398</v>
      </c>
      <c r="G2">
        <v>5704</v>
      </c>
      <c r="H2">
        <v>5752</v>
      </c>
      <c r="I2">
        <v>17959</v>
      </c>
      <c r="J2">
        <v>1317</v>
      </c>
      <c r="K2">
        <v>7343</v>
      </c>
      <c r="L2">
        <v>1402</v>
      </c>
      <c r="M2">
        <v>357</v>
      </c>
      <c r="N2">
        <v>735</v>
      </c>
      <c r="O2">
        <v>19708</v>
      </c>
      <c r="P2">
        <v>13056</v>
      </c>
      <c r="Q2">
        <v>7012</v>
      </c>
      <c r="R2">
        <v>2737</v>
      </c>
      <c r="S2">
        <v>1283</v>
      </c>
      <c r="T2">
        <v>608</v>
      </c>
      <c r="U2">
        <v>1416</v>
      </c>
      <c r="V2">
        <v>6846</v>
      </c>
      <c r="W2">
        <v>11050</v>
      </c>
      <c r="X2">
        <v>5963</v>
      </c>
      <c r="Y2">
        <v>2229</v>
      </c>
      <c r="Z2">
        <v>526</v>
      </c>
      <c r="AA2">
        <v>2121</v>
      </c>
      <c r="AB2">
        <v>211</v>
      </c>
      <c r="AC2">
        <v>1382</v>
      </c>
      <c r="AD2">
        <v>670</v>
      </c>
      <c r="AE2">
        <v>4128</v>
      </c>
      <c r="AF2">
        <v>9577</v>
      </c>
      <c r="AG2">
        <v>1388</v>
      </c>
      <c r="AH2">
        <v>2268</v>
      </c>
      <c r="AI2">
        <v>473</v>
      </c>
      <c r="AJ2">
        <v>1212</v>
      </c>
      <c r="AK2">
        <v>3015</v>
      </c>
      <c r="AL2">
        <v>2694</v>
      </c>
      <c r="AM2">
        <v>11381</v>
      </c>
      <c r="AN2">
        <v>636</v>
      </c>
      <c r="AO2">
        <v>4206</v>
      </c>
      <c r="AP2">
        <v>4129</v>
      </c>
      <c r="AQ2">
        <v>1438</v>
      </c>
      <c r="AR2">
        <v>972</v>
      </c>
      <c r="AS2">
        <v>331</v>
      </c>
    </row>
    <row r="3" spans="1:45" ht="12.75">
      <c r="A3" t="s">
        <v>94</v>
      </c>
      <c r="B3">
        <v>32286</v>
      </c>
      <c r="C3">
        <v>9236</v>
      </c>
      <c r="D3">
        <v>20647</v>
      </c>
      <c r="E3">
        <v>2403</v>
      </c>
      <c r="F3">
        <v>1721</v>
      </c>
      <c r="G3">
        <v>5333</v>
      </c>
      <c r="H3">
        <v>13897</v>
      </c>
      <c r="I3">
        <v>4309</v>
      </c>
      <c r="J3">
        <v>1343</v>
      </c>
      <c r="K3">
        <v>17681</v>
      </c>
      <c r="L3">
        <v>8255</v>
      </c>
      <c r="M3">
        <v>698</v>
      </c>
      <c r="N3">
        <v>1921</v>
      </c>
      <c r="O3">
        <v>21901</v>
      </c>
      <c r="P3">
        <v>11785</v>
      </c>
      <c r="Q3">
        <v>3919</v>
      </c>
      <c r="R3">
        <v>2782</v>
      </c>
      <c r="S3">
        <v>1025</v>
      </c>
      <c r="T3">
        <v>1829</v>
      </c>
      <c r="U3">
        <v>2230</v>
      </c>
      <c r="V3">
        <v>7664</v>
      </c>
      <c r="W3">
        <v>9742</v>
      </c>
      <c r="X3">
        <v>3546</v>
      </c>
      <c r="Y3">
        <v>3035</v>
      </c>
      <c r="Z3">
        <v>1300</v>
      </c>
      <c r="AA3">
        <v>1553</v>
      </c>
      <c r="AB3">
        <v>308</v>
      </c>
      <c r="AC3">
        <v>2445</v>
      </c>
      <c r="AD3">
        <v>318</v>
      </c>
      <c r="AE3">
        <v>5122</v>
      </c>
      <c r="AF3">
        <v>5958</v>
      </c>
      <c r="AG3">
        <v>805</v>
      </c>
      <c r="AH3">
        <v>2124</v>
      </c>
      <c r="AI3">
        <v>204</v>
      </c>
      <c r="AJ3">
        <v>1345</v>
      </c>
      <c r="AK3">
        <v>2122</v>
      </c>
      <c r="AL3">
        <v>3142</v>
      </c>
      <c r="AM3">
        <v>9931</v>
      </c>
      <c r="AN3">
        <v>673</v>
      </c>
      <c r="AO3">
        <v>1590</v>
      </c>
      <c r="AP3">
        <v>3950</v>
      </c>
      <c r="AQ3">
        <v>3397</v>
      </c>
      <c r="AR3">
        <v>321</v>
      </c>
      <c r="AS3">
        <v>189</v>
      </c>
    </row>
    <row r="4" spans="1:45" ht="12.75">
      <c r="A4" t="s">
        <v>95</v>
      </c>
      <c r="B4">
        <v>24967</v>
      </c>
      <c r="C4">
        <v>5478</v>
      </c>
      <c r="D4">
        <v>15914</v>
      </c>
      <c r="E4">
        <v>3575</v>
      </c>
      <c r="F4">
        <v>285</v>
      </c>
      <c r="G4">
        <v>5385</v>
      </c>
      <c r="H4">
        <v>2525</v>
      </c>
      <c r="I4">
        <v>20212</v>
      </c>
      <c r="J4">
        <v>1371</v>
      </c>
      <c r="K4">
        <v>1314</v>
      </c>
      <c r="L4">
        <v>1853</v>
      </c>
      <c r="M4">
        <v>217</v>
      </c>
      <c r="N4">
        <v>230</v>
      </c>
      <c r="O4">
        <v>17783</v>
      </c>
      <c r="P4">
        <v>11810</v>
      </c>
      <c r="Q4">
        <v>6439</v>
      </c>
      <c r="R4">
        <v>2468</v>
      </c>
      <c r="S4">
        <v>915</v>
      </c>
      <c r="T4">
        <v>650</v>
      </c>
      <c r="U4">
        <v>1338</v>
      </c>
      <c r="V4">
        <v>6456</v>
      </c>
      <c r="W4">
        <v>10728</v>
      </c>
      <c r="X4">
        <v>5577</v>
      </c>
      <c r="Y4">
        <v>3310</v>
      </c>
      <c r="Z4">
        <v>691</v>
      </c>
      <c r="AA4">
        <v>925</v>
      </c>
      <c r="AB4">
        <v>225</v>
      </c>
      <c r="AC4">
        <v>1001</v>
      </c>
      <c r="AD4">
        <v>361</v>
      </c>
      <c r="AE4">
        <v>4093</v>
      </c>
      <c r="AF4">
        <v>9243</v>
      </c>
      <c r="AG4">
        <v>1409</v>
      </c>
      <c r="AH4">
        <v>2303</v>
      </c>
      <c r="AI4">
        <v>595</v>
      </c>
      <c r="AJ4">
        <v>1372</v>
      </c>
      <c r="AK4">
        <v>2948</v>
      </c>
      <c r="AL4">
        <v>2101</v>
      </c>
      <c r="AM4">
        <v>11031</v>
      </c>
      <c r="AN4">
        <v>938</v>
      </c>
      <c r="AO4">
        <v>4050</v>
      </c>
      <c r="AP4">
        <v>3960</v>
      </c>
      <c r="AQ4">
        <v>1877</v>
      </c>
      <c r="AR4">
        <v>206</v>
      </c>
      <c r="AS4">
        <v>303</v>
      </c>
    </row>
    <row r="5" spans="1:45" ht="12.75">
      <c r="A5" t="s">
        <v>96</v>
      </c>
      <c r="B5">
        <v>26536</v>
      </c>
      <c r="C5">
        <v>5777</v>
      </c>
      <c r="D5">
        <v>16674</v>
      </c>
      <c r="E5">
        <v>4085</v>
      </c>
      <c r="F5">
        <v>233</v>
      </c>
      <c r="G5">
        <v>5640</v>
      </c>
      <c r="H5">
        <v>3119</v>
      </c>
      <c r="I5">
        <v>20596</v>
      </c>
      <c r="J5">
        <v>1163</v>
      </c>
      <c r="K5">
        <v>3503</v>
      </c>
      <c r="L5">
        <v>1037</v>
      </c>
      <c r="M5">
        <v>237</v>
      </c>
      <c r="N5">
        <v>262</v>
      </c>
      <c r="O5">
        <v>18651</v>
      </c>
      <c r="P5">
        <v>12628</v>
      </c>
      <c r="Q5">
        <v>6997</v>
      </c>
      <c r="R5">
        <v>2628</v>
      </c>
      <c r="S5">
        <v>1248</v>
      </c>
      <c r="T5">
        <v>534</v>
      </c>
      <c r="U5">
        <v>1221</v>
      </c>
      <c r="V5">
        <v>6588</v>
      </c>
      <c r="W5">
        <v>10749</v>
      </c>
      <c r="X5">
        <v>6799</v>
      </c>
      <c r="Y5">
        <v>2273</v>
      </c>
      <c r="Z5">
        <v>331</v>
      </c>
      <c r="AA5">
        <v>1172</v>
      </c>
      <c r="AB5">
        <v>174</v>
      </c>
      <c r="AC5">
        <v>899</v>
      </c>
      <c r="AD5">
        <v>474</v>
      </c>
      <c r="AE5">
        <v>3416</v>
      </c>
      <c r="AF5">
        <v>10707</v>
      </c>
      <c r="AG5">
        <v>1418</v>
      </c>
      <c r="AH5">
        <v>1918</v>
      </c>
      <c r="AI5">
        <v>673</v>
      </c>
      <c r="AJ5">
        <v>1183</v>
      </c>
      <c r="AK5">
        <v>3216</v>
      </c>
      <c r="AL5">
        <v>2341</v>
      </c>
      <c r="AM5">
        <v>11063</v>
      </c>
      <c r="AN5">
        <v>881</v>
      </c>
      <c r="AO5">
        <v>4730</v>
      </c>
      <c r="AP5">
        <v>3455</v>
      </c>
      <c r="AQ5">
        <v>1634</v>
      </c>
      <c r="AR5">
        <v>363</v>
      </c>
      <c r="AS5">
        <v>314</v>
      </c>
    </row>
    <row r="6" spans="1:45" ht="12.75">
      <c r="A6" t="s">
        <v>97</v>
      </c>
      <c r="B6">
        <v>33937</v>
      </c>
      <c r="C6">
        <v>11458</v>
      </c>
      <c r="D6">
        <v>19599</v>
      </c>
      <c r="E6">
        <v>2880</v>
      </c>
      <c r="F6">
        <v>115</v>
      </c>
      <c r="G6">
        <v>6012</v>
      </c>
      <c r="H6">
        <v>13580</v>
      </c>
      <c r="I6">
        <v>4925</v>
      </c>
      <c r="J6">
        <v>1216</v>
      </c>
      <c r="K6">
        <v>23075</v>
      </c>
      <c r="L6">
        <v>3447</v>
      </c>
      <c r="M6">
        <v>1274</v>
      </c>
      <c r="N6">
        <v>1707</v>
      </c>
      <c r="O6">
        <v>21009</v>
      </c>
      <c r="P6">
        <v>11132</v>
      </c>
      <c r="Q6">
        <v>3787</v>
      </c>
      <c r="R6">
        <v>2823</v>
      </c>
      <c r="S6">
        <v>1702</v>
      </c>
      <c r="T6">
        <v>830</v>
      </c>
      <c r="U6">
        <v>1990</v>
      </c>
      <c r="V6">
        <v>8682</v>
      </c>
      <c r="W6">
        <v>9228</v>
      </c>
      <c r="X6">
        <v>5206</v>
      </c>
      <c r="Y6">
        <v>1421</v>
      </c>
      <c r="Z6">
        <v>487</v>
      </c>
      <c r="AA6">
        <v>1875</v>
      </c>
      <c r="AB6">
        <v>239</v>
      </c>
      <c r="AC6">
        <v>1681</v>
      </c>
      <c r="AD6">
        <v>414</v>
      </c>
      <c r="AE6">
        <v>3578</v>
      </c>
      <c r="AF6">
        <v>7591</v>
      </c>
      <c r="AG6">
        <v>719</v>
      </c>
      <c r="AH6">
        <v>1132</v>
      </c>
      <c r="AI6">
        <v>302</v>
      </c>
      <c r="AJ6">
        <v>1081</v>
      </c>
      <c r="AK6">
        <v>2057</v>
      </c>
      <c r="AL6">
        <v>3937</v>
      </c>
      <c r="AM6">
        <v>9510</v>
      </c>
      <c r="AN6">
        <v>816</v>
      </c>
      <c r="AO6">
        <v>2591</v>
      </c>
      <c r="AP6">
        <v>5072</v>
      </c>
      <c r="AQ6">
        <v>670</v>
      </c>
      <c r="AR6">
        <v>361</v>
      </c>
      <c r="AS6">
        <v>282</v>
      </c>
    </row>
    <row r="7" spans="1:45" ht="12.75">
      <c r="A7" t="s">
        <v>98</v>
      </c>
      <c r="B7">
        <v>25938</v>
      </c>
      <c r="C7">
        <v>4977</v>
      </c>
      <c r="D7">
        <v>16878</v>
      </c>
      <c r="E7">
        <v>4083</v>
      </c>
      <c r="F7">
        <v>435</v>
      </c>
      <c r="G7">
        <v>4966</v>
      </c>
      <c r="H7">
        <v>2936</v>
      </c>
      <c r="I7">
        <v>21794</v>
      </c>
      <c r="J7">
        <v>1038</v>
      </c>
      <c r="K7">
        <v>1855</v>
      </c>
      <c r="L7">
        <v>1053</v>
      </c>
      <c r="M7">
        <v>198</v>
      </c>
      <c r="N7">
        <v>263</v>
      </c>
      <c r="O7">
        <v>18907</v>
      </c>
      <c r="P7">
        <v>13382</v>
      </c>
      <c r="Q7">
        <v>7935</v>
      </c>
      <c r="R7">
        <v>2585</v>
      </c>
      <c r="S7">
        <v>1318</v>
      </c>
      <c r="T7">
        <v>581</v>
      </c>
      <c r="U7">
        <v>963</v>
      </c>
      <c r="V7">
        <v>4780</v>
      </c>
      <c r="W7">
        <v>11270</v>
      </c>
      <c r="X7">
        <v>6698</v>
      </c>
      <c r="Y7">
        <v>879</v>
      </c>
      <c r="Z7">
        <v>1783</v>
      </c>
      <c r="AA7">
        <v>1787</v>
      </c>
      <c r="AB7">
        <v>123</v>
      </c>
      <c r="AC7">
        <v>822</v>
      </c>
      <c r="AD7">
        <v>465</v>
      </c>
      <c r="AE7">
        <v>3583</v>
      </c>
      <c r="AF7">
        <v>10874</v>
      </c>
      <c r="AG7">
        <v>1528</v>
      </c>
      <c r="AH7">
        <v>2361</v>
      </c>
      <c r="AI7">
        <v>682</v>
      </c>
      <c r="AJ7">
        <v>939</v>
      </c>
      <c r="AK7">
        <v>3452</v>
      </c>
      <c r="AL7">
        <v>2308</v>
      </c>
      <c r="AM7">
        <v>11709</v>
      </c>
      <c r="AN7">
        <v>811</v>
      </c>
      <c r="AO7">
        <v>3791</v>
      </c>
      <c r="AP7">
        <v>4555</v>
      </c>
      <c r="AQ7">
        <v>1833</v>
      </c>
      <c r="AR7">
        <v>719</v>
      </c>
      <c r="AS7">
        <v>439</v>
      </c>
    </row>
    <row r="8" spans="1:45" ht="12.75">
      <c r="A8" t="s">
        <v>99</v>
      </c>
      <c r="B8">
        <v>25708</v>
      </c>
      <c r="C8">
        <v>5567</v>
      </c>
      <c r="D8">
        <v>16194</v>
      </c>
      <c r="E8">
        <v>3947</v>
      </c>
      <c r="F8">
        <v>197</v>
      </c>
      <c r="G8">
        <v>5225</v>
      </c>
      <c r="H8">
        <v>3138</v>
      </c>
      <c r="I8">
        <v>19893</v>
      </c>
      <c r="J8">
        <v>1289</v>
      </c>
      <c r="K8">
        <v>2743</v>
      </c>
      <c r="L8">
        <v>1477</v>
      </c>
      <c r="M8">
        <v>306</v>
      </c>
      <c r="N8">
        <v>276</v>
      </c>
      <c r="O8">
        <v>18292</v>
      </c>
      <c r="P8">
        <v>12457</v>
      </c>
      <c r="Q8">
        <v>6892</v>
      </c>
      <c r="R8">
        <v>2546</v>
      </c>
      <c r="S8">
        <v>1313</v>
      </c>
      <c r="T8">
        <v>519</v>
      </c>
      <c r="U8">
        <v>1187</v>
      </c>
      <c r="V8">
        <v>5606</v>
      </c>
      <c r="W8">
        <v>10912</v>
      </c>
      <c r="X8">
        <v>6679</v>
      </c>
      <c r="Y8">
        <v>2391</v>
      </c>
      <c r="Z8">
        <v>564</v>
      </c>
      <c r="AA8">
        <v>1095</v>
      </c>
      <c r="AB8">
        <v>183</v>
      </c>
      <c r="AC8">
        <v>858</v>
      </c>
      <c r="AD8">
        <v>389</v>
      </c>
      <c r="AE8">
        <v>3598</v>
      </c>
      <c r="AF8">
        <v>10716</v>
      </c>
      <c r="AG8">
        <v>1431</v>
      </c>
      <c r="AH8">
        <v>2222</v>
      </c>
      <c r="AI8">
        <v>710</v>
      </c>
      <c r="AJ8">
        <v>1126</v>
      </c>
      <c r="AK8">
        <v>3029</v>
      </c>
      <c r="AL8">
        <v>2394</v>
      </c>
      <c r="AM8">
        <v>11255</v>
      </c>
      <c r="AN8">
        <v>1074</v>
      </c>
      <c r="AO8">
        <v>4679</v>
      </c>
      <c r="AP8">
        <v>2747</v>
      </c>
      <c r="AQ8">
        <v>2502</v>
      </c>
      <c r="AR8">
        <v>253</v>
      </c>
      <c r="AS8">
        <v>343</v>
      </c>
    </row>
    <row r="9" spans="1:45" ht="12.75">
      <c r="A9" t="s">
        <v>100</v>
      </c>
      <c r="B9">
        <v>24426</v>
      </c>
      <c r="C9">
        <v>3063</v>
      </c>
      <c r="D9">
        <v>18602</v>
      </c>
      <c r="E9">
        <v>2761</v>
      </c>
      <c r="F9">
        <v>5050</v>
      </c>
      <c r="G9">
        <v>3209</v>
      </c>
      <c r="H9">
        <v>7149</v>
      </c>
      <c r="I9">
        <v>14107</v>
      </c>
      <c r="J9">
        <v>1256</v>
      </c>
      <c r="K9">
        <v>6170</v>
      </c>
      <c r="L9">
        <v>2168</v>
      </c>
      <c r="M9">
        <v>725</v>
      </c>
      <c r="N9">
        <v>991</v>
      </c>
      <c r="O9">
        <v>20055</v>
      </c>
      <c r="P9">
        <v>11494</v>
      </c>
      <c r="Q9">
        <v>5576</v>
      </c>
      <c r="R9">
        <v>1407</v>
      </c>
      <c r="S9">
        <v>1563</v>
      </c>
      <c r="T9">
        <v>2045</v>
      </c>
      <c r="U9">
        <v>903</v>
      </c>
      <c r="V9">
        <v>2601</v>
      </c>
      <c r="W9">
        <v>9004</v>
      </c>
      <c r="X9">
        <v>3724</v>
      </c>
      <c r="Y9">
        <v>853</v>
      </c>
      <c r="Z9">
        <v>1240</v>
      </c>
      <c r="AA9">
        <v>2958</v>
      </c>
      <c r="AB9">
        <v>229</v>
      </c>
      <c r="AC9">
        <v>1632</v>
      </c>
      <c r="AD9">
        <v>375</v>
      </c>
      <c r="AE9">
        <v>3366</v>
      </c>
      <c r="AF9">
        <v>8619</v>
      </c>
      <c r="AG9">
        <v>981</v>
      </c>
      <c r="AH9">
        <v>2970</v>
      </c>
      <c r="AI9">
        <v>416</v>
      </c>
      <c r="AJ9">
        <v>431</v>
      </c>
      <c r="AK9">
        <v>2746</v>
      </c>
      <c r="AL9">
        <v>1460</v>
      </c>
      <c r="AM9">
        <v>9389</v>
      </c>
      <c r="AN9">
        <v>1805</v>
      </c>
      <c r="AO9">
        <v>1024</v>
      </c>
      <c r="AP9">
        <v>992</v>
      </c>
      <c r="AQ9">
        <v>4528</v>
      </c>
      <c r="AR9">
        <v>1040</v>
      </c>
      <c r="AS9">
        <v>385</v>
      </c>
    </row>
    <row r="10" spans="1:45" ht="12.75">
      <c r="A10" t="s">
        <v>101</v>
      </c>
      <c r="B10">
        <v>22828</v>
      </c>
      <c r="C10">
        <v>4487</v>
      </c>
      <c r="D10">
        <v>14631</v>
      </c>
      <c r="E10">
        <v>3710</v>
      </c>
      <c r="F10">
        <v>255</v>
      </c>
      <c r="G10">
        <v>4794</v>
      </c>
      <c r="H10">
        <v>3315</v>
      </c>
      <c r="I10">
        <v>17793</v>
      </c>
      <c r="J10">
        <v>1197</v>
      </c>
      <c r="K10">
        <v>1780</v>
      </c>
      <c r="L10">
        <v>1934</v>
      </c>
      <c r="M10">
        <v>124</v>
      </c>
      <c r="N10">
        <v>394</v>
      </c>
      <c r="O10">
        <v>16425</v>
      </c>
      <c r="P10">
        <v>11463</v>
      </c>
      <c r="Q10">
        <v>6595</v>
      </c>
      <c r="R10">
        <v>2126</v>
      </c>
      <c r="S10">
        <v>1129</v>
      </c>
      <c r="T10">
        <v>477</v>
      </c>
      <c r="U10">
        <v>1136</v>
      </c>
      <c r="V10">
        <v>5271</v>
      </c>
      <c r="W10">
        <v>10236</v>
      </c>
      <c r="X10">
        <v>6040</v>
      </c>
      <c r="Y10">
        <v>1504</v>
      </c>
      <c r="Z10">
        <v>643</v>
      </c>
      <c r="AA10">
        <v>1899</v>
      </c>
      <c r="AB10">
        <v>150</v>
      </c>
      <c r="AC10">
        <v>931</v>
      </c>
      <c r="AD10">
        <v>609</v>
      </c>
      <c r="AE10">
        <v>3882</v>
      </c>
      <c r="AF10">
        <v>8864</v>
      </c>
      <c r="AG10">
        <v>1475</v>
      </c>
      <c r="AH10">
        <v>2397</v>
      </c>
      <c r="AI10">
        <v>574</v>
      </c>
      <c r="AJ10">
        <v>1026</v>
      </c>
      <c r="AK10">
        <v>2877</v>
      </c>
      <c r="AL10">
        <v>1887</v>
      </c>
      <c r="AM10">
        <v>10643</v>
      </c>
      <c r="AN10">
        <v>682</v>
      </c>
      <c r="AO10">
        <v>3739</v>
      </c>
      <c r="AP10">
        <v>2785</v>
      </c>
      <c r="AQ10">
        <v>2813</v>
      </c>
      <c r="AR10">
        <v>624</v>
      </c>
      <c r="AS10">
        <v>407</v>
      </c>
    </row>
    <row r="11" spans="1:45" ht="12.75">
      <c r="A11" t="s">
        <v>102</v>
      </c>
      <c r="B11">
        <v>26429</v>
      </c>
      <c r="C11">
        <v>5864</v>
      </c>
      <c r="D11">
        <v>16527</v>
      </c>
      <c r="E11">
        <v>4038</v>
      </c>
      <c r="F11">
        <v>56</v>
      </c>
      <c r="G11">
        <v>4654</v>
      </c>
      <c r="H11">
        <v>5542</v>
      </c>
      <c r="I11">
        <v>14743</v>
      </c>
      <c r="J11">
        <v>814</v>
      </c>
      <c r="K11">
        <v>9767</v>
      </c>
      <c r="L11">
        <v>610</v>
      </c>
      <c r="M11">
        <v>495</v>
      </c>
      <c r="N11">
        <v>517</v>
      </c>
      <c r="O11">
        <v>18565</v>
      </c>
      <c r="P11">
        <v>12589</v>
      </c>
      <c r="Q11">
        <v>6806</v>
      </c>
      <c r="R11">
        <v>2506</v>
      </c>
      <c r="S11">
        <v>1766</v>
      </c>
      <c r="T11">
        <v>580</v>
      </c>
      <c r="U11">
        <v>931</v>
      </c>
      <c r="V11">
        <v>4721</v>
      </c>
      <c r="W11">
        <v>9519</v>
      </c>
      <c r="X11">
        <v>7413</v>
      </c>
      <c r="Y11">
        <v>471</v>
      </c>
      <c r="Z11">
        <v>189</v>
      </c>
      <c r="AA11">
        <v>1330</v>
      </c>
      <c r="AB11">
        <v>116</v>
      </c>
      <c r="AC11">
        <v>549</v>
      </c>
      <c r="AD11">
        <v>319</v>
      </c>
      <c r="AE11">
        <v>1937</v>
      </c>
      <c r="AF11">
        <v>12038</v>
      </c>
      <c r="AG11">
        <v>1233</v>
      </c>
      <c r="AH11">
        <v>1183</v>
      </c>
      <c r="AI11">
        <v>732</v>
      </c>
      <c r="AJ11">
        <v>644</v>
      </c>
      <c r="AK11">
        <v>2990</v>
      </c>
      <c r="AL11">
        <v>2737</v>
      </c>
      <c r="AM11">
        <v>9839</v>
      </c>
      <c r="AN11">
        <v>1394</v>
      </c>
      <c r="AO11">
        <v>5822</v>
      </c>
      <c r="AP11">
        <v>1624</v>
      </c>
      <c r="AQ11">
        <v>658</v>
      </c>
      <c r="AR11">
        <v>341</v>
      </c>
      <c r="AS11">
        <v>320</v>
      </c>
    </row>
    <row r="12" spans="1:45" ht="12.75">
      <c r="A12" t="s">
        <v>103</v>
      </c>
      <c r="B12">
        <v>27749</v>
      </c>
      <c r="C12">
        <v>5933</v>
      </c>
      <c r="D12">
        <v>18656</v>
      </c>
      <c r="E12">
        <v>3160</v>
      </c>
      <c r="F12">
        <v>557</v>
      </c>
      <c r="G12">
        <v>4862</v>
      </c>
      <c r="H12">
        <v>10827</v>
      </c>
      <c r="I12">
        <v>6344</v>
      </c>
      <c r="J12">
        <v>1240</v>
      </c>
      <c r="K12">
        <v>14278</v>
      </c>
      <c r="L12">
        <v>4653</v>
      </c>
      <c r="M12">
        <v>1234</v>
      </c>
      <c r="N12">
        <v>1346</v>
      </c>
      <c r="O12">
        <v>20191</v>
      </c>
      <c r="P12">
        <v>13658</v>
      </c>
      <c r="Q12">
        <v>6771</v>
      </c>
      <c r="R12">
        <v>2543</v>
      </c>
      <c r="S12">
        <v>1675</v>
      </c>
      <c r="T12">
        <v>1104</v>
      </c>
      <c r="U12">
        <v>1565</v>
      </c>
      <c r="V12">
        <v>5444</v>
      </c>
      <c r="W12">
        <v>9296</v>
      </c>
      <c r="X12">
        <v>5707</v>
      </c>
      <c r="Y12">
        <v>460</v>
      </c>
      <c r="Z12">
        <v>986</v>
      </c>
      <c r="AA12">
        <v>2007</v>
      </c>
      <c r="AB12">
        <v>136</v>
      </c>
      <c r="AC12">
        <v>1258</v>
      </c>
      <c r="AD12">
        <v>324</v>
      </c>
      <c r="AE12">
        <v>3075</v>
      </c>
      <c r="AF12">
        <v>9884</v>
      </c>
      <c r="AG12">
        <v>923</v>
      </c>
      <c r="AH12">
        <v>1642</v>
      </c>
      <c r="AI12">
        <v>444</v>
      </c>
      <c r="AJ12">
        <v>911</v>
      </c>
      <c r="AK12">
        <v>2647</v>
      </c>
      <c r="AL12">
        <v>2729</v>
      </c>
      <c r="AM12">
        <v>9672</v>
      </c>
      <c r="AN12">
        <v>1709</v>
      </c>
      <c r="AO12">
        <v>3815</v>
      </c>
      <c r="AP12">
        <v>2372</v>
      </c>
      <c r="AQ12">
        <v>1402</v>
      </c>
      <c r="AR12">
        <v>374</v>
      </c>
      <c r="AS12">
        <v>376</v>
      </c>
    </row>
    <row r="13" spans="1:45" ht="12.75">
      <c r="A13" t="s">
        <v>104</v>
      </c>
      <c r="B13">
        <v>23001</v>
      </c>
      <c r="C13">
        <v>3820</v>
      </c>
      <c r="D13">
        <v>15947</v>
      </c>
      <c r="E13">
        <v>3234</v>
      </c>
      <c r="F13">
        <v>419</v>
      </c>
      <c r="G13">
        <v>3595</v>
      </c>
      <c r="H13">
        <v>5562</v>
      </c>
      <c r="I13">
        <v>15090</v>
      </c>
      <c r="J13">
        <v>999</v>
      </c>
      <c r="K13">
        <v>4930</v>
      </c>
      <c r="L13">
        <v>1405</v>
      </c>
      <c r="M13">
        <v>577</v>
      </c>
      <c r="N13">
        <v>767</v>
      </c>
      <c r="O13">
        <v>17495</v>
      </c>
      <c r="P13">
        <v>12277</v>
      </c>
      <c r="Q13">
        <v>7281</v>
      </c>
      <c r="R13">
        <v>1848</v>
      </c>
      <c r="S13">
        <v>1492</v>
      </c>
      <c r="T13">
        <v>823</v>
      </c>
      <c r="U13">
        <v>833</v>
      </c>
      <c r="V13">
        <v>3243</v>
      </c>
      <c r="W13">
        <v>9939</v>
      </c>
      <c r="X13">
        <v>5358</v>
      </c>
      <c r="Y13">
        <v>860</v>
      </c>
      <c r="Z13">
        <v>631</v>
      </c>
      <c r="AA13">
        <v>2914</v>
      </c>
      <c r="AB13">
        <v>176</v>
      </c>
      <c r="AC13">
        <v>1097</v>
      </c>
      <c r="AD13">
        <v>445</v>
      </c>
      <c r="AE13">
        <v>3157</v>
      </c>
      <c r="AF13">
        <v>10337</v>
      </c>
      <c r="AG13">
        <v>1221</v>
      </c>
      <c r="AH13">
        <v>2483</v>
      </c>
      <c r="AI13">
        <v>503</v>
      </c>
      <c r="AJ13">
        <v>525</v>
      </c>
      <c r="AK13">
        <v>3317</v>
      </c>
      <c r="AL13">
        <v>1890</v>
      </c>
      <c r="AM13">
        <v>10385</v>
      </c>
      <c r="AN13">
        <v>1204</v>
      </c>
      <c r="AO13">
        <v>2937</v>
      </c>
      <c r="AP13">
        <v>3083</v>
      </c>
      <c r="AQ13">
        <v>2330</v>
      </c>
      <c r="AR13">
        <v>831</v>
      </c>
      <c r="AS13">
        <v>446</v>
      </c>
    </row>
    <row r="14" spans="1:45" ht="12.75">
      <c r="A14" t="s">
        <v>105</v>
      </c>
      <c r="B14">
        <v>28026</v>
      </c>
      <c r="C14">
        <v>8020</v>
      </c>
      <c r="D14">
        <v>16503</v>
      </c>
      <c r="E14">
        <v>3503</v>
      </c>
      <c r="F14">
        <v>165</v>
      </c>
      <c r="G14">
        <v>5219</v>
      </c>
      <c r="H14">
        <v>6578</v>
      </c>
      <c r="I14">
        <v>12482</v>
      </c>
      <c r="J14">
        <v>1204</v>
      </c>
      <c r="K14">
        <v>11519</v>
      </c>
      <c r="L14">
        <v>2455</v>
      </c>
      <c r="M14">
        <v>366</v>
      </c>
      <c r="N14">
        <v>718</v>
      </c>
      <c r="O14">
        <v>18259</v>
      </c>
      <c r="P14">
        <v>11019</v>
      </c>
      <c r="Q14">
        <v>5078</v>
      </c>
      <c r="R14">
        <v>2478</v>
      </c>
      <c r="S14">
        <v>1350</v>
      </c>
      <c r="T14">
        <v>621</v>
      </c>
      <c r="U14">
        <v>1492</v>
      </c>
      <c r="V14">
        <v>7159</v>
      </c>
      <c r="W14">
        <v>9648</v>
      </c>
      <c r="X14">
        <v>5861</v>
      </c>
      <c r="Y14">
        <v>1819</v>
      </c>
      <c r="Z14">
        <v>489</v>
      </c>
      <c r="AA14">
        <v>1300</v>
      </c>
      <c r="AB14">
        <v>179</v>
      </c>
      <c r="AC14">
        <v>1050</v>
      </c>
      <c r="AD14">
        <v>384</v>
      </c>
      <c r="AE14">
        <v>3400</v>
      </c>
      <c r="AF14">
        <v>8910</v>
      </c>
      <c r="AG14">
        <v>1179</v>
      </c>
      <c r="AH14">
        <v>1514</v>
      </c>
      <c r="AI14">
        <v>556</v>
      </c>
      <c r="AJ14">
        <v>1148</v>
      </c>
      <c r="AK14">
        <v>2338</v>
      </c>
      <c r="AL14">
        <v>2913</v>
      </c>
      <c r="AM14">
        <v>9971</v>
      </c>
      <c r="AN14">
        <v>777</v>
      </c>
      <c r="AO14">
        <v>4926</v>
      </c>
      <c r="AP14">
        <v>2434</v>
      </c>
      <c r="AQ14">
        <v>1641</v>
      </c>
      <c r="AR14">
        <v>193</v>
      </c>
      <c r="AS14">
        <v>323</v>
      </c>
    </row>
    <row r="15" spans="1:45" ht="12.75">
      <c r="A15" t="s">
        <v>106</v>
      </c>
      <c r="B15">
        <v>24380</v>
      </c>
      <c r="C15">
        <v>5512</v>
      </c>
      <c r="D15">
        <v>15108</v>
      </c>
      <c r="E15">
        <v>3760</v>
      </c>
      <c r="F15">
        <v>252</v>
      </c>
      <c r="G15">
        <v>5253</v>
      </c>
      <c r="H15">
        <v>1930</v>
      </c>
      <c r="I15">
        <v>20830</v>
      </c>
      <c r="J15">
        <v>1289</v>
      </c>
      <c r="K15">
        <v>801</v>
      </c>
      <c r="L15">
        <v>1253</v>
      </c>
      <c r="M15">
        <v>207</v>
      </c>
      <c r="N15">
        <v>150</v>
      </c>
      <c r="O15">
        <v>17115</v>
      </c>
      <c r="P15">
        <v>11249</v>
      </c>
      <c r="Q15">
        <v>6329</v>
      </c>
      <c r="R15">
        <v>2231</v>
      </c>
      <c r="S15">
        <v>1044</v>
      </c>
      <c r="T15">
        <v>435</v>
      </c>
      <c r="U15">
        <v>1210</v>
      </c>
      <c r="V15">
        <v>5937</v>
      </c>
      <c r="W15">
        <v>10276</v>
      </c>
      <c r="X15">
        <v>5821</v>
      </c>
      <c r="Y15">
        <v>2740</v>
      </c>
      <c r="Z15">
        <v>670</v>
      </c>
      <c r="AA15">
        <v>883</v>
      </c>
      <c r="AB15">
        <v>162</v>
      </c>
      <c r="AC15">
        <v>896</v>
      </c>
      <c r="AD15">
        <v>322</v>
      </c>
      <c r="AE15">
        <v>3614</v>
      </c>
      <c r="AF15">
        <v>9561</v>
      </c>
      <c r="AG15">
        <v>1308</v>
      </c>
      <c r="AH15">
        <v>2012</v>
      </c>
      <c r="AI15">
        <v>651</v>
      </c>
      <c r="AJ15">
        <v>1302</v>
      </c>
      <c r="AK15">
        <v>2951</v>
      </c>
      <c r="AL15">
        <v>2052</v>
      </c>
      <c r="AM15">
        <v>10505</v>
      </c>
      <c r="AN15">
        <v>1025</v>
      </c>
      <c r="AO15">
        <v>3696</v>
      </c>
      <c r="AP15">
        <v>3384</v>
      </c>
      <c r="AQ15">
        <v>2211</v>
      </c>
      <c r="AR15">
        <v>189</v>
      </c>
      <c r="AS15">
        <v>229</v>
      </c>
    </row>
    <row r="16" spans="1:45" ht="12.75">
      <c r="A16" t="s">
        <v>107</v>
      </c>
      <c r="B16">
        <v>25334</v>
      </c>
      <c r="C16">
        <v>6355</v>
      </c>
      <c r="D16">
        <v>15599</v>
      </c>
      <c r="E16">
        <v>3380</v>
      </c>
      <c r="F16">
        <v>150</v>
      </c>
      <c r="G16">
        <v>5796</v>
      </c>
      <c r="H16">
        <v>2895</v>
      </c>
      <c r="I16">
        <v>20140</v>
      </c>
      <c r="J16">
        <v>1227</v>
      </c>
      <c r="K16">
        <v>1554</v>
      </c>
      <c r="L16">
        <v>2258</v>
      </c>
      <c r="M16">
        <v>155</v>
      </c>
      <c r="N16">
        <v>287</v>
      </c>
      <c r="O16">
        <v>17376</v>
      </c>
      <c r="P16">
        <v>10996</v>
      </c>
      <c r="Q16">
        <v>5612</v>
      </c>
      <c r="R16">
        <v>2363</v>
      </c>
      <c r="S16">
        <v>889</v>
      </c>
      <c r="T16">
        <v>476</v>
      </c>
      <c r="U16">
        <v>1656</v>
      </c>
      <c r="V16">
        <v>7507</v>
      </c>
      <c r="W16">
        <v>10133</v>
      </c>
      <c r="X16">
        <v>4973</v>
      </c>
      <c r="Y16">
        <v>3142</v>
      </c>
      <c r="Z16">
        <v>661</v>
      </c>
      <c r="AA16">
        <v>1175</v>
      </c>
      <c r="AB16">
        <v>182</v>
      </c>
      <c r="AC16">
        <v>1020</v>
      </c>
      <c r="AD16">
        <v>515</v>
      </c>
      <c r="AE16">
        <v>4258</v>
      </c>
      <c r="AF16">
        <v>8039</v>
      </c>
      <c r="AG16">
        <v>1352</v>
      </c>
      <c r="AH16">
        <v>1897</v>
      </c>
      <c r="AI16">
        <v>453</v>
      </c>
      <c r="AJ16">
        <v>1492</v>
      </c>
      <c r="AK16">
        <v>2729</v>
      </c>
      <c r="AL16">
        <v>2210</v>
      </c>
      <c r="AM16">
        <v>10395</v>
      </c>
      <c r="AN16">
        <v>766</v>
      </c>
      <c r="AO16">
        <v>4195</v>
      </c>
      <c r="AP16">
        <v>3779</v>
      </c>
      <c r="AQ16">
        <v>1136</v>
      </c>
      <c r="AR16">
        <v>519</v>
      </c>
      <c r="AS16">
        <v>262</v>
      </c>
    </row>
    <row r="17" spans="1:45" ht="12.75">
      <c r="A17" t="s">
        <v>108</v>
      </c>
      <c r="B17">
        <v>30133</v>
      </c>
      <c r="C17">
        <v>3469</v>
      </c>
      <c r="D17">
        <v>25199</v>
      </c>
      <c r="E17">
        <v>1465</v>
      </c>
      <c r="F17">
        <v>1585</v>
      </c>
      <c r="G17">
        <v>3416</v>
      </c>
      <c r="H17">
        <v>11153</v>
      </c>
      <c r="I17">
        <v>14897</v>
      </c>
      <c r="J17">
        <v>1971</v>
      </c>
      <c r="K17">
        <v>7097</v>
      </c>
      <c r="L17">
        <v>5004</v>
      </c>
      <c r="M17">
        <v>1164</v>
      </c>
      <c r="N17">
        <v>2699</v>
      </c>
      <c r="O17">
        <v>26007</v>
      </c>
      <c r="P17">
        <v>18385</v>
      </c>
      <c r="Q17">
        <v>10972</v>
      </c>
      <c r="R17">
        <v>1960</v>
      </c>
      <c r="S17">
        <v>1452</v>
      </c>
      <c r="T17">
        <v>2193</v>
      </c>
      <c r="U17">
        <v>1808</v>
      </c>
      <c r="V17">
        <v>3400</v>
      </c>
      <c r="W17">
        <v>15661</v>
      </c>
      <c r="X17">
        <v>3492</v>
      </c>
      <c r="Y17">
        <v>2193</v>
      </c>
      <c r="Z17">
        <v>2333</v>
      </c>
      <c r="AA17">
        <v>7397</v>
      </c>
      <c r="AB17">
        <v>246</v>
      </c>
      <c r="AC17">
        <v>5816</v>
      </c>
      <c r="AD17">
        <v>977</v>
      </c>
      <c r="AE17">
        <v>8528</v>
      </c>
      <c r="AF17">
        <v>8727</v>
      </c>
      <c r="AG17">
        <v>698</v>
      </c>
      <c r="AH17">
        <v>7072</v>
      </c>
      <c r="AI17">
        <v>133</v>
      </c>
      <c r="AJ17">
        <v>966</v>
      </c>
      <c r="AK17">
        <v>5509</v>
      </c>
      <c r="AL17">
        <v>1283</v>
      </c>
      <c r="AM17">
        <v>16927</v>
      </c>
      <c r="AN17">
        <v>357</v>
      </c>
      <c r="AO17">
        <v>849</v>
      </c>
      <c r="AP17">
        <v>1387</v>
      </c>
      <c r="AQ17">
        <v>13439</v>
      </c>
      <c r="AR17">
        <v>895</v>
      </c>
      <c r="AS17">
        <v>1266</v>
      </c>
    </row>
    <row r="18" spans="1:45" ht="12.75">
      <c r="A18" t="s">
        <v>109</v>
      </c>
      <c r="B18">
        <v>25410</v>
      </c>
      <c r="C18">
        <v>5522</v>
      </c>
      <c r="D18">
        <v>16483</v>
      </c>
      <c r="E18">
        <v>3405</v>
      </c>
      <c r="F18">
        <v>164</v>
      </c>
      <c r="G18">
        <v>5220</v>
      </c>
      <c r="H18">
        <v>1553</v>
      </c>
      <c r="I18">
        <v>22670</v>
      </c>
      <c r="J18">
        <v>1121</v>
      </c>
      <c r="K18">
        <v>537</v>
      </c>
      <c r="L18">
        <v>986</v>
      </c>
      <c r="M18">
        <v>96</v>
      </c>
      <c r="N18">
        <v>102</v>
      </c>
      <c r="O18">
        <v>18289</v>
      </c>
      <c r="P18">
        <v>12676</v>
      </c>
      <c r="Q18">
        <v>7335</v>
      </c>
      <c r="R18">
        <v>2539</v>
      </c>
      <c r="S18">
        <v>1079</v>
      </c>
      <c r="T18">
        <v>461</v>
      </c>
      <c r="U18">
        <v>1262</v>
      </c>
      <c r="V18">
        <v>6058</v>
      </c>
      <c r="W18">
        <v>10785</v>
      </c>
      <c r="X18">
        <v>6459</v>
      </c>
      <c r="Y18">
        <v>2481</v>
      </c>
      <c r="Z18">
        <v>532</v>
      </c>
      <c r="AA18">
        <v>1150</v>
      </c>
      <c r="AB18">
        <v>163</v>
      </c>
      <c r="AC18">
        <v>844</v>
      </c>
      <c r="AD18">
        <v>269</v>
      </c>
      <c r="AE18">
        <v>3411</v>
      </c>
      <c r="AF18">
        <v>10642</v>
      </c>
      <c r="AG18">
        <v>1253</v>
      </c>
      <c r="AH18">
        <v>2210</v>
      </c>
      <c r="AI18">
        <v>549</v>
      </c>
      <c r="AJ18">
        <v>1216</v>
      </c>
      <c r="AK18">
        <v>3225</v>
      </c>
      <c r="AL18">
        <v>2332</v>
      </c>
      <c r="AM18">
        <v>10999</v>
      </c>
      <c r="AN18">
        <v>826</v>
      </c>
      <c r="AO18">
        <v>4838</v>
      </c>
      <c r="AP18">
        <v>3296</v>
      </c>
      <c r="AQ18">
        <v>1811</v>
      </c>
      <c r="AR18">
        <v>228</v>
      </c>
      <c r="AS18">
        <v>214</v>
      </c>
    </row>
    <row r="19" spans="1:45" ht="12.75">
      <c r="A19" t="s">
        <v>110</v>
      </c>
      <c r="B19">
        <v>31074</v>
      </c>
      <c r="C19">
        <v>8886</v>
      </c>
      <c r="D19">
        <v>19545</v>
      </c>
      <c r="E19">
        <v>2643</v>
      </c>
      <c r="F19">
        <v>159</v>
      </c>
      <c r="G19">
        <v>5466</v>
      </c>
      <c r="H19">
        <v>13959</v>
      </c>
      <c r="I19">
        <v>3348</v>
      </c>
      <c r="J19">
        <v>1349</v>
      </c>
      <c r="K19">
        <v>18873</v>
      </c>
      <c r="L19">
        <v>6797</v>
      </c>
      <c r="M19">
        <v>707</v>
      </c>
      <c r="N19">
        <v>1838</v>
      </c>
      <c r="O19">
        <v>20943</v>
      </c>
      <c r="P19">
        <v>12052</v>
      </c>
      <c r="Q19">
        <v>4485</v>
      </c>
      <c r="R19">
        <v>2676</v>
      </c>
      <c r="S19">
        <v>1394</v>
      </c>
      <c r="T19">
        <v>1171</v>
      </c>
      <c r="U19">
        <v>2326</v>
      </c>
      <c r="V19">
        <v>7613</v>
      </c>
      <c r="W19">
        <v>9532</v>
      </c>
      <c r="X19">
        <v>3943</v>
      </c>
      <c r="Y19">
        <v>816</v>
      </c>
      <c r="Z19">
        <v>2685</v>
      </c>
      <c r="AA19">
        <v>1836</v>
      </c>
      <c r="AB19">
        <v>252</v>
      </c>
      <c r="AC19">
        <v>1890</v>
      </c>
      <c r="AD19">
        <v>297</v>
      </c>
      <c r="AE19">
        <v>4776</v>
      </c>
      <c r="AF19">
        <v>6476</v>
      </c>
      <c r="AG19">
        <v>707</v>
      </c>
      <c r="AH19">
        <v>1987</v>
      </c>
      <c r="AI19">
        <v>245</v>
      </c>
      <c r="AJ19">
        <v>1176</v>
      </c>
      <c r="AK19">
        <v>2298</v>
      </c>
      <c r="AL19">
        <v>3119</v>
      </c>
      <c r="AM19">
        <v>9967</v>
      </c>
      <c r="AN19">
        <v>910</v>
      </c>
      <c r="AO19">
        <v>1914</v>
      </c>
      <c r="AP19">
        <v>4672</v>
      </c>
      <c r="AQ19">
        <v>1497</v>
      </c>
      <c r="AR19">
        <v>974</v>
      </c>
      <c r="AS19">
        <v>435</v>
      </c>
    </row>
    <row r="20" spans="1:45" ht="12.75">
      <c r="A20" t="s">
        <v>111</v>
      </c>
      <c r="B20">
        <v>25669</v>
      </c>
      <c r="C20">
        <v>4641</v>
      </c>
      <c r="D20">
        <v>17967</v>
      </c>
      <c r="E20">
        <v>3061</v>
      </c>
      <c r="F20">
        <v>429</v>
      </c>
      <c r="G20">
        <v>4419</v>
      </c>
      <c r="H20">
        <v>5478</v>
      </c>
      <c r="I20">
        <v>15758</v>
      </c>
      <c r="J20">
        <v>1341</v>
      </c>
      <c r="K20">
        <v>6500</v>
      </c>
      <c r="L20">
        <v>1438</v>
      </c>
      <c r="M20">
        <v>632</v>
      </c>
      <c r="N20">
        <v>575</v>
      </c>
      <c r="O20">
        <v>19486</v>
      </c>
      <c r="P20">
        <v>13903</v>
      </c>
      <c r="Q20">
        <v>7848</v>
      </c>
      <c r="R20">
        <v>2174</v>
      </c>
      <c r="S20">
        <v>2091</v>
      </c>
      <c r="T20">
        <v>567</v>
      </c>
      <c r="U20">
        <v>1223</v>
      </c>
      <c r="V20">
        <v>3693</v>
      </c>
      <c r="W20">
        <v>11010</v>
      </c>
      <c r="X20">
        <v>5900</v>
      </c>
      <c r="Y20">
        <v>503</v>
      </c>
      <c r="Z20">
        <v>1480</v>
      </c>
      <c r="AA20">
        <v>2977</v>
      </c>
      <c r="AB20">
        <v>150</v>
      </c>
      <c r="AC20">
        <v>1333</v>
      </c>
      <c r="AD20">
        <v>541</v>
      </c>
      <c r="AE20">
        <v>3705</v>
      </c>
      <c r="AF20">
        <v>10870</v>
      </c>
      <c r="AG20">
        <v>1175</v>
      </c>
      <c r="AH20">
        <v>3355</v>
      </c>
      <c r="AI20">
        <v>391</v>
      </c>
      <c r="AJ20">
        <v>581</v>
      </c>
      <c r="AK20">
        <v>3341</v>
      </c>
      <c r="AL20">
        <v>2167</v>
      </c>
      <c r="AM20">
        <v>11572</v>
      </c>
      <c r="AN20">
        <v>1482</v>
      </c>
      <c r="AO20">
        <v>1917</v>
      </c>
      <c r="AP20">
        <v>3213</v>
      </c>
      <c r="AQ20">
        <v>2936</v>
      </c>
      <c r="AR20">
        <v>2024</v>
      </c>
      <c r="AS20">
        <v>562</v>
      </c>
    </row>
    <row r="21" spans="1:45" ht="12.75">
      <c r="A21" t="s">
        <v>112</v>
      </c>
      <c r="B21">
        <v>33957</v>
      </c>
      <c r="C21">
        <v>8999</v>
      </c>
      <c r="D21">
        <v>22552</v>
      </c>
      <c r="E21">
        <v>2406</v>
      </c>
      <c r="F21">
        <v>3161</v>
      </c>
      <c r="G21">
        <v>5425</v>
      </c>
      <c r="H21">
        <v>13441</v>
      </c>
      <c r="I21">
        <v>9189</v>
      </c>
      <c r="J21">
        <v>2197</v>
      </c>
      <c r="K21">
        <v>12787</v>
      </c>
      <c r="L21">
        <v>8094</v>
      </c>
      <c r="M21">
        <v>1690</v>
      </c>
      <c r="N21">
        <v>2259</v>
      </c>
      <c r="O21">
        <v>23922</v>
      </c>
      <c r="P21">
        <v>12932</v>
      </c>
      <c r="Q21">
        <v>4935</v>
      </c>
      <c r="R21">
        <v>2578</v>
      </c>
      <c r="S21">
        <v>1083</v>
      </c>
      <c r="T21">
        <v>2036</v>
      </c>
      <c r="U21">
        <v>2300</v>
      </c>
      <c r="V21">
        <v>7283</v>
      </c>
      <c r="W21">
        <v>12045</v>
      </c>
      <c r="X21">
        <v>3014</v>
      </c>
      <c r="Y21">
        <v>3921</v>
      </c>
      <c r="Z21">
        <v>2211</v>
      </c>
      <c r="AA21">
        <v>2604</v>
      </c>
      <c r="AB21">
        <v>295</v>
      </c>
      <c r="AC21">
        <v>3373</v>
      </c>
      <c r="AD21">
        <v>473</v>
      </c>
      <c r="AE21">
        <v>6981</v>
      </c>
      <c r="AF21">
        <v>6137</v>
      </c>
      <c r="AG21">
        <v>1058</v>
      </c>
      <c r="AH21">
        <v>3520</v>
      </c>
      <c r="AI21">
        <v>183</v>
      </c>
      <c r="AJ21">
        <v>1676</v>
      </c>
      <c r="AK21">
        <v>2830</v>
      </c>
      <c r="AL21">
        <v>2778</v>
      </c>
      <c r="AM21">
        <v>12465</v>
      </c>
      <c r="AN21">
        <v>691</v>
      </c>
      <c r="AO21">
        <v>1557</v>
      </c>
      <c r="AP21">
        <v>3164</v>
      </c>
      <c r="AQ21">
        <v>6593</v>
      </c>
      <c r="AR21">
        <v>460</v>
      </c>
      <c r="AS21">
        <v>420</v>
      </c>
    </row>
    <row r="22" spans="1:45" ht="12.75">
      <c r="A22" t="s">
        <v>113</v>
      </c>
      <c r="B22">
        <v>25707</v>
      </c>
      <c r="C22">
        <v>5076</v>
      </c>
      <c r="D22">
        <v>16343</v>
      </c>
      <c r="E22">
        <v>4288</v>
      </c>
      <c r="F22">
        <v>111</v>
      </c>
      <c r="G22">
        <v>5275</v>
      </c>
      <c r="H22">
        <v>1748</v>
      </c>
      <c r="I22">
        <v>22820</v>
      </c>
      <c r="J22">
        <v>1059</v>
      </c>
      <c r="K22">
        <v>764</v>
      </c>
      <c r="L22">
        <v>914</v>
      </c>
      <c r="M22">
        <v>150</v>
      </c>
      <c r="N22">
        <v>136</v>
      </c>
      <c r="O22">
        <v>18579</v>
      </c>
      <c r="P22">
        <v>12852</v>
      </c>
      <c r="Q22">
        <v>7356</v>
      </c>
      <c r="R22">
        <v>2646</v>
      </c>
      <c r="S22">
        <v>1159</v>
      </c>
      <c r="T22">
        <v>497</v>
      </c>
      <c r="U22">
        <v>1194</v>
      </c>
      <c r="V22">
        <v>5759</v>
      </c>
      <c r="W22">
        <v>11370</v>
      </c>
      <c r="X22">
        <v>7187</v>
      </c>
      <c r="Y22">
        <v>1957</v>
      </c>
      <c r="Z22">
        <v>906</v>
      </c>
      <c r="AA22">
        <v>1169</v>
      </c>
      <c r="AB22">
        <v>151</v>
      </c>
      <c r="AC22">
        <v>764</v>
      </c>
      <c r="AD22">
        <v>421</v>
      </c>
      <c r="AE22">
        <v>3760</v>
      </c>
      <c r="AF22">
        <v>11133</v>
      </c>
      <c r="AG22">
        <v>1643</v>
      </c>
      <c r="AH22">
        <v>2240</v>
      </c>
      <c r="AI22">
        <v>827</v>
      </c>
      <c r="AJ22">
        <v>1193</v>
      </c>
      <c r="AK22">
        <v>3281</v>
      </c>
      <c r="AL22">
        <v>2186</v>
      </c>
      <c r="AM22">
        <v>11732</v>
      </c>
      <c r="AN22">
        <v>1199</v>
      </c>
      <c r="AO22">
        <v>5265</v>
      </c>
      <c r="AP22">
        <v>2524</v>
      </c>
      <c r="AQ22">
        <v>2478</v>
      </c>
      <c r="AR22">
        <v>266</v>
      </c>
      <c r="AS22">
        <v>362</v>
      </c>
    </row>
    <row r="23" spans="1:45" ht="12.75">
      <c r="A23" t="s">
        <v>114</v>
      </c>
      <c r="B23">
        <v>24615</v>
      </c>
      <c r="C23">
        <v>5120</v>
      </c>
      <c r="D23">
        <v>15384</v>
      </c>
      <c r="E23">
        <v>4111</v>
      </c>
      <c r="F23">
        <v>147</v>
      </c>
      <c r="G23">
        <v>4812</v>
      </c>
      <c r="H23">
        <v>2223</v>
      </c>
      <c r="I23">
        <v>20160</v>
      </c>
      <c r="J23">
        <v>818</v>
      </c>
      <c r="K23">
        <v>1842</v>
      </c>
      <c r="L23">
        <v>1715</v>
      </c>
      <c r="M23">
        <v>80</v>
      </c>
      <c r="N23">
        <v>206</v>
      </c>
      <c r="O23">
        <v>17534</v>
      </c>
      <c r="P23">
        <v>12541</v>
      </c>
      <c r="Q23">
        <v>7381</v>
      </c>
      <c r="R23">
        <v>2486</v>
      </c>
      <c r="S23">
        <v>1174</v>
      </c>
      <c r="T23">
        <v>483</v>
      </c>
      <c r="U23">
        <v>1017</v>
      </c>
      <c r="V23">
        <v>6081</v>
      </c>
      <c r="W23">
        <v>10244</v>
      </c>
      <c r="X23">
        <v>7581</v>
      </c>
      <c r="Y23">
        <v>829</v>
      </c>
      <c r="Z23">
        <v>274</v>
      </c>
      <c r="AA23">
        <v>1435</v>
      </c>
      <c r="AB23">
        <v>125</v>
      </c>
      <c r="AC23">
        <v>659</v>
      </c>
      <c r="AD23">
        <v>550</v>
      </c>
      <c r="AE23">
        <v>2773</v>
      </c>
      <c r="AF23">
        <v>10812</v>
      </c>
      <c r="AG23">
        <v>1434</v>
      </c>
      <c r="AH23">
        <v>1589</v>
      </c>
      <c r="AI23">
        <v>732</v>
      </c>
      <c r="AJ23">
        <v>1083</v>
      </c>
      <c r="AK23">
        <v>3104</v>
      </c>
      <c r="AL23">
        <v>2302</v>
      </c>
      <c r="AM23">
        <v>10500</v>
      </c>
      <c r="AN23">
        <v>375</v>
      </c>
      <c r="AO23">
        <v>6060</v>
      </c>
      <c r="AP23">
        <v>3065</v>
      </c>
      <c r="AQ23">
        <v>753</v>
      </c>
      <c r="AR23">
        <v>247</v>
      </c>
      <c r="AS23">
        <v>256</v>
      </c>
    </row>
    <row r="24" spans="1:45" ht="12.75">
      <c r="A24" t="s">
        <v>115</v>
      </c>
      <c r="B24">
        <v>23652</v>
      </c>
      <c r="C24">
        <v>5236</v>
      </c>
      <c r="D24">
        <v>15184</v>
      </c>
      <c r="E24">
        <v>3232</v>
      </c>
      <c r="F24">
        <v>694</v>
      </c>
      <c r="G24">
        <v>3924</v>
      </c>
      <c r="H24">
        <v>4909</v>
      </c>
      <c r="I24">
        <v>12634</v>
      </c>
      <c r="J24">
        <v>999</v>
      </c>
      <c r="K24">
        <v>6606</v>
      </c>
      <c r="L24">
        <v>3156</v>
      </c>
      <c r="M24">
        <v>257</v>
      </c>
      <c r="N24">
        <v>549</v>
      </c>
      <c r="O24">
        <v>16956</v>
      </c>
      <c r="P24">
        <v>11484</v>
      </c>
      <c r="Q24">
        <v>6169</v>
      </c>
      <c r="R24">
        <v>2193</v>
      </c>
      <c r="S24">
        <v>1091</v>
      </c>
      <c r="T24">
        <v>1031</v>
      </c>
      <c r="U24">
        <v>1000</v>
      </c>
      <c r="V24">
        <v>4611</v>
      </c>
      <c r="W24">
        <v>8806</v>
      </c>
      <c r="X24">
        <v>6386</v>
      </c>
      <c r="Y24">
        <v>359</v>
      </c>
      <c r="Z24">
        <v>320</v>
      </c>
      <c r="AA24">
        <v>1639</v>
      </c>
      <c r="AB24">
        <v>102</v>
      </c>
      <c r="AC24">
        <v>657</v>
      </c>
      <c r="AD24">
        <v>440</v>
      </c>
      <c r="AE24">
        <v>2416</v>
      </c>
      <c r="AF24">
        <v>9322</v>
      </c>
      <c r="AG24">
        <v>1076</v>
      </c>
      <c r="AH24">
        <v>1280</v>
      </c>
      <c r="AI24">
        <v>573</v>
      </c>
      <c r="AJ24">
        <v>878</v>
      </c>
      <c r="AK24">
        <v>2689</v>
      </c>
      <c r="AL24">
        <v>2310</v>
      </c>
      <c r="AM24">
        <v>9130</v>
      </c>
      <c r="AN24">
        <v>516</v>
      </c>
      <c r="AO24">
        <v>5837</v>
      </c>
      <c r="AP24">
        <v>1909</v>
      </c>
      <c r="AQ24">
        <v>693</v>
      </c>
      <c r="AR24">
        <v>175</v>
      </c>
      <c r="AS24">
        <v>324</v>
      </c>
    </row>
    <row r="25" spans="1:45" ht="12.75">
      <c r="A25" t="s">
        <v>116</v>
      </c>
      <c r="B25">
        <v>24174</v>
      </c>
      <c r="C25">
        <v>5324</v>
      </c>
      <c r="D25">
        <v>15090</v>
      </c>
      <c r="E25">
        <v>3760</v>
      </c>
      <c r="F25">
        <v>54</v>
      </c>
      <c r="G25">
        <v>4520</v>
      </c>
      <c r="H25">
        <v>3818</v>
      </c>
      <c r="I25">
        <v>16905</v>
      </c>
      <c r="J25">
        <v>1389</v>
      </c>
      <c r="K25">
        <v>3385</v>
      </c>
      <c r="L25">
        <v>1998</v>
      </c>
      <c r="M25">
        <v>497</v>
      </c>
      <c r="N25">
        <v>397</v>
      </c>
      <c r="O25">
        <v>17059</v>
      </c>
      <c r="P25">
        <v>11651</v>
      </c>
      <c r="Q25">
        <v>6563</v>
      </c>
      <c r="R25">
        <v>2235</v>
      </c>
      <c r="S25">
        <v>1271</v>
      </c>
      <c r="T25">
        <v>466</v>
      </c>
      <c r="U25">
        <v>1116</v>
      </c>
      <c r="V25">
        <v>4946</v>
      </c>
      <c r="W25">
        <v>10038</v>
      </c>
      <c r="X25">
        <v>6215</v>
      </c>
      <c r="Y25">
        <v>2157</v>
      </c>
      <c r="Z25">
        <v>264</v>
      </c>
      <c r="AA25">
        <v>1229</v>
      </c>
      <c r="AB25">
        <v>173</v>
      </c>
      <c r="AC25">
        <v>765</v>
      </c>
      <c r="AD25">
        <v>331</v>
      </c>
      <c r="AE25">
        <v>3206</v>
      </c>
      <c r="AF25">
        <v>10106</v>
      </c>
      <c r="AG25">
        <v>1282</v>
      </c>
      <c r="AH25">
        <v>1761</v>
      </c>
      <c r="AI25">
        <v>745</v>
      </c>
      <c r="AJ25">
        <v>1182</v>
      </c>
      <c r="AK25">
        <v>2917</v>
      </c>
      <c r="AL25">
        <v>2151</v>
      </c>
      <c r="AM25">
        <v>10401</v>
      </c>
      <c r="AN25">
        <v>1142</v>
      </c>
      <c r="AO25">
        <v>4764</v>
      </c>
      <c r="AP25">
        <v>2699</v>
      </c>
      <c r="AQ25">
        <v>1604</v>
      </c>
      <c r="AR25">
        <v>192</v>
      </c>
      <c r="AS25">
        <v>363</v>
      </c>
    </row>
    <row r="26" spans="1:45" ht="12.75">
      <c r="A26" t="s">
        <v>117</v>
      </c>
      <c r="B26">
        <v>25885</v>
      </c>
      <c r="C26">
        <v>2519</v>
      </c>
      <c r="D26">
        <v>21177</v>
      </c>
      <c r="E26">
        <v>2189</v>
      </c>
      <c r="F26">
        <v>1695</v>
      </c>
      <c r="G26">
        <v>2820</v>
      </c>
      <c r="H26">
        <v>5722</v>
      </c>
      <c r="I26">
        <v>18440</v>
      </c>
      <c r="J26">
        <v>1069</v>
      </c>
      <c r="K26">
        <v>4796</v>
      </c>
      <c r="L26">
        <v>1106</v>
      </c>
      <c r="M26">
        <v>474</v>
      </c>
      <c r="N26">
        <v>580</v>
      </c>
      <c r="O26">
        <v>22248</v>
      </c>
      <c r="P26">
        <v>10408</v>
      </c>
      <c r="Q26">
        <v>4278</v>
      </c>
      <c r="R26">
        <v>1321</v>
      </c>
      <c r="S26">
        <v>808</v>
      </c>
      <c r="T26">
        <v>3354</v>
      </c>
      <c r="U26">
        <v>647</v>
      </c>
      <c r="V26">
        <v>2405</v>
      </c>
      <c r="W26">
        <v>8194</v>
      </c>
      <c r="X26">
        <v>3683</v>
      </c>
      <c r="Y26">
        <v>397</v>
      </c>
      <c r="Z26">
        <v>345</v>
      </c>
      <c r="AA26">
        <v>3658</v>
      </c>
      <c r="AB26">
        <v>111</v>
      </c>
      <c r="AC26">
        <v>1405</v>
      </c>
      <c r="AD26">
        <v>319</v>
      </c>
      <c r="AE26">
        <v>3000</v>
      </c>
      <c r="AF26">
        <v>8091</v>
      </c>
      <c r="AG26">
        <v>746</v>
      </c>
      <c r="AH26">
        <v>1276</v>
      </c>
      <c r="AI26">
        <v>350</v>
      </c>
      <c r="AJ26">
        <v>401</v>
      </c>
      <c r="AK26">
        <v>4240</v>
      </c>
      <c r="AL26">
        <v>1181</v>
      </c>
      <c r="AM26">
        <v>8578</v>
      </c>
      <c r="AN26">
        <v>718</v>
      </c>
      <c r="AO26">
        <v>2750</v>
      </c>
      <c r="AP26">
        <v>3937</v>
      </c>
      <c r="AQ26">
        <v>815</v>
      </c>
      <c r="AR26">
        <v>358</v>
      </c>
      <c r="AS26">
        <v>384</v>
      </c>
    </row>
    <row r="27" spans="1:45" ht="12.75">
      <c r="A27" t="s">
        <v>118</v>
      </c>
      <c r="B27">
        <v>26794</v>
      </c>
      <c r="C27">
        <v>6372</v>
      </c>
      <c r="D27">
        <v>16469</v>
      </c>
      <c r="E27">
        <v>3953</v>
      </c>
      <c r="F27">
        <v>169</v>
      </c>
      <c r="G27">
        <v>6244</v>
      </c>
      <c r="H27">
        <v>2049</v>
      </c>
      <c r="I27">
        <v>21957</v>
      </c>
      <c r="J27">
        <v>1692</v>
      </c>
      <c r="K27">
        <v>1508</v>
      </c>
      <c r="L27">
        <v>1462</v>
      </c>
      <c r="M27">
        <v>175</v>
      </c>
      <c r="N27">
        <v>190</v>
      </c>
      <c r="O27">
        <v>18281</v>
      </c>
      <c r="P27">
        <v>11842</v>
      </c>
      <c r="Q27">
        <v>6334</v>
      </c>
      <c r="R27">
        <v>2545</v>
      </c>
      <c r="S27">
        <v>882</v>
      </c>
      <c r="T27">
        <v>405</v>
      </c>
      <c r="U27">
        <v>1676</v>
      </c>
      <c r="V27">
        <v>8379</v>
      </c>
      <c r="W27">
        <v>11603</v>
      </c>
      <c r="X27">
        <v>5710</v>
      </c>
      <c r="Y27">
        <v>3828</v>
      </c>
      <c r="Z27">
        <v>660</v>
      </c>
      <c r="AA27">
        <v>1140</v>
      </c>
      <c r="AB27">
        <v>265</v>
      </c>
      <c r="AC27">
        <v>1367</v>
      </c>
      <c r="AD27">
        <v>529</v>
      </c>
      <c r="AE27">
        <v>4939</v>
      </c>
      <c r="AF27">
        <v>8989</v>
      </c>
      <c r="AG27">
        <v>1635</v>
      </c>
      <c r="AH27">
        <v>2466</v>
      </c>
      <c r="AI27">
        <v>584</v>
      </c>
      <c r="AJ27">
        <v>1755</v>
      </c>
      <c r="AK27">
        <v>2959</v>
      </c>
      <c r="AL27">
        <v>2204</v>
      </c>
      <c r="AM27">
        <v>11882</v>
      </c>
      <c r="AN27">
        <v>587</v>
      </c>
      <c r="AO27">
        <v>3855</v>
      </c>
      <c r="AP27">
        <v>5013</v>
      </c>
      <c r="AQ27">
        <v>2112</v>
      </c>
      <c r="AR27">
        <v>315</v>
      </c>
      <c r="AS27">
        <v>279</v>
      </c>
    </row>
    <row r="28" spans="1:45" ht="12.75">
      <c r="A28" t="s">
        <v>119</v>
      </c>
      <c r="B28">
        <v>21817</v>
      </c>
      <c r="C28">
        <v>4377</v>
      </c>
      <c r="D28">
        <v>13436</v>
      </c>
      <c r="E28">
        <v>4004</v>
      </c>
      <c r="F28">
        <v>39</v>
      </c>
      <c r="G28">
        <v>4586</v>
      </c>
      <c r="H28">
        <v>2028</v>
      </c>
      <c r="I28">
        <v>18524</v>
      </c>
      <c r="J28">
        <v>648</v>
      </c>
      <c r="K28">
        <v>1827</v>
      </c>
      <c r="L28">
        <v>682</v>
      </c>
      <c r="M28">
        <v>136</v>
      </c>
      <c r="N28">
        <v>195</v>
      </c>
      <c r="O28">
        <v>15447</v>
      </c>
      <c r="P28">
        <v>10630</v>
      </c>
      <c r="Q28">
        <v>6064</v>
      </c>
      <c r="R28">
        <v>2177</v>
      </c>
      <c r="S28">
        <v>1054</v>
      </c>
      <c r="T28">
        <v>420</v>
      </c>
      <c r="U28">
        <v>915</v>
      </c>
      <c r="V28">
        <v>5867</v>
      </c>
      <c r="W28">
        <v>9203</v>
      </c>
      <c r="X28">
        <v>6313</v>
      </c>
      <c r="Y28">
        <v>1530</v>
      </c>
      <c r="Z28">
        <v>235</v>
      </c>
      <c r="AA28">
        <v>978</v>
      </c>
      <c r="AB28">
        <v>147</v>
      </c>
      <c r="AC28">
        <v>654</v>
      </c>
      <c r="AD28">
        <v>446</v>
      </c>
      <c r="AE28">
        <v>2749</v>
      </c>
      <c r="AF28">
        <v>9411</v>
      </c>
      <c r="AG28">
        <v>1413</v>
      </c>
      <c r="AH28">
        <v>1503</v>
      </c>
      <c r="AI28">
        <v>770</v>
      </c>
      <c r="AJ28">
        <v>854</v>
      </c>
      <c r="AK28">
        <v>2739</v>
      </c>
      <c r="AL28">
        <v>1924</v>
      </c>
      <c r="AM28">
        <v>9441</v>
      </c>
      <c r="AN28">
        <v>595</v>
      </c>
      <c r="AO28">
        <v>5946</v>
      </c>
      <c r="AP28">
        <v>1275</v>
      </c>
      <c r="AQ28">
        <v>1426</v>
      </c>
      <c r="AR28">
        <v>199</v>
      </c>
      <c r="AS28">
        <v>238</v>
      </c>
    </row>
    <row r="29" spans="1:45" ht="12.75">
      <c r="A29" t="s">
        <v>120</v>
      </c>
      <c r="B29">
        <v>30317</v>
      </c>
      <c r="C29">
        <v>8030</v>
      </c>
      <c r="D29">
        <v>19704</v>
      </c>
      <c r="E29">
        <v>2583</v>
      </c>
      <c r="F29">
        <v>1008</v>
      </c>
      <c r="G29">
        <v>5505</v>
      </c>
      <c r="H29">
        <v>12579</v>
      </c>
      <c r="I29">
        <v>6233</v>
      </c>
      <c r="J29">
        <v>1967</v>
      </c>
      <c r="K29">
        <v>13719</v>
      </c>
      <c r="L29">
        <v>7335</v>
      </c>
      <c r="M29">
        <v>1063</v>
      </c>
      <c r="N29">
        <v>1922</v>
      </c>
      <c r="O29">
        <v>21035</v>
      </c>
      <c r="P29">
        <v>12565</v>
      </c>
      <c r="Q29">
        <v>5361</v>
      </c>
      <c r="R29">
        <v>2759</v>
      </c>
      <c r="S29">
        <v>1236</v>
      </c>
      <c r="T29">
        <v>1059</v>
      </c>
      <c r="U29">
        <v>2150</v>
      </c>
      <c r="V29">
        <v>7148</v>
      </c>
      <c r="W29">
        <v>10300</v>
      </c>
      <c r="X29">
        <v>4178</v>
      </c>
      <c r="Y29">
        <v>1589</v>
      </c>
      <c r="Z29">
        <v>1653</v>
      </c>
      <c r="AA29">
        <v>2595</v>
      </c>
      <c r="AB29">
        <v>285</v>
      </c>
      <c r="AC29">
        <v>1929</v>
      </c>
      <c r="AD29">
        <v>442</v>
      </c>
      <c r="AE29">
        <v>5281</v>
      </c>
      <c r="AF29">
        <v>6545</v>
      </c>
      <c r="AG29">
        <v>770</v>
      </c>
      <c r="AH29">
        <v>2177</v>
      </c>
      <c r="AI29">
        <v>224</v>
      </c>
      <c r="AJ29">
        <v>1567</v>
      </c>
      <c r="AK29">
        <v>2684</v>
      </c>
      <c r="AL29">
        <v>2878</v>
      </c>
      <c r="AM29">
        <v>10749</v>
      </c>
      <c r="AN29">
        <v>906</v>
      </c>
      <c r="AO29">
        <v>2347</v>
      </c>
      <c r="AP29">
        <v>5522</v>
      </c>
      <c r="AQ29">
        <v>1281</v>
      </c>
      <c r="AR29">
        <v>693</v>
      </c>
      <c r="AS29">
        <v>449</v>
      </c>
    </row>
    <row r="30" spans="1:45" ht="12.75">
      <c r="A30" t="s">
        <v>121</v>
      </c>
      <c r="B30">
        <v>30786</v>
      </c>
      <c r="C30">
        <v>8218</v>
      </c>
      <c r="D30">
        <v>19184</v>
      </c>
      <c r="E30">
        <v>3384</v>
      </c>
      <c r="F30">
        <v>58</v>
      </c>
      <c r="G30">
        <v>5573</v>
      </c>
      <c r="H30">
        <v>7420</v>
      </c>
      <c r="I30">
        <v>16051</v>
      </c>
      <c r="J30">
        <v>1294</v>
      </c>
      <c r="K30">
        <v>10937</v>
      </c>
      <c r="L30">
        <v>1806</v>
      </c>
      <c r="M30">
        <v>698</v>
      </c>
      <c r="N30">
        <v>972</v>
      </c>
      <c r="O30">
        <v>20993</v>
      </c>
      <c r="P30">
        <v>13663</v>
      </c>
      <c r="Q30">
        <v>6905</v>
      </c>
      <c r="R30">
        <v>2962</v>
      </c>
      <c r="S30">
        <v>1467</v>
      </c>
      <c r="T30">
        <v>642</v>
      </c>
      <c r="U30">
        <v>1687</v>
      </c>
      <c r="V30">
        <v>7471</v>
      </c>
      <c r="W30">
        <v>11323</v>
      </c>
      <c r="X30">
        <v>6684</v>
      </c>
      <c r="Y30">
        <v>1768</v>
      </c>
      <c r="Z30">
        <v>544</v>
      </c>
      <c r="AA30">
        <v>2142</v>
      </c>
      <c r="AB30">
        <v>185</v>
      </c>
      <c r="AC30">
        <v>1183</v>
      </c>
      <c r="AD30">
        <v>652</v>
      </c>
      <c r="AE30">
        <v>4175</v>
      </c>
      <c r="AF30">
        <v>9941</v>
      </c>
      <c r="AG30">
        <v>1231</v>
      </c>
      <c r="AH30">
        <v>2130</v>
      </c>
      <c r="AI30">
        <v>468</v>
      </c>
      <c r="AJ30">
        <v>1193</v>
      </c>
      <c r="AK30">
        <v>3072</v>
      </c>
      <c r="AL30">
        <v>3229</v>
      </c>
      <c r="AM30">
        <v>11626</v>
      </c>
      <c r="AN30">
        <v>756</v>
      </c>
      <c r="AO30">
        <v>4195</v>
      </c>
      <c r="AP30">
        <v>4799</v>
      </c>
      <c r="AQ30">
        <v>1279</v>
      </c>
      <c r="AR30">
        <v>597</v>
      </c>
      <c r="AS30">
        <v>303</v>
      </c>
    </row>
    <row r="31" spans="1:45" ht="12.75">
      <c r="A31" t="s">
        <v>122</v>
      </c>
      <c r="B31">
        <v>32415</v>
      </c>
      <c r="C31">
        <v>9997</v>
      </c>
      <c r="D31">
        <v>19774</v>
      </c>
      <c r="E31">
        <v>2644</v>
      </c>
      <c r="F31">
        <v>226</v>
      </c>
      <c r="G31">
        <v>6278</v>
      </c>
      <c r="H31">
        <v>13763</v>
      </c>
      <c r="I31">
        <v>4013</v>
      </c>
      <c r="J31">
        <v>1267</v>
      </c>
      <c r="K31">
        <v>19897</v>
      </c>
      <c r="L31">
        <v>3487</v>
      </c>
      <c r="M31">
        <v>3751</v>
      </c>
      <c r="N31">
        <v>2044</v>
      </c>
      <c r="O31">
        <v>21135</v>
      </c>
      <c r="P31">
        <v>10732</v>
      </c>
      <c r="Q31">
        <v>3848</v>
      </c>
      <c r="R31">
        <v>2595</v>
      </c>
      <c r="S31">
        <v>1351</v>
      </c>
      <c r="T31">
        <v>910</v>
      </c>
      <c r="U31">
        <v>2028</v>
      </c>
      <c r="V31">
        <v>8272</v>
      </c>
      <c r="W31">
        <v>9406</v>
      </c>
      <c r="X31">
        <v>4049</v>
      </c>
      <c r="Y31">
        <v>1246</v>
      </c>
      <c r="Z31">
        <v>1901</v>
      </c>
      <c r="AA31">
        <v>1949</v>
      </c>
      <c r="AB31">
        <v>261</v>
      </c>
      <c r="AC31">
        <v>2121</v>
      </c>
      <c r="AD31">
        <v>332</v>
      </c>
      <c r="AE31">
        <v>4463</v>
      </c>
      <c r="AF31">
        <v>6451</v>
      </c>
      <c r="AG31">
        <v>723</v>
      </c>
      <c r="AH31">
        <v>1772</v>
      </c>
      <c r="AI31">
        <v>209</v>
      </c>
      <c r="AJ31">
        <v>1041</v>
      </c>
      <c r="AK31">
        <v>2190</v>
      </c>
      <c r="AL31">
        <v>3471</v>
      </c>
      <c r="AM31">
        <v>9645</v>
      </c>
      <c r="AN31">
        <v>844</v>
      </c>
      <c r="AO31">
        <v>1692</v>
      </c>
      <c r="AP31">
        <v>4772</v>
      </c>
      <c r="AQ31">
        <v>1639</v>
      </c>
      <c r="AR31">
        <v>698</v>
      </c>
      <c r="AS31">
        <v>239</v>
      </c>
    </row>
    <row r="32" spans="1:45" ht="12.75">
      <c r="A32" t="s">
        <v>123</v>
      </c>
      <c r="B32">
        <v>31391</v>
      </c>
      <c r="C32">
        <v>9032</v>
      </c>
      <c r="D32">
        <v>19371</v>
      </c>
      <c r="E32">
        <v>2988</v>
      </c>
      <c r="F32">
        <v>77</v>
      </c>
      <c r="G32">
        <v>5558</v>
      </c>
      <c r="H32">
        <v>12068</v>
      </c>
      <c r="I32">
        <v>6664</v>
      </c>
      <c r="J32">
        <v>1031</v>
      </c>
      <c r="K32">
        <v>21218</v>
      </c>
      <c r="L32">
        <v>1524</v>
      </c>
      <c r="M32">
        <v>954</v>
      </c>
      <c r="N32">
        <v>1519</v>
      </c>
      <c r="O32">
        <v>20949</v>
      </c>
      <c r="P32">
        <v>11844</v>
      </c>
      <c r="Q32">
        <v>5065</v>
      </c>
      <c r="R32">
        <v>2687</v>
      </c>
      <c r="S32">
        <v>1753</v>
      </c>
      <c r="T32">
        <v>789</v>
      </c>
      <c r="U32">
        <v>1550</v>
      </c>
      <c r="V32">
        <v>7175</v>
      </c>
      <c r="W32">
        <v>9309</v>
      </c>
      <c r="X32">
        <v>5697</v>
      </c>
      <c r="Y32">
        <v>652</v>
      </c>
      <c r="Z32">
        <v>555</v>
      </c>
      <c r="AA32">
        <v>2227</v>
      </c>
      <c r="AB32">
        <v>178</v>
      </c>
      <c r="AC32">
        <v>1364</v>
      </c>
      <c r="AD32">
        <v>453</v>
      </c>
      <c r="AE32">
        <v>3171</v>
      </c>
      <c r="AF32">
        <v>8663</v>
      </c>
      <c r="AG32">
        <v>759</v>
      </c>
      <c r="AH32">
        <v>1419</v>
      </c>
      <c r="AI32">
        <v>384</v>
      </c>
      <c r="AJ32">
        <v>830</v>
      </c>
      <c r="AK32">
        <v>2475</v>
      </c>
      <c r="AL32">
        <v>3442</v>
      </c>
      <c r="AM32">
        <v>9757</v>
      </c>
      <c r="AN32">
        <v>1017</v>
      </c>
      <c r="AO32">
        <v>2394</v>
      </c>
      <c r="AP32">
        <v>4832</v>
      </c>
      <c r="AQ32">
        <v>892</v>
      </c>
      <c r="AR32">
        <v>622</v>
      </c>
      <c r="AS32">
        <v>448</v>
      </c>
    </row>
    <row r="33" spans="1:45" ht="12.75">
      <c r="A33" t="s">
        <v>124</v>
      </c>
      <c r="B33">
        <v>25757</v>
      </c>
      <c r="C33">
        <v>6208</v>
      </c>
      <c r="D33">
        <v>15788</v>
      </c>
      <c r="E33">
        <v>3761</v>
      </c>
      <c r="F33">
        <v>276</v>
      </c>
      <c r="G33">
        <v>5427</v>
      </c>
      <c r="H33">
        <v>3905</v>
      </c>
      <c r="I33">
        <v>17526</v>
      </c>
      <c r="J33">
        <v>1112</v>
      </c>
      <c r="K33">
        <v>5179</v>
      </c>
      <c r="L33">
        <v>1749</v>
      </c>
      <c r="M33">
        <v>191</v>
      </c>
      <c r="N33">
        <v>318</v>
      </c>
      <c r="O33">
        <v>17635</v>
      </c>
      <c r="P33">
        <v>11528</v>
      </c>
      <c r="Q33">
        <v>5994</v>
      </c>
      <c r="R33">
        <v>2484</v>
      </c>
      <c r="S33">
        <v>1152</v>
      </c>
      <c r="T33">
        <v>540</v>
      </c>
      <c r="U33">
        <v>1358</v>
      </c>
      <c r="V33">
        <v>6955</v>
      </c>
      <c r="W33">
        <v>9871</v>
      </c>
      <c r="X33">
        <v>5900</v>
      </c>
      <c r="Y33">
        <v>1859</v>
      </c>
      <c r="Z33">
        <v>657</v>
      </c>
      <c r="AA33">
        <v>1317</v>
      </c>
      <c r="AB33">
        <v>138</v>
      </c>
      <c r="AC33">
        <v>973</v>
      </c>
      <c r="AD33">
        <v>417</v>
      </c>
      <c r="AE33">
        <v>3397</v>
      </c>
      <c r="AF33">
        <v>9336</v>
      </c>
      <c r="AG33">
        <v>1326</v>
      </c>
      <c r="AH33">
        <v>1769</v>
      </c>
      <c r="AI33">
        <v>580</v>
      </c>
      <c r="AJ33">
        <v>1146</v>
      </c>
      <c r="AK33">
        <v>2631</v>
      </c>
      <c r="AL33">
        <v>2419</v>
      </c>
      <c r="AM33">
        <v>10170</v>
      </c>
      <c r="AN33">
        <v>580</v>
      </c>
      <c r="AO33">
        <v>5065</v>
      </c>
      <c r="AP33">
        <v>2551</v>
      </c>
      <c r="AQ33">
        <v>1529</v>
      </c>
      <c r="AR33">
        <v>445</v>
      </c>
      <c r="AS33">
        <v>299</v>
      </c>
    </row>
    <row r="34" spans="1:45" ht="12.75">
      <c r="A34" t="s">
        <v>125</v>
      </c>
      <c r="B34">
        <v>24319</v>
      </c>
      <c r="C34">
        <v>4929</v>
      </c>
      <c r="D34">
        <v>16400</v>
      </c>
      <c r="E34">
        <v>2990</v>
      </c>
      <c r="F34">
        <v>331</v>
      </c>
      <c r="G34">
        <v>4911</v>
      </c>
      <c r="H34">
        <v>5331</v>
      </c>
      <c r="I34">
        <v>14559</v>
      </c>
      <c r="J34">
        <v>1566</v>
      </c>
      <c r="K34">
        <v>4365</v>
      </c>
      <c r="L34">
        <v>3563</v>
      </c>
      <c r="M34">
        <v>266</v>
      </c>
      <c r="N34">
        <v>741</v>
      </c>
      <c r="O34">
        <v>17877</v>
      </c>
      <c r="P34">
        <v>12371</v>
      </c>
      <c r="Q34">
        <v>7028</v>
      </c>
      <c r="R34">
        <v>2231</v>
      </c>
      <c r="S34">
        <v>1111</v>
      </c>
      <c r="T34">
        <v>582</v>
      </c>
      <c r="U34">
        <v>1419</v>
      </c>
      <c r="V34">
        <v>5517</v>
      </c>
      <c r="W34">
        <v>10328</v>
      </c>
      <c r="X34">
        <v>5776</v>
      </c>
      <c r="Y34">
        <v>910</v>
      </c>
      <c r="Z34">
        <v>887</v>
      </c>
      <c r="AA34">
        <v>2596</v>
      </c>
      <c r="AB34">
        <v>159</v>
      </c>
      <c r="AC34">
        <v>1140</v>
      </c>
      <c r="AD34">
        <v>638</v>
      </c>
      <c r="AE34">
        <v>3883</v>
      </c>
      <c r="AF34">
        <v>8777</v>
      </c>
      <c r="AG34">
        <v>1186</v>
      </c>
      <c r="AH34">
        <v>2679</v>
      </c>
      <c r="AI34">
        <v>389</v>
      </c>
      <c r="AJ34">
        <v>1066</v>
      </c>
      <c r="AK34">
        <v>2982</v>
      </c>
      <c r="AL34">
        <v>2026</v>
      </c>
      <c r="AM34">
        <v>10676</v>
      </c>
      <c r="AN34">
        <v>660</v>
      </c>
      <c r="AO34">
        <v>3642</v>
      </c>
      <c r="AP34">
        <v>3032</v>
      </c>
      <c r="AQ34">
        <v>2646</v>
      </c>
      <c r="AR34">
        <v>696</v>
      </c>
      <c r="AS34">
        <v>348</v>
      </c>
    </row>
    <row r="35" spans="1:45" ht="12.75">
      <c r="A35" t="s">
        <v>126</v>
      </c>
      <c r="B35">
        <v>24025</v>
      </c>
      <c r="C35">
        <v>4525</v>
      </c>
      <c r="D35">
        <v>14096</v>
      </c>
      <c r="E35">
        <v>5404</v>
      </c>
      <c r="F35">
        <v>70</v>
      </c>
      <c r="G35">
        <v>3984</v>
      </c>
      <c r="H35">
        <v>1698</v>
      </c>
      <c r="I35">
        <v>21456</v>
      </c>
      <c r="J35">
        <v>423</v>
      </c>
      <c r="K35">
        <v>1680</v>
      </c>
      <c r="L35">
        <v>312</v>
      </c>
      <c r="M35">
        <v>154</v>
      </c>
      <c r="N35">
        <v>93</v>
      </c>
      <c r="O35">
        <v>16720</v>
      </c>
      <c r="P35">
        <v>11861</v>
      </c>
      <c r="Q35">
        <v>6618</v>
      </c>
      <c r="R35">
        <v>2332</v>
      </c>
      <c r="S35">
        <v>1973</v>
      </c>
      <c r="T35">
        <v>434</v>
      </c>
      <c r="U35">
        <v>504</v>
      </c>
      <c r="V35">
        <v>3291</v>
      </c>
      <c r="W35">
        <v>10156</v>
      </c>
      <c r="X35">
        <v>8345</v>
      </c>
      <c r="Y35">
        <v>407</v>
      </c>
      <c r="Z35">
        <v>341</v>
      </c>
      <c r="AA35">
        <v>962</v>
      </c>
      <c r="AB35">
        <v>101</v>
      </c>
      <c r="AC35">
        <v>272</v>
      </c>
      <c r="AD35">
        <v>133</v>
      </c>
      <c r="AE35">
        <v>1405</v>
      </c>
      <c r="AF35">
        <v>15310</v>
      </c>
      <c r="AG35">
        <v>1618</v>
      </c>
      <c r="AH35">
        <v>1272</v>
      </c>
      <c r="AI35">
        <v>1342</v>
      </c>
      <c r="AJ35">
        <v>511</v>
      </c>
      <c r="AK35">
        <v>2990</v>
      </c>
      <c r="AL35">
        <v>2423</v>
      </c>
      <c r="AM35">
        <v>10533</v>
      </c>
      <c r="AN35">
        <v>4495</v>
      </c>
      <c r="AO35">
        <v>3280</v>
      </c>
      <c r="AP35">
        <v>636</v>
      </c>
      <c r="AQ35">
        <v>1954</v>
      </c>
      <c r="AR35">
        <v>168</v>
      </c>
      <c r="AS35">
        <v>377</v>
      </c>
    </row>
    <row r="36" spans="1:45" ht="12.75">
      <c r="A36" t="s">
        <v>127</v>
      </c>
      <c r="B36">
        <v>22455</v>
      </c>
      <c r="C36">
        <v>3877</v>
      </c>
      <c r="D36">
        <v>14224</v>
      </c>
      <c r="E36">
        <v>4354</v>
      </c>
      <c r="F36">
        <v>117</v>
      </c>
      <c r="G36">
        <v>3744</v>
      </c>
      <c r="H36">
        <v>1616</v>
      </c>
      <c r="I36">
        <v>20024</v>
      </c>
      <c r="J36">
        <v>460</v>
      </c>
      <c r="K36">
        <v>1413</v>
      </c>
      <c r="L36">
        <v>441</v>
      </c>
      <c r="M36">
        <v>117</v>
      </c>
      <c r="N36">
        <v>110</v>
      </c>
      <c r="O36">
        <v>16403</v>
      </c>
      <c r="P36">
        <v>11984</v>
      </c>
      <c r="Q36">
        <v>7101</v>
      </c>
      <c r="R36">
        <v>2262</v>
      </c>
      <c r="S36">
        <v>1678</v>
      </c>
      <c r="T36">
        <v>420</v>
      </c>
      <c r="U36">
        <v>523</v>
      </c>
      <c r="V36">
        <v>3714</v>
      </c>
      <c r="W36">
        <v>9433</v>
      </c>
      <c r="X36">
        <v>7708</v>
      </c>
      <c r="Y36">
        <v>245</v>
      </c>
      <c r="Z36">
        <v>497</v>
      </c>
      <c r="AA36">
        <v>883</v>
      </c>
      <c r="AB36">
        <v>100</v>
      </c>
      <c r="AC36">
        <v>275</v>
      </c>
      <c r="AD36">
        <v>147</v>
      </c>
      <c r="AE36">
        <v>1368</v>
      </c>
      <c r="AF36">
        <v>13681</v>
      </c>
      <c r="AG36">
        <v>1290</v>
      </c>
      <c r="AH36">
        <v>1322</v>
      </c>
      <c r="AI36">
        <v>992</v>
      </c>
      <c r="AJ36">
        <v>455</v>
      </c>
      <c r="AK36">
        <v>3203</v>
      </c>
      <c r="AL36">
        <v>2171</v>
      </c>
      <c r="AM36">
        <v>9655</v>
      </c>
      <c r="AN36">
        <v>3904</v>
      </c>
      <c r="AO36">
        <v>3232</v>
      </c>
      <c r="AP36">
        <v>1000</v>
      </c>
      <c r="AQ36">
        <v>1363</v>
      </c>
      <c r="AR36">
        <v>156</v>
      </c>
      <c r="AS36">
        <v>222</v>
      </c>
    </row>
    <row r="37" spans="1:45" ht="12.75">
      <c r="A37" t="s">
        <v>128</v>
      </c>
      <c r="B37">
        <v>25267</v>
      </c>
      <c r="C37">
        <v>4887</v>
      </c>
      <c r="D37">
        <v>15659</v>
      </c>
      <c r="E37">
        <v>4721</v>
      </c>
      <c r="F37">
        <v>118</v>
      </c>
      <c r="G37">
        <v>4315</v>
      </c>
      <c r="H37">
        <v>1847</v>
      </c>
      <c r="I37">
        <v>22640</v>
      </c>
      <c r="J37">
        <v>644</v>
      </c>
      <c r="K37">
        <v>1377</v>
      </c>
      <c r="L37">
        <v>525</v>
      </c>
      <c r="M37">
        <v>81</v>
      </c>
      <c r="N37">
        <v>138</v>
      </c>
      <c r="O37">
        <v>18000</v>
      </c>
      <c r="P37">
        <v>12971</v>
      </c>
      <c r="Q37">
        <v>7557</v>
      </c>
      <c r="R37">
        <v>2589</v>
      </c>
      <c r="S37">
        <v>1719</v>
      </c>
      <c r="T37">
        <v>468</v>
      </c>
      <c r="U37">
        <v>638</v>
      </c>
      <c r="V37">
        <v>3936</v>
      </c>
      <c r="W37">
        <v>10663</v>
      </c>
      <c r="X37">
        <v>8002</v>
      </c>
      <c r="Y37">
        <v>945</v>
      </c>
      <c r="Z37">
        <v>294</v>
      </c>
      <c r="AA37">
        <v>1308</v>
      </c>
      <c r="AB37">
        <v>114</v>
      </c>
      <c r="AC37">
        <v>552</v>
      </c>
      <c r="AD37">
        <v>304</v>
      </c>
      <c r="AE37">
        <v>2081</v>
      </c>
      <c r="AF37">
        <v>14073</v>
      </c>
      <c r="AG37">
        <v>1480</v>
      </c>
      <c r="AH37">
        <v>1666</v>
      </c>
      <c r="AI37">
        <v>1095</v>
      </c>
      <c r="AJ37">
        <v>741</v>
      </c>
      <c r="AK37">
        <v>3197</v>
      </c>
      <c r="AL37">
        <v>2484</v>
      </c>
      <c r="AM37">
        <v>11066</v>
      </c>
      <c r="AN37">
        <v>3343</v>
      </c>
      <c r="AO37">
        <v>3912</v>
      </c>
      <c r="AP37">
        <v>1602</v>
      </c>
      <c r="AQ37">
        <v>1921</v>
      </c>
      <c r="AR37">
        <v>288</v>
      </c>
      <c r="AS37">
        <v>403</v>
      </c>
    </row>
    <row r="38" spans="1:45" ht="12.75">
      <c r="A38" t="s">
        <v>129</v>
      </c>
      <c r="B38">
        <v>23360</v>
      </c>
      <c r="C38">
        <v>4082</v>
      </c>
      <c r="D38">
        <v>14698</v>
      </c>
      <c r="E38">
        <v>4580</v>
      </c>
      <c r="F38">
        <v>257</v>
      </c>
      <c r="G38">
        <v>3950</v>
      </c>
      <c r="H38">
        <v>1891</v>
      </c>
      <c r="I38">
        <v>20208</v>
      </c>
      <c r="J38">
        <v>541</v>
      </c>
      <c r="K38">
        <v>1866</v>
      </c>
      <c r="L38">
        <v>615</v>
      </c>
      <c r="M38">
        <v>130</v>
      </c>
      <c r="N38">
        <v>129</v>
      </c>
      <c r="O38">
        <v>17014</v>
      </c>
      <c r="P38">
        <v>12435</v>
      </c>
      <c r="Q38">
        <v>7314</v>
      </c>
      <c r="R38">
        <v>2391</v>
      </c>
      <c r="S38">
        <v>1740</v>
      </c>
      <c r="T38">
        <v>453</v>
      </c>
      <c r="U38">
        <v>537</v>
      </c>
      <c r="V38">
        <v>3403</v>
      </c>
      <c r="W38">
        <v>9635</v>
      </c>
      <c r="X38">
        <v>7817</v>
      </c>
      <c r="Y38">
        <v>310</v>
      </c>
      <c r="Z38">
        <v>292</v>
      </c>
      <c r="AA38">
        <v>1131</v>
      </c>
      <c r="AB38">
        <v>85</v>
      </c>
      <c r="AC38">
        <v>361</v>
      </c>
      <c r="AD38">
        <v>257</v>
      </c>
      <c r="AE38">
        <v>1532</v>
      </c>
      <c r="AF38">
        <v>13814</v>
      </c>
      <c r="AG38">
        <v>1344</v>
      </c>
      <c r="AH38">
        <v>1401</v>
      </c>
      <c r="AI38">
        <v>1007</v>
      </c>
      <c r="AJ38">
        <v>423</v>
      </c>
      <c r="AK38">
        <v>3110</v>
      </c>
      <c r="AL38">
        <v>2350</v>
      </c>
      <c r="AM38">
        <v>9951</v>
      </c>
      <c r="AN38">
        <v>3094</v>
      </c>
      <c r="AO38">
        <v>4207</v>
      </c>
      <c r="AP38">
        <v>800</v>
      </c>
      <c r="AQ38">
        <v>1521</v>
      </c>
      <c r="AR38">
        <v>329</v>
      </c>
      <c r="AS38">
        <v>316</v>
      </c>
    </row>
    <row r="39" spans="1:45" ht="12.75">
      <c r="A39" t="s">
        <v>130</v>
      </c>
      <c r="B39">
        <v>25297</v>
      </c>
      <c r="C39">
        <v>5912</v>
      </c>
      <c r="D39">
        <v>15639</v>
      </c>
      <c r="E39">
        <v>3746</v>
      </c>
      <c r="F39">
        <v>296</v>
      </c>
      <c r="G39">
        <v>5910</v>
      </c>
      <c r="H39">
        <v>3150</v>
      </c>
      <c r="I39">
        <v>18966</v>
      </c>
      <c r="J39">
        <v>1464</v>
      </c>
      <c r="K39">
        <v>2467</v>
      </c>
      <c r="L39">
        <v>2207</v>
      </c>
      <c r="M39">
        <v>193</v>
      </c>
      <c r="N39">
        <v>320</v>
      </c>
      <c r="O39">
        <v>17501</v>
      </c>
      <c r="P39">
        <v>11432</v>
      </c>
      <c r="Q39">
        <v>6114</v>
      </c>
      <c r="R39">
        <v>2357</v>
      </c>
      <c r="S39">
        <v>947</v>
      </c>
      <c r="T39">
        <v>542</v>
      </c>
      <c r="U39">
        <v>1472</v>
      </c>
      <c r="V39">
        <v>7309</v>
      </c>
      <c r="W39">
        <v>10311</v>
      </c>
      <c r="X39">
        <v>4838</v>
      </c>
      <c r="Y39">
        <v>1416</v>
      </c>
      <c r="Z39">
        <v>2681</v>
      </c>
      <c r="AA39">
        <v>1184</v>
      </c>
      <c r="AB39">
        <v>192</v>
      </c>
      <c r="AC39">
        <v>894</v>
      </c>
      <c r="AD39">
        <v>287</v>
      </c>
      <c r="AE39">
        <v>4084</v>
      </c>
      <c r="AF39">
        <v>8441</v>
      </c>
      <c r="AG39">
        <v>1331</v>
      </c>
      <c r="AH39">
        <v>2060</v>
      </c>
      <c r="AI39">
        <v>597</v>
      </c>
      <c r="AJ39">
        <v>1402</v>
      </c>
      <c r="AK39">
        <v>2747</v>
      </c>
      <c r="AL39">
        <v>2174</v>
      </c>
      <c r="AM39">
        <v>10577</v>
      </c>
      <c r="AN39">
        <v>767</v>
      </c>
      <c r="AO39">
        <v>4315</v>
      </c>
      <c r="AP39">
        <v>3340</v>
      </c>
      <c r="AQ39">
        <v>1778</v>
      </c>
      <c r="AR39">
        <v>377</v>
      </c>
      <c r="AS39">
        <v>266</v>
      </c>
    </row>
    <row r="40" spans="1:45" ht="12.75">
      <c r="A40" t="s">
        <v>131</v>
      </c>
      <c r="B40">
        <v>32921</v>
      </c>
      <c r="C40">
        <v>11170</v>
      </c>
      <c r="D40">
        <v>19326</v>
      </c>
      <c r="E40">
        <v>2425</v>
      </c>
      <c r="F40">
        <v>86</v>
      </c>
      <c r="G40">
        <v>5618</v>
      </c>
      <c r="H40">
        <v>12840</v>
      </c>
      <c r="I40">
        <v>4033</v>
      </c>
      <c r="J40">
        <v>938</v>
      </c>
      <c r="K40">
        <v>24524</v>
      </c>
      <c r="L40">
        <v>2847</v>
      </c>
      <c r="M40">
        <v>579</v>
      </c>
      <c r="N40">
        <v>1902</v>
      </c>
      <c r="O40">
        <v>20537</v>
      </c>
      <c r="P40">
        <v>10554</v>
      </c>
      <c r="Q40">
        <v>3513</v>
      </c>
      <c r="R40">
        <v>2436</v>
      </c>
      <c r="S40">
        <v>1466</v>
      </c>
      <c r="T40">
        <v>858</v>
      </c>
      <c r="U40">
        <v>2281</v>
      </c>
      <c r="V40">
        <v>8989</v>
      </c>
      <c r="W40">
        <v>9004</v>
      </c>
      <c r="X40">
        <v>4645</v>
      </c>
      <c r="Y40">
        <v>1203</v>
      </c>
      <c r="Z40">
        <v>1233</v>
      </c>
      <c r="AA40">
        <v>1676</v>
      </c>
      <c r="AB40">
        <v>247</v>
      </c>
      <c r="AC40">
        <v>1800</v>
      </c>
      <c r="AD40">
        <v>363</v>
      </c>
      <c r="AE40">
        <v>3803</v>
      </c>
      <c r="AF40">
        <v>6855</v>
      </c>
      <c r="AG40">
        <v>667</v>
      </c>
      <c r="AH40">
        <v>1293</v>
      </c>
      <c r="AI40">
        <v>214</v>
      </c>
      <c r="AJ40">
        <v>1000</v>
      </c>
      <c r="AK40">
        <v>1960</v>
      </c>
      <c r="AL40">
        <v>3870</v>
      </c>
      <c r="AM40">
        <v>9379</v>
      </c>
      <c r="AN40">
        <v>824</v>
      </c>
      <c r="AO40">
        <v>2716</v>
      </c>
      <c r="AP40">
        <v>4459</v>
      </c>
      <c r="AQ40">
        <v>1007</v>
      </c>
      <c r="AR40">
        <v>373</v>
      </c>
      <c r="AS40">
        <v>375</v>
      </c>
    </row>
    <row r="41" spans="1:45" ht="12.75">
      <c r="A41" t="s">
        <v>132</v>
      </c>
      <c r="B41">
        <v>25925</v>
      </c>
      <c r="C41">
        <v>5957</v>
      </c>
      <c r="D41">
        <v>16066</v>
      </c>
      <c r="E41">
        <v>3902</v>
      </c>
      <c r="F41">
        <v>64</v>
      </c>
      <c r="G41">
        <v>5354</v>
      </c>
      <c r="H41">
        <v>3379</v>
      </c>
      <c r="I41">
        <v>20744</v>
      </c>
      <c r="J41">
        <v>1282</v>
      </c>
      <c r="K41">
        <v>2163</v>
      </c>
      <c r="L41">
        <v>1337</v>
      </c>
      <c r="M41">
        <v>399</v>
      </c>
      <c r="N41">
        <v>386</v>
      </c>
      <c r="O41">
        <v>17970</v>
      </c>
      <c r="P41">
        <v>11930</v>
      </c>
      <c r="Q41">
        <v>6501</v>
      </c>
      <c r="R41">
        <v>2500</v>
      </c>
      <c r="S41">
        <v>982</v>
      </c>
      <c r="T41">
        <v>535</v>
      </c>
      <c r="U41">
        <v>1412</v>
      </c>
      <c r="V41">
        <v>6055</v>
      </c>
      <c r="W41">
        <v>10776</v>
      </c>
      <c r="X41">
        <v>5669</v>
      </c>
      <c r="Y41">
        <v>2550</v>
      </c>
      <c r="Z41">
        <v>1163</v>
      </c>
      <c r="AA41">
        <v>1229</v>
      </c>
      <c r="AB41">
        <v>165</v>
      </c>
      <c r="AC41">
        <v>1018</v>
      </c>
      <c r="AD41">
        <v>420</v>
      </c>
      <c r="AE41">
        <v>4018</v>
      </c>
      <c r="AF41">
        <v>9452</v>
      </c>
      <c r="AG41">
        <v>1371</v>
      </c>
      <c r="AH41">
        <v>1969</v>
      </c>
      <c r="AI41">
        <v>747</v>
      </c>
      <c r="AJ41">
        <v>1398</v>
      </c>
      <c r="AK41">
        <v>3063</v>
      </c>
      <c r="AL41">
        <v>2228</v>
      </c>
      <c r="AM41">
        <v>11038</v>
      </c>
      <c r="AN41">
        <v>670</v>
      </c>
      <c r="AO41">
        <v>5072</v>
      </c>
      <c r="AP41">
        <v>3281</v>
      </c>
      <c r="AQ41">
        <v>1558</v>
      </c>
      <c r="AR41">
        <v>457</v>
      </c>
      <c r="AS41">
        <v>262</v>
      </c>
    </row>
    <row r="42" spans="2:45" ht="12.75">
      <c r="B42">
        <v>2</v>
      </c>
      <c r="C42">
        <v>3</v>
      </c>
      <c r="D42">
        <v>4</v>
      </c>
      <c r="E42">
        <v>5</v>
      </c>
      <c r="F42">
        <v>6</v>
      </c>
      <c r="G42">
        <v>7</v>
      </c>
      <c r="H42">
        <v>8</v>
      </c>
      <c r="I42">
        <v>9</v>
      </c>
      <c r="J42">
        <v>10</v>
      </c>
      <c r="K42">
        <v>11</v>
      </c>
      <c r="L42">
        <v>12</v>
      </c>
      <c r="M42">
        <v>13</v>
      </c>
      <c r="N42">
        <v>14</v>
      </c>
      <c r="O42">
        <v>15</v>
      </c>
      <c r="P42">
        <v>16</v>
      </c>
      <c r="Q42">
        <v>17</v>
      </c>
      <c r="R42">
        <v>18</v>
      </c>
      <c r="S42">
        <v>19</v>
      </c>
      <c r="T42">
        <v>20</v>
      </c>
      <c r="U42">
        <v>21</v>
      </c>
      <c r="V42">
        <v>22</v>
      </c>
      <c r="W42">
        <v>23</v>
      </c>
      <c r="X42">
        <v>24</v>
      </c>
      <c r="Y42">
        <v>25</v>
      </c>
      <c r="Z42">
        <v>26</v>
      </c>
      <c r="AA42">
        <v>27</v>
      </c>
      <c r="AB42">
        <v>28</v>
      </c>
      <c r="AC42">
        <v>29</v>
      </c>
      <c r="AD42">
        <v>30</v>
      </c>
      <c r="AE42">
        <v>31</v>
      </c>
      <c r="AF42">
        <v>32</v>
      </c>
      <c r="AG42">
        <v>33</v>
      </c>
      <c r="AH42">
        <v>34</v>
      </c>
      <c r="AI42">
        <v>35</v>
      </c>
      <c r="AJ42">
        <v>36</v>
      </c>
      <c r="AK42">
        <v>37</v>
      </c>
      <c r="AL42">
        <v>38</v>
      </c>
      <c r="AM42">
        <v>39</v>
      </c>
      <c r="AN42">
        <v>40</v>
      </c>
      <c r="AO42">
        <v>41</v>
      </c>
      <c r="AP42">
        <v>42</v>
      </c>
      <c r="AQ42">
        <v>43</v>
      </c>
      <c r="AR42">
        <v>44</v>
      </c>
      <c r="AS42">
        <v>45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60"/>
  <sheetViews>
    <sheetView tabSelected="1" workbookViewId="0" topLeftCell="A1">
      <selection activeCell="F8" sqref="F8"/>
    </sheetView>
  </sheetViews>
  <sheetFormatPr defaultColWidth="9.140625" defaultRowHeight="12.75"/>
  <cols>
    <col min="1" max="1" width="46.421875" style="0" customWidth="1"/>
    <col min="2" max="2" width="8.421875" style="0" customWidth="1"/>
    <col min="3" max="3" width="6.7109375" style="0" customWidth="1"/>
    <col min="4" max="4" width="10.28125" style="0" customWidth="1"/>
    <col min="5" max="5" width="11.140625" style="0" customWidth="1"/>
    <col min="6" max="6" width="31.8515625" style="0" bestFit="1" customWidth="1"/>
  </cols>
  <sheetData>
    <row r="1" spans="1:2" ht="12.75">
      <c r="A1" s="1" t="s">
        <v>136</v>
      </c>
      <c r="B1" s="1"/>
    </row>
    <row r="2" spans="1:6" ht="13.5" thickBot="1">
      <c r="A2" s="1" t="s">
        <v>87</v>
      </c>
      <c r="B2" s="1"/>
      <c r="F2" s="27" t="s">
        <v>150</v>
      </c>
    </row>
    <row r="3" spans="1:5" ht="30.75" customHeight="1" thickBot="1">
      <c r="A3" s="3"/>
      <c r="B3" s="40" t="s">
        <v>93</v>
      </c>
      <c r="C3" s="40"/>
      <c r="D3" s="4" t="s">
        <v>91</v>
      </c>
      <c r="E3" s="4" t="s">
        <v>88</v>
      </c>
    </row>
    <row r="4" spans="1:5" ht="12.75">
      <c r="A4" s="5"/>
      <c r="B4" s="28" t="s">
        <v>90</v>
      </c>
      <c r="C4" s="29" t="s">
        <v>89</v>
      </c>
      <c r="D4" s="13" t="s">
        <v>89</v>
      </c>
      <c r="E4" s="10" t="s">
        <v>89</v>
      </c>
    </row>
    <row r="5" spans="1:6" ht="12.75">
      <c r="A5" s="6"/>
      <c r="B5" s="30"/>
      <c r="C5" s="31"/>
      <c r="D5" s="14"/>
      <c r="E5" s="11"/>
      <c r="F5" s="2"/>
    </row>
    <row r="6" spans="1:6" ht="12.75">
      <c r="A6" s="7" t="s">
        <v>0</v>
      </c>
      <c r="B6" s="32">
        <f>VLOOKUP($B$3,lookup!$A$2:$AS$41,2,FALSE)</f>
        <v>28378</v>
      </c>
      <c r="C6" s="33">
        <f>B6/$B$6*100</f>
        <v>100</v>
      </c>
      <c r="D6" s="18">
        <v>100</v>
      </c>
      <c r="E6" s="12">
        <v>100</v>
      </c>
      <c r="F6" s="2"/>
    </row>
    <row r="7" spans="1:6" ht="12.75">
      <c r="A7" s="8" t="s">
        <v>61</v>
      </c>
      <c r="B7" s="32">
        <f>VLOOKUP($B$3,lookup!$A$2:$AS$41,3,FALSE)</f>
        <v>6770</v>
      </c>
      <c r="C7" s="33">
        <f aca="true" t="shared" si="0" ref="C7:C17">B7/$B$6*100</f>
        <v>23.856508562971314</v>
      </c>
      <c r="D7" s="17">
        <v>22.80258516651212</v>
      </c>
      <c r="E7" s="19">
        <v>18.906567920565685</v>
      </c>
      <c r="F7" s="2"/>
    </row>
    <row r="8" spans="1:6" ht="12.75">
      <c r="A8" s="8" t="s">
        <v>62</v>
      </c>
      <c r="B8" s="32">
        <f>VLOOKUP($B$3,lookup!$A$2:$AS$41,4,FALSE)</f>
        <v>17913</v>
      </c>
      <c r="C8" s="33">
        <f t="shared" si="0"/>
        <v>63.122841637888506</v>
      </c>
      <c r="D8" s="17">
        <v>64.31696713558145</v>
      </c>
      <c r="E8" s="19">
        <v>64.75665077656465</v>
      </c>
      <c r="F8" s="2"/>
    </row>
    <row r="9" spans="1:6" ht="12.75">
      <c r="A9" s="8" t="s">
        <v>63</v>
      </c>
      <c r="B9" s="32">
        <f>VLOOKUP($B$3,lookup!$A$2:$AS$41,5,FALSE)</f>
        <v>3695</v>
      </c>
      <c r="C9" s="33">
        <f t="shared" si="0"/>
        <v>13.02064979914018</v>
      </c>
      <c r="D9" s="17">
        <v>12.880447697906424</v>
      </c>
      <c r="E9" s="19">
        <v>16.33678130286965</v>
      </c>
      <c r="F9" s="2"/>
    </row>
    <row r="10" spans="1:6" ht="12.75">
      <c r="A10" s="8" t="s">
        <v>1</v>
      </c>
      <c r="B10" s="32">
        <f>VLOOKUP($B$3,lookup!$A$2:$AS$41,6,FALSE)</f>
        <v>398</v>
      </c>
      <c r="C10" s="33">
        <f t="shared" si="0"/>
        <v>1.4024948904080625</v>
      </c>
      <c r="D10" s="17">
        <v>2.0203253358433244</v>
      </c>
      <c r="E10" s="19">
        <v>1.796794700475677</v>
      </c>
      <c r="F10" s="2"/>
    </row>
    <row r="11" spans="1:6" ht="12.75">
      <c r="A11" s="8" t="s">
        <v>64</v>
      </c>
      <c r="B11" s="32">
        <f>VLOOKUP($B$3,lookup!$A$2:$AS$41,7,FALSE)</f>
        <v>5704</v>
      </c>
      <c r="C11" s="33">
        <f t="shared" si="0"/>
        <v>20.100077524843186</v>
      </c>
      <c r="D11" s="17">
        <v>18.442935757587055</v>
      </c>
      <c r="E11" s="19">
        <v>17.642242419404226</v>
      </c>
      <c r="F11" s="2"/>
    </row>
    <row r="12" spans="1:6" ht="12.75">
      <c r="A12" s="8" t="s">
        <v>65</v>
      </c>
      <c r="B12" s="32">
        <f>VLOOKUP($B$3,lookup!$A$2:$AS$41,8,FALSE)</f>
        <v>5752</v>
      </c>
      <c r="C12" s="33">
        <f t="shared" si="0"/>
        <v>20.26922263725421</v>
      </c>
      <c r="D12" s="17">
        <v>22.209040627373504</v>
      </c>
      <c r="E12" s="19">
        <v>13.840405734078798</v>
      </c>
      <c r="F12" s="2"/>
    </row>
    <row r="13" spans="1:6" ht="12.75">
      <c r="A13" s="8" t="s">
        <v>2</v>
      </c>
      <c r="B13" s="32">
        <f>VLOOKUP($B$3,lookup!$A$2:$AS$41,9,FALSE)</f>
        <v>17959</v>
      </c>
      <c r="C13" s="33">
        <f t="shared" si="0"/>
        <v>63.284939037282406</v>
      </c>
      <c r="D13" s="17">
        <v>57.931959983038915</v>
      </c>
      <c r="E13" s="19">
        <v>85.41604259949774</v>
      </c>
      <c r="F13" s="2"/>
    </row>
    <row r="14" spans="1:6" ht="12.75">
      <c r="A14" s="8" t="s">
        <v>3</v>
      </c>
      <c r="B14" s="32">
        <f>VLOOKUP($B$3,lookup!$A$2:$AS$41,10,FALSE)</f>
        <v>1317</v>
      </c>
      <c r="C14" s="33">
        <f t="shared" si="0"/>
        <v>4.6409190217774325</v>
      </c>
      <c r="D14" s="17">
        <v>4.436440223848953</v>
      </c>
      <c r="E14" s="19">
        <v>2.2501862581126217</v>
      </c>
      <c r="F14" s="2"/>
    </row>
    <row r="15" spans="1:6" ht="12.75">
      <c r="A15" s="8" t="s">
        <v>4</v>
      </c>
      <c r="B15" s="32">
        <f>VLOOKUP($B$3,lookup!$A$2:$AS$41,11,FALSE)</f>
        <v>7343</v>
      </c>
      <c r="C15" s="33">
        <f t="shared" si="0"/>
        <v>25.8756783423779</v>
      </c>
      <c r="D15" s="17">
        <v>26.619573270459302</v>
      </c>
      <c r="E15" s="19">
        <v>7.8159046243773345</v>
      </c>
      <c r="F15" s="2"/>
    </row>
    <row r="16" spans="1:6" ht="12.75">
      <c r="A16" s="8" t="s">
        <v>60</v>
      </c>
      <c r="B16" s="32">
        <f>VLOOKUP($B$3,lookup!$A$2:$AS$41,12,FALSE)</f>
        <v>1402</v>
      </c>
      <c r="C16" s="33">
        <f t="shared" si="0"/>
        <v>4.940446825005286</v>
      </c>
      <c r="D16" s="17">
        <v>8.980052094739737</v>
      </c>
      <c r="E16" s="19">
        <v>3.4833587034715006</v>
      </c>
      <c r="F16" s="2"/>
    </row>
    <row r="17" spans="1:6" ht="12.75">
      <c r="A17" s="8" t="s">
        <v>5</v>
      </c>
      <c r="B17" s="32">
        <f>VLOOKUP($B$3,lookup!$A$2:$AS$41,13,FALSE)</f>
        <v>357</v>
      </c>
      <c r="C17" s="33">
        <f t="shared" si="0"/>
        <v>1.2580167735569807</v>
      </c>
      <c r="D17" s="17">
        <v>2.0319744279130885</v>
      </c>
      <c r="E17" s="19">
        <v>1.034507814540794</v>
      </c>
      <c r="F17" s="2"/>
    </row>
    <row r="18" spans="1:6" ht="12.75">
      <c r="A18" s="8"/>
      <c r="B18" s="32"/>
      <c r="C18" s="33"/>
      <c r="D18" s="17"/>
      <c r="E18" s="19"/>
      <c r="F18" s="2"/>
    </row>
    <row r="19" spans="1:6" ht="12.75">
      <c r="A19" s="7" t="s">
        <v>16</v>
      </c>
      <c r="B19" s="32"/>
      <c r="C19" s="33"/>
      <c r="D19" s="17"/>
      <c r="E19" s="19"/>
      <c r="F19" s="16"/>
    </row>
    <row r="20" spans="1:6" ht="12.75">
      <c r="A20" s="8" t="s">
        <v>66</v>
      </c>
      <c r="B20" s="32">
        <f>VLOOKUP($B$3,lookup!$A$2:$AS$41,14,FALSE)</f>
        <v>735</v>
      </c>
      <c r="C20" s="33">
        <f>B20/B31*100</f>
        <v>6.65158371040724</v>
      </c>
      <c r="D20" s="17">
        <v>7.519185072650073</v>
      </c>
      <c r="E20" s="19">
        <v>4.443124911844828</v>
      </c>
      <c r="F20" s="16"/>
    </row>
    <row r="21" spans="1:6" ht="12.75">
      <c r="A21" s="8"/>
      <c r="B21" s="32"/>
      <c r="C21" s="33"/>
      <c r="D21" s="17"/>
      <c r="E21" s="12"/>
      <c r="F21" s="16"/>
    </row>
    <row r="22" spans="1:6" ht="12.75">
      <c r="A22" s="7" t="s">
        <v>133</v>
      </c>
      <c r="B22" s="32">
        <f>VLOOKUP($B$3,lookup!$A$2:$AS$41,15,FALSE)</f>
        <v>19708</v>
      </c>
      <c r="C22" s="34">
        <f>B22/$B$22*100</f>
        <v>100</v>
      </c>
      <c r="D22" s="18">
        <v>100</v>
      </c>
      <c r="E22" s="12">
        <v>100</v>
      </c>
      <c r="F22" s="16"/>
    </row>
    <row r="23" spans="1:6" ht="12.75">
      <c r="A23" s="8" t="s">
        <v>151</v>
      </c>
      <c r="B23" s="32">
        <f>VLOOKUP($B$3,lookup!$A$2:$AS$41,16,FALSE)</f>
        <v>13056</v>
      </c>
      <c r="C23" s="33">
        <f>B23/$B$22*100</f>
        <v>66.24720925512482</v>
      </c>
      <c r="D23" s="17">
        <v>64.21831182292188</v>
      </c>
      <c r="E23" s="19">
        <v>69.91299741619214</v>
      </c>
      <c r="F23" s="16"/>
    </row>
    <row r="24" spans="1:6" ht="12.75">
      <c r="A24" s="8" t="s">
        <v>6</v>
      </c>
      <c r="B24" s="32">
        <f>VLOOKUP($B$3,lookup!$A$2:$AS$41,17,FALSE)</f>
        <v>7012</v>
      </c>
      <c r="C24" s="33">
        <f>B24/$B$23*100</f>
        <v>53.70710784313726</v>
      </c>
      <c r="D24" s="17">
        <v>51.5479670067449</v>
      </c>
      <c r="E24" s="19">
        <v>55.242210114551185</v>
      </c>
      <c r="F24" s="16"/>
    </row>
    <row r="25" spans="1:6" ht="12.75">
      <c r="A25" s="8" t="s">
        <v>7</v>
      </c>
      <c r="B25" s="32">
        <f>VLOOKUP($B$3,lookup!$A$2:$AS$41,18,FALSE)</f>
        <v>2737</v>
      </c>
      <c r="C25" s="33">
        <f>B25/$B$23*100</f>
        <v>20.963541666666664</v>
      </c>
      <c r="D25" s="17">
        <v>19.70132378574457</v>
      </c>
      <c r="E25" s="19">
        <v>19.619768640363546</v>
      </c>
      <c r="F25" s="16"/>
    </row>
    <row r="26" spans="1:6" ht="12.75">
      <c r="A26" s="8" t="s">
        <v>8</v>
      </c>
      <c r="B26" s="32">
        <f>VLOOKUP($B$3,lookup!$A$2:$AS$41,19,FALSE)</f>
        <v>1283</v>
      </c>
      <c r="C26" s="33">
        <f>B26/$B$23*100</f>
        <v>9.826899509803921</v>
      </c>
      <c r="D26" s="17">
        <v>10.819895088494759</v>
      </c>
      <c r="E26" s="19">
        <v>13.955830111421294</v>
      </c>
      <c r="F26" s="2"/>
    </row>
    <row r="27" spans="1:6" ht="12.75">
      <c r="A27" s="8" t="s">
        <v>9</v>
      </c>
      <c r="B27" s="32">
        <f>VLOOKUP($B$3,lookup!$A$2:$AS$41,20,FALSE)</f>
        <v>608</v>
      </c>
      <c r="C27" s="33">
        <f>B27/$B$23*100</f>
        <v>4.6568627450980395</v>
      </c>
      <c r="D27" s="17">
        <v>6.846899252592575</v>
      </c>
      <c r="E27" s="19">
        <v>4.917839863497711</v>
      </c>
      <c r="F27" s="2"/>
    </row>
    <row r="28" spans="1:6" ht="12.75">
      <c r="A28" s="8" t="s">
        <v>10</v>
      </c>
      <c r="B28" s="32">
        <f>VLOOKUP($B$3,lookup!$A$2:$AS$41,21,FALSE)</f>
        <v>1416</v>
      </c>
      <c r="C28" s="33">
        <f>B28/$B$23*100</f>
        <v>10.845588235294118</v>
      </c>
      <c r="D28" s="17">
        <v>11.083914866423198</v>
      </c>
      <c r="E28" s="19">
        <v>6.264351270166273</v>
      </c>
      <c r="F28" s="2"/>
    </row>
    <row r="29" spans="1:6" ht="12.75">
      <c r="A29" s="8" t="s">
        <v>11</v>
      </c>
      <c r="B29" s="32">
        <f>VLOOKUP($B$3,lookup!$A$2:$AS$41,22,FALSE)</f>
        <v>6846</v>
      </c>
      <c r="C29" s="33">
        <f>B29/(B8+B9)*100</f>
        <v>31.68271010736764</v>
      </c>
      <c r="D29" s="17">
        <v>28.22856646180479</v>
      </c>
      <c r="E29" s="19">
        <v>22.463120167147324</v>
      </c>
      <c r="F29" s="2"/>
    </row>
    <row r="30" spans="1:6" ht="12.75">
      <c r="A30" s="6"/>
      <c r="B30" s="32"/>
      <c r="C30" s="33"/>
      <c r="D30" s="17"/>
      <c r="E30" s="12"/>
      <c r="F30" s="2"/>
    </row>
    <row r="31" spans="1:6" ht="12.75">
      <c r="A31" s="7" t="s">
        <v>12</v>
      </c>
      <c r="B31" s="32">
        <f>VLOOKUP($B$3,lookup!$A$2:$AS$41,23,FALSE)</f>
        <v>11050</v>
      </c>
      <c r="C31" s="35" t="s">
        <v>134</v>
      </c>
      <c r="D31" s="18">
        <v>100</v>
      </c>
      <c r="E31" s="26">
        <v>100</v>
      </c>
      <c r="F31" s="2"/>
    </row>
    <row r="32" spans="1:6" ht="12.75">
      <c r="A32" s="7"/>
      <c r="B32" s="32"/>
      <c r="C32" s="35"/>
      <c r="D32" s="17"/>
      <c r="E32" s="12"/>
      <c r="F32" s="2"/>
    </row>
    <row r="33" spans="1:6" ht="12.75">
      <c r="A33" s="7" t="s">
        <v>13</v>
      </c>
      <c r="B33" s="36"/>
      <c r="C33" s="33"/>
      <c r="D33" s="17"/>
      <c r="E33" s="12"/>
      <c r="F33" s="2"/>
    </row>
    <row r="34" spans="1:6" ht="12.75">
      <c r="A34" s="8" t="s">
        <v>67</v>
      </c>
      <c r="B34" s="32">
        <f>VLOOKUP($B$3,lookup!$A$2:$AS$41,24,FALSE)</f>
        <v>5963</v>
      </c>
      <c r="C34" s="33">
        <f>B34/$B$31*100</f>
        <v>53.963800904977376</v>
      </c>
      <c r="D34" s="17">
        <v>56.13240621713217</v>
      </c>
      <c r="E34" s="19">
        <v>64.12794275107953</v>
      </c>
      <c r="F34" s="2"/>
    </row>
    <row r="35" spans="1:6" ht="12.75">
      <c r="A35" s="8" t="s">
        <v>68</v>
      </c>
      <c r="B35" s="32">
        <f>VLOOKUP($B$3,lookup!$A$2:$AS$41,25,FALSE)</f>
        <v>2229</v>
      </c>
      <c r="C35" s="33">
        <f>B35/$B$31*100</f>
        <v>20.171945701357465</v>
      </c>
      <c r="D35" s="17">
        <v>15.44982665264306</v>
      </c>
      <c r="E35" s="19">
        <v>9.426384947212048</v>
      </c>
      <c r="F35" s="2"/>
    </row>
    <row r="36" spans="1:6" ht="12.75">
      <c r="A36" s="8" t="s">
        <v>69</v>
      </c>
      <c r="B36" s="32">
        <f>VLOOKUP($B$3,lookup!$A$2:$AS$41,26,FALSE)</f>
        <v>526</v>
      </c>
      <c r="C36" s="33">
        <f>B36/$B$31*100</f>
        <v>4.760180995475113</v>
      </c>
      <c r="D36" s="17">
        <v>8.797378364691676</v>
      </c>
      <c r="E36" s="19">
        <v>8.266063458670498</v>
      </c>
      <c r="F36" s="2"/>
    </row>
    <row r="37" spans="1:6" ht="12.75">
      <c r="A37" s="8" t="s">
        <v>70</v>
      </c>
      <c r="B37" s="32">
        <f>VLOOKUP($B$3,lookup!$A$2:$AS$41,27,FALSE)</f>
        <v>2121</v>
      </c>
      <c r="C37" s="33">
        <f>B37/$B$31*100</f>
        <v>19.194570135746606</v>
      </c>
      <c r="D37" s="17">
        <v>17.871576876631217</v>
      </c>
      <c r="E37" s="19">
        <v>16.842052401065875</v>
      </c>
      <c r="F37" s="2"/>
    </row>
    <row r="38" spans="1:6" ht="12.75">
      <c r="A38" s="8" t="s">
        <v>71</v>
      </c>
      <c r="B38" s="32">
        <f>VLOOKUP($B$3,lookup!$A$2:$AS$41,28,FALSE)</f>
        <v>211</v>
      </c>
      <c r="C38" s="33">
        <f>B38/$B$31*100</f>
        <v>1.909502262443439</v>
      </c>
      <c r="D38" s="17">
        <v>1.7488118889018738</v>
      </c>
      <c r="E38" s="19">
        <v>1.3375564419720507</v>
      </c>
      <c r="F38" s="2"/>
    </row>
    <row r="39" spans="1:6" ht="12.75">
      <c r="A39" s="7" t="s">
        <v>14</v>
      </c>
      <c r="B39" s="32"/>
      <c r="C39" s="33"/>
      <c r="D39" s="17"/>
      <c r="E39" s="19"/>
      <c r="F39" s="2"/>
    </row>
    <row r="40" spans="1:6" ht="12.75">
      <c r="A40" s="7"/>
      <c r="B40" s="32"/>
      <c r="C40" s="33"/>
      <c r="D40" s="17"/>
      <c r="E40" s="19"/>
      <c r="F40" s="2"/>
    </row>
    <row r="41" spans="1:6" ht="12.75">
      <c r="A41" s="8" t="s">
        <v>135</v>
      </c>
      <c r="B41" s="32">
        <f>VLOOKUP($B$3,lookup!$A$2:$AS$41,29,FALSE)</f>
        <v>1382</v>
      </c>
      <c r="C41" s="33">
        <f>B41/$B$31*100</f>
        <v>12.506787330316744</v>
      </c>
      <c r="D41" s="17">
        <v>12.399692259748354</v>
      </c>
      <c r="E41" s="19">
        <v>8.741167712925787</v>
      </c>
      <c r="F41" s="2"/>
    </row>
    <row r="42" spans="1:6" ht="12.75">
      <c r="A42" s="8" t="s">
        <v>72</v>
      </c>
      <c r="B42" s="32">
        <f>VLOOKUP($B$3,lookup!$A$2:$AS$41,30,FALSE)</f>
        <v>670</v>
      </c>
      <c r="C42" s="33">
        <f>B42/$B$31*100</f>
        <v>6.0633484162895925</v>
      </c>
      <c r="D42" s="17">
        <v>4.095574773090258</v>
      </c>
      <c r="E42" s="19">
        <v>2.6947880305490983</v>
      </c>
      <c r="F42" s="2"/>
    </row>
    <row r="43" spans="1:6" ht="12.75">
      <c r="A43" s="8" t="s">
        <v>73</v>
      </c>
      <c r="B43" s="32">
        <f>VLOOKUP($B$3,lookup!$A$2:$AS$41,31,FALSE)</f>
        <v>4128</v>
      </c>
      <c r="C43" s="33">
        <f>B43/$B$31*100</f>
        <v>37.35746606334842</v>
      </c>
      <c r="D43" s="17">
        <v>35.81668030072845</v>
      </c>
      <c r="E43" s="19">
        <v>25.7950236790684</v>
      </c>
      <c r="F43" s="2"/>
    </row>
    <row r="44" spans="1:6" ht="12.75">
      <c r="A44" s="8" t="s">
        <v>74</v>
      </c>
      <c r="B44" s="32">
        <f>VLOOKUP($B$3,lookup!$A$2:$AS$41,32,FALSE)</f>
        <v>9577</v>
      </c>
      <c r="C44" s="35" t="s">
        <v>134</v>
      </c>
      <c r="D44" s="20" t="s">
        <v>134</v>
      </c>
      <c r="E44" s="21" t="s">
        <v>134</v>
      </c>
      <c r="F44" s="2"/>
    </row>
    <row r="45" spans="1:6" ht="12.75">
      <c r="A45" s="8"/>
      <c r="B45" s="32"/>
      <c r="C45" s="33"/>
      <c r="D45" s="17"/>
      <c r="E45" s="12"/>
      <c r="F45" s="2"/>
    </row>
    <row r="46" spans="1:6" ht="12.75">
      <c r="A46" s="7" t="s">
        <v>15</v>
      </c>
      <c r="B46" s="32"/>
      <c r="C46" s="33"/>
      <c r="D46" s="17"/>
      <c r="E46" s="12"/>
      <c r="F46" s="2"/>
    </row>
    <row r="47" spans="1:6" ht="12.75">
      <c r="A47" s="8" t="s">
        <v>75</v>
      </c>
      <c r="B47" s="32">
        <f>VLOOKUP($B$3,lookup!$A$2:$AS$41,33,FALSE)</f>
        <v>1388</v>
      </c>
      <c r="C47" s="33">
        <f aca="true" t="shared" si="1" ref="C47:C52">B47/$B$31*100</f>
        <v>12.561085972850677</v>
      </c>
      <c r="D47" s="17">
        <v>11.585543999065093</v>
      </c>
      <c r="E47" s="19">
        <v>12.353490183366384</v>
      </c>
      <c r="F47" s="2"/>
    </row>
    <row r="48" spans="1:6" ht="12.75">
      <c r="A48" s="8" t="s">
        <v>76</v>
      </c>
      <c r="B48" s="32">
        <f>VLOOKUP($B$3,lookup!$A$2:$AS$41,34,FALSE)</f>
        <v>2268</v>
      </c>
      <c r="C48" s="33">
        <f t="shared" si="1"/>
        <v>20.524886877828056</v>
      </c>
      <c r="D48" s="17">
        <v>20.357115032526977</v>
      </c>
      <c r="E48" s="19">
        <v>17.861719933239566</v>
      </c>
      <c r="F48" s="2"/>
    </row>
    <row r="49" spans="1:5" ht="12.75">
      <c r="A49" s="8" t="s">
        <v>77</v>
      </c>
      <c r="B49" s="32">
        <f>VLOOKUP($B$3,lookup!$A$2:$AS$41,35,FALSE)</f>
        <v>473</v>
      </c>
      <c r="C49" s="33">
        <f t="shared" si="1"/>
        <v>4.28054298642534</v>
      </c>
      <c r="D49" s="17">
        <v>5.4287912430368905</v>
      </c>
      <c r="E49" s="19">
        <v>8.110570426056439</v>
      </c>
    </row>
    <row r="50" spans="1:5" ht="12.75">
      <c r="A50" s="8" t="s">
        <v>78</v>
      </c>
      <c r="B50" s="32">
        <f>VLOOKUP($B$3,lookup!$A$2:$AS$41,36,FALSE)</f>
        <v>1212</v>
      </c>
      <c r="C50" s="33">
        <f t="shared" si="1"/>
        <v>10.968325791855204</v>
      </c>
      <c r="D50" s="17">
        <v>10.096753145572826</v>
      </c>
      <c r="E50" s="19">
        <v>7.130620311459247</v>
      </c>
    </row>
    <row r="51" spans="1:5" ht="12.75">
      <c r="A51" s="8" t="s">
        <v>79</v>
      </c>
      <c r="B51" s="32">
        <f>VLOOKUP($B$3,lookup!$A$2:$AS$41,37,FALSE)</f>
        <v>3015</v>
      </c>
      <c r="C51" s="33">
        <f t="shared" si="1"/>
        <v>27.285067873303166</v>
      </c>
      <c r="D51" s="17">
        <v>28.6972653967512</v>
      </c>
      <c r="E51" s="19">
        <v>32.55835192523644</v>
      </c>
    </row>
    <row r="52" spans="1:5" ht="12.75">
      <c r="A52" s="8" t="s">
        <v>80</v>
      </c>
      <c r="B52" s="32">
        <f>VLOOKUP($B$3,lookup!$A$2:$AS$41,38,FALSE)</f>
        <v>2694</v>
      </c>
      <c r="C52" s="33">
        <f t="shared" si="1"/>
        <v>24.380090497737555</v>
      </c>
      <c r="D52" s="17">
        <v>23.834531183047016</v>
      </c>
      <c r="E52" s="19">
        <v>21.985247220641927</v>
      </c>
    </row>
    <row r="53" spans="1:5" ht="12.75">
      <c r="A53" s="8"/>
      <c r="B53" s="32"/>
      <c r="C53" s="37"/>
      <c r="D53" s="17"/>
      <c r="E53" s="12"/>
    </row>
    <row r="54" spans="1:5" ht="12.75">
      <c r="A54" s="7" t="s">
        <v>152</v>
      </c>
      <c r="B54" s="32">
        <f>VLOOKUP($B$3,lookup!$A$2:$AS$41,39,FALSE)</f>
        <v>11381</v>
      </c>
      <c r="C54" s="33">
        <f aca="true" t="shared" si="2" ref="C54:C60">B54/$B$54*100</f>
        <v>100</v>
      </c>
      <c r="D54" s="23">
        <v>100</v>
      </c>
      <c r="E54" s="12">
        <v>100</v>
      </c>
    </row>
    <row r="55" spans="1:5" ht="12.75">
      <c r="A55" s="8" t="s">
        <v>81</v>
      </c>
      <c r="B55" s="32">
        <f>VLOOKUP($B$3,lookup!$A$2:$AS$41,40,FALSE)</f>
        <v>636</v>
      </c>
      <c r="C55" s="33">
        <f t="shared" si="2"/>
        <v>5.58826113698269</v>
      </c>
      <c r="D55" s="24">
        <v>10.926734024159305</v>
      </c>
      <c r="E55" s="19">
        <v>22.255382799334683</v>
      </c>
    </row>
    <row r="56" spans="1:5" ht="12.75">
      <c r="A56" s="8" t="s">
        <v>82</v>
      </c>
      <c r="B56" s="32">
        <f>VLOOKUP($B$3,lookup!$A$2:$AS$41,41,FALSE)</f>
        <v>4206</v>
      </c>
      <c r="C56" s="33">
        <f t="shared" si="2"/>
        <v>36.956330726649675</v>
      </c>
      <c r="D56" s="24">
        <v>34.67742504616615</v>
      </c>
      <c r="E56" s="19">
        <v>30.708059421898803</v>
      </c>
    </row>
    <row r="57" spans="1:5" ht="12.75">
      <c r="A57" s="8" t="s">
        <v>83</v>
      </c>
      <c r="B57" s="32">
        <f>VLOOKUP($B$3,lookup!$A$2:$AS$41,42,FALSE)</f>
        <v>4129</v>
      </c>
      <c r="C57" s="33">
        <f t="shared" si="2"/>
        <v>36.279764519813725</v>
      </c>
      <c r="D57" s="24">
        <v>29.428951175619567</v>
      </c>
      <c r="E57" s="19">
        <v>24.487698519928987</v>
      </c>
    </row>
    <row r="58" spans="1:5" ht="12.75">
      <c r="A58" s="8" t="s">
        <v>84</v>
      </c>
      <c r="B58" s="32">
        <f>VLOOKUP($B$3,lookup!$A$2:$AS$41,43,FALSE)</f>
        <v>1438</v>
      </c>
      <c r="C58" s="33">
        <f t="shared" si="2"/>
        <v>12.635093577014322</v>
      </c>
      <c r="D58" s="24">
        <v>20.370740657970572</v>
      </c>
      <c r="E58" s="19">
        <v>16.726413710200923</v>
      </c>
    </row>
    <row r="59" spans="1:5" ht="12.75">
      <c r="A59" s="8" t="s">
        <v>153</v>
      </c>
      <c r="B59" s="32">
        <f>VLOOKUP($B$3,lookup!$A$2:$AS$41,44,FALSE)</f>
        <v>972</v>
      </c>
      <c r="C59" s="33">
        <f t="shared" si="2"/>
        <v>8.540550039539584</v>
      </c>
      <c r="D59" s="24">
        <v>4.596149096084404</v>
      </c>
      <c r="E59" s="19">
        <v>5.822445548636599</v>
      </c>
    </row>
    <row r="60" spans="1:5" ht="13.5" thickBot="1">
      <c r="A60" s="9" t="s">
        <v>85</v>
      </c>
      <c r="B60" s="38">
        <f>VLOOKUP($B$3,lookup!$A$2:$AS$41,45,FALSE)</f>
        <v>331</v>
      </c>
      <c r="C60" s="39">
        <f t="shared" si="2"/>
        <v>2.90835603198313</v>
      </c>
      <c r="D60" s="25">
        <v>3.377833190228067</v>
      </c>
      <c r="E60" s="22">
        <v>4.2558794992053715</v>
      </c>
    </row>
  </sheetData>
  <sheetProtection sheet="1" objects="1" scenarios="1"/>
  <mergeCells count="1">
    <mergeCell ref="B3:C3"/>
  </mergeCells>
  <printOptions/>
  <pageMargins left="0.7480314960629921" right="0.7480314960629921" top="0.1968503937007874" bottom="0.1968503937007874" header="0.5118110236220472" footer="0.11811023622047245"/>
  <pageSetup horizontalDpi="600" verticalDpi="600" orientation="portrait" paperSize="9" r:id="rId2"/>
  <headerFooter alignWithMargins="0">
    <oddFooter>&amp;L&amp;7Planning &amp; Growth Strategy,
Planning &amp; Regeneration,
www.birmingham.gov.uk/census
population.census@birmingham.gov.uk
0121 303 4208&amp;R&amp;7Source: 2011 Census [Key Statistics], Crown Copyright 2013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45"/>
  <sheetViews>
    <sheetView workbookViewId="0" topLeftCell="A1">
      <selection activeCell="A1" sqref="A1"/>
    </sheetView>
  </sheetViews>
  <sheetFormatPr defaultColWidth="9.140625" defaultRowHeight="12.75"/>
  <cols>
    <col min="5" max="5" width="9.57421875" style="0" bestFit="1" customWidth="1"/>
  </cols>
  <sheetData>
    <row r="1" spans="1:4" ht="12.75">
      <c r="A1" t="s">
        <v>92</v>
      </c>
      <c r="B1" t="s">
        <v>91</v>
      </c>
      <c r="D1" t="s">
        <v>88</v>
      </c>
    </row>
    <row r="2" spans="1:5" ht="12.75">
      <c r="A2" t="s">
        <v>17</v>
      </c>
      <c r="B2">
        <v>1073045</v>
      </c>
      <c r="C2" s="15">
        <f>B2/B2*100</f>
        <v>100</v>
      </c>
      <c r="D2">
        <v>53012456</v>
      </c>
      <c r="E2" s="2">
        <f>D2/$D$2*100</f>
        <v>100</v>
      </c>
    </row>
    <row r="3" spans="1:5" ht="12.75">
      <c r="A3" t="s">
        <v>18</v>
      </c>
      <c r="B3">
        <v>244682</v>
      </c>
      <c r="C3" s="2">
        <f aca="true" t="shared" si="0" ref="C3:C13">B3/$B$2*100</f>
        <v>22.80258516651212</v>
      </c>
      <c r="D3">
        <v>10022836</v>
      </c>
      <c r="E3" s="2">
        <f aca="true" t="shared" si="1" ref="E3:E13">D3/$D$2*100</f>
        <v>18.906567920565685</v>
      </c>
    </row>
    <row r="4" spans="1:5" ht="12.75">
      <c r="A4" t="s">
        <v>19</v>
      </c>
      <c r="B4">
        <v>690150</v>
      </c>
      <c r="C4" s="2">
        <f t="shared" si="0"/>
        <v>64.31696713558145</v>
      </c>
      <c r="D4">
        <v>34329091</v>
      </c>
      <c r="E4" s="2">
        <f t="shared" si="1"/>
        <v>64.75665077656465</v>
      </c>
    </row>
    <row r="5" spans="1:5" ht="12.75">
      <c r="A5" t="s">
        <v>20</v>
      </c>
      <c r="B5">
        <v>138213</v>
      </c>
      <c r="C5" s="2">
        <f t="shared" si="0"/>
        <v>12.880447697906424</v>
      </c>
      <c r="D5">
        <v>8660529</v>
      </c>
      <c r="E5" s="2">
        <f t="shared" si="1"/>
        <v>16.33678130286965</v>
      </c>
    </row>
    <row r="6" spans="1:5" ht="12.75">
      <c r="A6" t="s">
        <v>21</v>
      </c>
      <c r="B6">
        <v>21679</v>
      </c>
      <c r="C6" s="2">
        <f t="shared" si="0"/>
        <v>2.0203253358433244</v>
      </c>
      <c r="D6">
        <v>952525</v>
      </c>
      <c r="E6" s="2">
        <f t="shared" si="1"/>
        <v>1.796794700475677</v>
      </c>
    </row>
    <row r="7" spans="1:5" ht="12.75">
      <c r="A7" t="s">
        <v>22</v>
      </c>
      <c r="B7">
        <v>197901</v>
      </c>
      <c r="C7" s="2">
        <f t="shared" si="0"/>
        <v>18.442935757587055</v>
      </c>
      <c r="D7">
        <v>9352586</v>
      </c>
      <c r="E7" s="2">
        <f t="shared" si="1"/>
        <v>17.642242419404226</v>
      </c>
    </row>
    <row r="8" spans="1:5" ht="12.75">
      <c r="A8" t="s">
        <v>23</v>
      </c>
      <c r="B8">
        <v>238313</v>
      </c>
      <c r="C8" s="2">
        <f t="shared" si="0"/>
        <v>22.209040627373504</v>
      </c>
      <c r="D8">
        <v>7337139</v>
      </c>
      <c r="E8" s="2">
        <f t="shared" si="1"/>
        <v>13.840405734078798</v>
      </c>
    </row>
    <row r="9" spans="1:5" ht="12.75">
      <c r="A9" t="s">
        <v>24</v>
      </c>
      <c r="B9">
        <v>621636</v>
      </c>
      <c r="C9" s="2">
        <f t="shared" si="0"/>
        <v>57.931959983038915</v>
      </c>
      <c r="D9">
        <v>45281142</v>
      </c>
      <c r="E9" s="2">
        <f t="shared" si="1"/>
        <v>85.41604259949774</v>
      </c>
    </row>
    <row r="10" spans="1:5" ht="12.75">
      <c r="A10" t="s">
        <v>25</v>
      </c>
      <c r="B10">
        <v>47605</v>
      </c>
      <c r="C10" s="2">
        <f t="shared" si="0"/>
        <v>4.436440223848953</v>
      </c>
      <c r="D10">
        <v>1192879</v>
      </c>
      <c r="E10" s="2">
        <f t="shared" si="1"/>
        <v>2.2501862581126217</v>
      </c>
    </row>
    <row r="11" spans="1:5" ht="12.75">
      <c r="A11" t="s">
        <v>26</v>
      </c>
      <c r="B11">
        <v>285640</v>
      </c>
      <c r="C11" s="2">
        <f t="shared" si="0"/>
        <v>26.619573270459302</v>
      </c>
      <c r="D11">
        <v>4143403</v>
      </c>
      <c r="E11" s="2">
        <f t="shared" si="1"/>
        <v>7.8159046243773345</v>
      </c>
    </row>
    <row r="12" spans="1:5" ht="12.75">
      <c r="A12" t="s">
        <v>27</v>
      </c>
      <c r="B12">
        <v>96360</v>
      </c>
      <c r="C12" s="2">
        <f t="shared" si="0"/>
        <v>8.980052094739737</v>
      </c>
      <c r="D12">
        <v>1846614</v>
      </c>
      <c r="E12" s="2">
        <f t="shared" si="1"/>
        <v>3.4833587034715006</v>
      </c>
    </row>
    <row r="13" spans="1:5" ht="12.75">
      <c r="A13" t="s">
        <v>28</v>
      </c>
      <c r="B13">
        <v>21804</v>
      </c>
      <c r="C13" s="2">
        <f t="shared" si="0"/>
        <v>2.0319744279130885</v>
      </c>
      <c r="D13">
        <v>548418</v>
      </c>
      <c r="E13" s="2">
        <f t="shared" si="1"/>
        <v>1.034507814540794</v>
      </c>
    </row>
    <row r="14" spans="1:5" ht="12.75">
      <c r="A14" t="s">
        <v>29</v>
      </c>
      <c r="B14">
        <v>30884</v>
      </c>
      <c r="C14" s="2">
        <f>B14/$B$23*100</f>
        <v>7.519185072650073</v>
      </c>
      <c r="D14">
        <v>980303</v>
      </c>
      <c r="E14" s="2">
        <f>D14/D23*100</f>
        <v>4.443124911844828</v>
      </c>
    </row>
    <row r="15" spans="1:5" ht="12.75">
      <c r="A15" t="s">
        <v>86</v>
      </c>
      <c r="B15">
        <v>760252</v>
      </c>
      <c r="C15" s="15">
        <f>B15/$B$15*100</f>
        <v>100</v>
      </c>
      <c r="D15">
        <v>38881374</v>
      </c>
      <c r="E15" s="2">
        <f>D15/$D$15*100</f>
        <v>100</v>
      </c>
    </row>
    <row r="16" spans="1:5" ht="12.75">
      <c r="A16" t="s">
        <v>30</v>
      </c>
      <c r="B16">
        <v>488221</v>
      </c>
      <c r="C16" s="2">
        <f>B16/$B$15*100</f>
        <v>64.21831182292188</v>
      </c>
      <c r="D16">
        <v>27183134</v>
      </c>
      <c r="E16" s="2">
        <f>D16/$D$15*100</f>
        <v>69.91299741619214</v>
      </c>
    </row>
    <row r="17" spans="1:5" ht="12.75">
      <c r="A17" t="s">
        <v>31</v>
      </c>
      <c r="B17">
        <v>251668</v>
      </c>
      <c r="C17" s="2">
        <f>B17/$B$16*100</f>
        <v>51.5479670067449</v>
      </c>
      <c r="D17">
        <v>15016564</v>
      </c>
      <c r="E17" s="2">
        <f>D17/$D$16*100</f>
        <v>55.242210114551185</v>
      </c>
    </row>
    <row r="18" spans="1:5" ht="12.75">
      <c r="A18" t="s">
        <v>32</v>
      </c>
      <c r="B18">
        <v>96186</v>
      </c>
      <c r="C18" s="2">
        <f>B18/$B$16*100</f>
        <v>19.70132378574457</v>
      </c>
      <c r="D18">
        <v>5333268</v>
      </c>
      <c r="E18" s="2">
        <f>D18/$D$16*100</f>
        <v>19.619768640363546</v>
      </c>
    </row>
    <row r="19" spans="1:5" ht="12.75">
      <c r="A19" t="s">
        <v>33</v>
      </c>
      <c r="B19">
        <v>52825</v>
      </c>
      <c r="C19" s="2">
        <f>B19/$B$16*100</f>
        <v>10.819895088494759</v>
      </c>
      <c r="D19">
        <v>3793632</v>
      </c>
      <c r="E19" s="2">
        <f>D19/$D$16*100</f>
        <v>13.955830111421294</v>
      </c>
    </row>
    <row r="20" spans="1:5" ht="12.75">
      <c r="A20" t="s">
        <v>34</v>
      </c>
      <c r="B20">
        <v>33428</v>
      </c>
      <c r="C20" s="2">
        <f>B20/$B$16*100</f>
        <v>6.846899252592575</v>
      </c>
      <c r="D20">
        <v>1336823</v>
      </c>
      <c r="E20" s="2">
        <f>D20/$D$16*100</f>
        <v>4.917839863497711</v>
      </c>
    </row>
    <row r="21" spans="1:5" ht="12.75">
      <c r="A21" t="s">
        <v>35</v>
      </c>
      <c r="B21">
        <v>54114</v>
      </c>
      <c r="C21" s="2">
        <f>B21/$B$16*100</f>
        <v>11.083914866423198</v>
      </c>
      <c r="D21">
        <v>1702847</v>
      </c>
      <c r="E21" s="2">
        <f>D21/$D$16*100</f>
        <v>6.264351270166273</v>
      </c>
    </row>
    <row r="22" spans="1:5" ht="12.75">
      <c r="A22" t="s">
        <v>36</v>
      </c>
      <c r="B22">
        <v>233835</v>
      </c>
      <c r="C22" s="2">
        <f>B22/(B4+B5)*100</f>
        <v>28.22856646180479</v>
      </c>
      <c r="D22">
        <v>9656810</v>
      </c>
      <c r="E22" s="2">
        <f>D22/(D4+D5)*100</f>
        <v>22.463120167147324</v>
      </c>
    </row>
    <row r="23" spans="1:5" ht="12.75">
      <c r="A23" t="s">
        <v>37</v>
      </c>
      <c r="B23">
        <v>410736</v>
      </c>
      <c r="C23" s="15">
        <f aca="true" t="shared" si="2" ref="C23:C38">B23/$B$23*100</f>
        <v>100</v>
      </c>
      <c r="D23">
        <v>22063368</v>
      </c>
      <c r="E23" s="2">
        <f>D23/$D$23*100</f>
        <v>100</v>
      </c>
    </row>
    <row r="24" spans="1:5" ht="12.75">
      <c r="A24" t="s">
        <v>38</v>
      </c>
      <c r="B24">
        <v>230556</v>
      </c>
      <c r="C24" s="2">
        <f t="shared" si="2"/>
        <v>56.13240621713217</v>
      </c>
      <c r="D24">
        <v>14148784</v>
      </c>
      <c r="E24" s="2">
        <f aca="true" t="shared" si="3" ref="E24:E38">D24/$D$23*100</f>
        <v>64.12794275107953</v>
      </c>
    </row>
    <row r="25" spans="1:5" ht="12.75">
      <c r="A25" t="s">
        <v>39</v>
      </c>
      <c r="B25">
        <v>63458</v>
      </c>
      <c r="C25" s="2">
        <f t="shared" si="2"/>
        <v>15.44982665264306</v>
      </c>
      <c r="D25">
        <v>2079778</v>
      </c>
      <c r="E25" s="2">
        <f t="shared" si="3"/>
        <v>9.426384947212048</v>
      </c>
    </row>
    <row r="26" spans="1:5" ht="12.75">
      <c r="A26" t="s">
        <v>40</v>
      </c>
      <c r="B26">
        <v>36134</v>
      </c>
      <c r="C26" s="2">
        <f t="shared" si="2"/>
        <v>8.797378364691676</v>
      </c>
      <c r="D26">
        <v>1823772</v>
      </c>
      <c r="E26" s="2">
        <f t="shared" si="3"/>
        <v>8.266063458670498</v>
      </c>
    </row>
    <row r="27" spans="1:5" ht="12.75">
      <c r="A27" t="s">
        <v>41</v>
      </c>
      <c r="B27">
        <v>73405</v>
      </c>
      <c r="C27" s="2">
        <f t="shared" si="2"/>
        <v>17.871576876631217</v>
      </c>
      <c r="D27">
        <v>3715924</v>
      </c>
      <c r="E27" s="2">
        <f t="shared" si="3"/>
        <v>16.842052401065875</v>
      </c>
    </row>
    <row r="28" spans="1:5" ht="12.75">
      <c r="A28" t="s">
        <v>42</v>
      </c>
      <c r="B28">
        <v>7183</v>
      </c>
      <c r="C28" s="2">
        <f t="shared" si="2"/>
        <v>1.7488118889018738</v>
      </c>
      <c r="D28">
        <v>295110</v>
      </c>
      <c r="E28" s="2">
        <f t="shared" si="3"/>
        <v>1.3375564419720507</v>
      </c>
    </row>
    <row r="29" spans="1:5" ht="12.75">
      <c r="A29" t="s">
        <v>43</v>
      </c>
      <c r="B29">
        <v>50930</v>
      </c>
      <c r="C29" s="2">
        <f t="shared" si="2"/>
        <v>12.399692259748354</v>
      </c>
      <c r="D29">
        <v>1928596</v>
      </c>
      <c r="E29" s="2">
        <f t="shared" si="3"/>
        <v>8.741167712925787</v>
      </c>
    </row>
    <row r="30" spans="1:5" ht="12.75">
      <c r="A30" t="s">
        <v>44</v>
      </c>
      <c r="B30">
        <v>16822</v>
      </c>
      <c r="C30" s="2">
        <f t="shared" si="2"/>
        <v>4.095574773090258</v>
      </c>
      <c r="D30">
        <v>594561</v>
      </c>
      <c r="E30" s="2">
        <f t="shared" si="3"/>
        <v>2.6947880305490983</v>
      </c>
    </row>
    <row r="31" spans="1:5" ht="12.75">
      <c r="A31" t="s">
        <v>45</v>
      </c>
      <c r="B31">
        <v>147112</v>
      </c>
      <c r="C31" s="2">
        <f t="shared" si="2"/>
        <v>35.81668030072845</v>
      </c>
      <c r="D31">
        <v>5691251</v>
      </c>
      <c r="E31" s="2">
        <f t="shared" si="3"/>
        <v>25.7950236790684</v>
      </c>
    </row>
    <row r="32" spans="1:5" ht="12.75">
      <c r="A32" t="s">
        <v>46</v>
      </c>
      <c r="B32">
        <v>382973</v>
      </c>
      <c r="C32" s="2">
        <f t="shared" si="2"/>
        <v>93.24067040629504</v>
      </c>
      <c r="D32">
        <v>25696833</v>
      </c>
      <c r="E32" s="2">
        <f t="shared" si="3"/>
        <v>116.46831526356267</v>
      </c>
    </row>
    <row r="33" spans="1:5" ht="12.75">
      <c r="A33" t="s">
        <v>47</v>
      </c>
      <c r="B33">
        <v>47586</v>
      </c>
      <c r="C33" s="2">
        <f t="shared" si="2"/>
        <v>11.585543999065093</v>
      </c>
      <c r="D33">
        <v>2725596</v>
      </c>
      <c r="E33" s="2">
        <f t="shared" si="3"/>
        <v>12.353490183366384</v>
      </c>
    </row>
    <row r="34" spans="1:5" ht="12.75">
      <c r="A34" t="s">
        <v>48</v>
      </c>
      <c r="B34">
        <v>83614</v>
      </c>
      <c r="C34" s="2">
        <f t="shared" si="2"/>
        <v>20.357115032526977</v>
      </c>
      <c r="D34">
        <v>3940897</v>
      </c>
      <c r="E34" s="2">
        <f t="shared" si="3"/>
        <v>17.861719933239566</v>
      </c>
    </row>
    <row r="35" spans="1:5" ht="12.75">
      <c r="A35" t="s">
        <v>49</v>
      </c>
      <c r="B35">
        <v>22298</v>
      </c>
      <c r="C35" s="2">
        <f t="shared" si="2"/>
        <v>5.4287912430368905</v>
      </c>
      <c r="D35">
        <v>1789465</v>
      </c>
      <c r="E35" s="2">
        <f t="shared" si="3"/>
        <v>8.110570426056439</v>
      </c>
    </row>
    <row r="36" spans="1:5" ht="12.75">
      <c r="A36" t="s">
        <v>50</v>
      </c>
      <c r="B36">
        <v>41471</v>
      </c>
      <c r="C36" s="2">
        <f t="shared" si="2"/>
        <v>10.096753145572826</v>
      </c>
      <c r="D36">
        <v>1573255</v>
      </c>
      <c r="E36" s="2">
        <f t="shared" si="3"/>
        <v>7.130620311459247</v>
      </c>
    </row>
    <row r="37" spans="1:5" ht="12.75">
      <c r="A37" t="s">
        <v>51</v>
      </c>
      <c r="B37">
        <v>117870</v>
      </c>
      <c r="C37" s="2">
        <f t="shared" si="2"/>
        <v>28.6972653967512</v>
      </c>
      <c r="D37">
        <v>7183469</v>
      </c>
      <c r="E37" s="2">
        <f t="shared" si="3"/>
        <v>32.55835192523644</v>
      </c>
    </row>
    <row r="38" spans="1:5" ht="12.75">
      <c r="A38" t="s">
        <v>52</v>
      </c>
      <c r="B38">
        <v>97897</v>
      </c>
      <c r="C38" s="2">
        <f t="shared" si="2"/>
        <v>23.834531183047016</v>
      </c>
      <c r="D38">
        <v>4850686</v>
      </c>
      <c r="E38" s="2">
        <f t="shared" si="3"/>
        <v>21.985247220641927</v>
      </c>
    </row>
    <row r="39" spans="1:5" ht="12.75">
      <c r="A39" t="s">
        <v>53</v>
      </c>
      <c r="B39">
        <v>425095</v>
      </c>
      <c r="C39" s="15">
        <f aca="true" t="shared" si="4" ref="C39:C45">B39/$B$39*100</f>
        <v>100</v>
      </c>
      <c r="D39">
        <v>23044097</v>
      </c>
      <c r="E39" s="2">
        <f>D39/$D$39*100</f>
        <v>100</v>
      </c>
    </row>
    <row r="40" spans="1:5" ht="12.75">
      <c r="A40" t="s">
        <v>54</v>
      </c>
      <c r="B40">
        <v>46449</v>
      </c>
      <c r="C40" s="2">
        <f t="shared" si="4"/>
        <v>10.926734024159305</v>
      </c>
      <c r="D40">
        <v>5128552</v>
      </c>
      <c r="E40" s="2">
        <f aca="true" t="shared" si="5" ref="E40:E45">D40/$D$39*100</f>
        <v>22.255382799334683</v>
      </c>
    </row>
    <row r="41" spans="1:5" ht="12.75">
      <c r="A41" t="s">
        <v>55</v>
      </c>
      <c r="B41">
        <v>147412</v>
      </c>
      <c r="C41" s="2">
        <f t="shared" si="4"/>
        <v>34.67742504616615</v>
      </c>
      <c r="D41">
        <v>7076395</v>
      </c>
      <c r="E41" s="2">
        <f t="shared" si="5"/>
        <v>30.708059421898803</v>
      </c>
    </row>
    <row r="42" spans="1:5" ht="12.75">
      <c r="A42" t="s">
        <v>56</v>
      </c>
      <c r="B42">
        <v>125101</v>
      </c>
      <c r="C42" s="2">
        <f t="shared" si="4"/>
        <v>29.428951175619567</v>
      </c>
      <c r="D42">
        <v>5642969</v>
      </c>
      <c r="E42" s="2">
        <f t="shared" si="5"/>
        <v>24.487698519928987</v>
      </c>
    </row>
    <row r="43" spans="1:5" ht="12.75">
      <c r="A43" t="s">
        <v>57</v>
      </c>
      <c r="B43">
        <v>86595</v>
      </c>
      <c r="C43" s="2">
        <f t="shared" si="4"/>
        <v>20.370740657970572</v>
      </c>
      <c r="D43">
        <v>3854451</v>
      </c>
      <c r="E43" s="2">
        <f t="shared" si="5"/>
        <v>16.726413710200923</v>
      </c>
    </row>
    <row r="44" spans="1:5" ht="12.75">
      <c r="A44" t="s">
        <v>58</v>
      </c>
      <c r="B44">
        <v>19538</v>
      </c>
      <c r="C44" s="2">
        <f t="shared" si="4"/>
        <v>4.596149096084404</v>
      </c>
      <c r="D44">
        <v>1341730</v>
      </c>
      <c r="E44" s="2">
        <f>D44/$D$39*100</f>
        <v>5.822445548636599</v>
      </c>
    </row>
    <row r="45" spans="1:5" ht="12.75">
      <c r="A45" t="s">
        <v>59</v>
      </c>
      <c r="B45">
        <v>14359</v>
      </c>
      <c r="C45" s="2">
        <f t="shared" si="4"/>
        <v>3.377833190228067</v>
      </c>
      <c r="D45">
        <v>980729</v>
      </c>
      <c r="E45" s="2">
        <f t="shared" si="5"/>
        <v>4.2558794992053715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Birmingham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BCC</dc:creator>
  <cp:keywords/>
  <dc:description/>
  <cp:lastModifiedBy>BCC</cp:lastModifiedBy>
  <cp:lastPrinted>2013-02-26T14:50:02Z</cp:lastPrinted>
  <dcterms:created xsi:type="dcterms:W3CDTF">2013-02-25T11:00:56Z</dcterms:created>
  <dcterms:modified xsi:type="dcterms:W3CDTF">2013-03-12T11:58:50Z</dcterms:modified>
  <cp:category/>
  <cp:version/>
  <cp:contentType/>
  <cp:contentStatus/>
</cp:coreProperties>
</file>