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codeName="ThisWorkbook" defaultThemeVersion="124226"/>
  <mc:AlternateContent xmlns:mc="http://schemas.openxmlformats.org/markup-compatibility/2006">
    <mc:Choice Requires="x15">
      <x15ac:absPath xmlns:x15ac="http://schemas.microsoft.com/office/spreadsheetml/2010/11/ac" url="https://birminghamcitycouncil-my.sharepoint.com/personal/shakera_trombley-miah_birmingham_gov_uk/Documents/Desktop/BAU/Birmingham City Council - 16901028/"/>
    </mc:Choice>
  </mc:AlternateContent>
  <xr:revisionPtr revIDLastSave="298" documentId="8_{CCE485A5-BC4A-4BCF-9B72-A1B57033BA1E}" xr6:coauthVersionLast="47" xr6:coauthVersionMax="47" xr10:uidLastSave="{2E7D8BF4-6EC5-44B1-AF4C-4C22BB3D58C7}"/>
  <workbookProtection workbookAlgorithmName="SHA-512" workbookHashValue="N5PR5DiCDjzQuiFDE/bzhy1jLE12DE5qa/XNHxkwThjX4PQlMxS4wUQL5CmXILPjIlyLVLg5WeDSMQSkVwg1ZA==" workbookSaltValue="Dlzy+D7TSbLOMuhSjHCyIQ==" workbookSpinCount="100000" lockStructure="1"/>
  <bookViews>
    <workbookView xWindow="-108" yWindow="-108" windowWidth="23256" windowHeight="12456" tabRatio="887" firstSheet="2" activeTab="2" xr2:uid="{00000000-000D-0000-FFFF-FFFF00000000}"/>
  </bookViews>
  <sheets>
    <sheet name="Outturn" sheetId="35" state="hidden" r:id="rId1"/>
    <sheet name="Lookup" sheetId="11" state="hidden" r:id="rId2"/>
    <sheet name="Read this first" sheetId="24" r:id="rId3"/>
    <sheet name="GLOSSARY" sheetId="29" r:id="rId4"/>
    <sheet name="Summary" sheetId="10" r:id="rId5"/>
    <sheet name="Background Narrative" sheetId="20" r:id="rId6"/>
    <sheet name="Project Group Actions " sheetId="26" r:id="rId7"/>
    <sheet name="Budget Plan" sheetId="1" r:id="rId8"/>
    <sheet name="Access Budget Plan" sheetId="32" r:id="rId9"/>
    <sheet name="Capital Plan" sheetId="34" r:id="rId10"/>
    <sheet name="PAN - NOR" sheetId="15" r:id="rId11"/>
    <sheet name="Access PAN Report" sheetId="31" r:id="rId12"/>
    <sheet name="Establishment" sheetId="2" r:id="rId13"/>
    <sheet name="Current Organisation - Example" sheetId="21" r:id="rId14"/>
    <sheet name="Re Org inc Costs - Example" sheetId="22" r:id="rId15"/>
    <sheet name="Redundancy" sheetId="3" r:id="rId16"/>
    <sheet name="Pension Strain" sheetId="14" r:id="rId17"/>
    <sheet name="EHCP Pupil and Resources" sheetId="23" r:id="rId18"/>
    <sheet name="Contracts" sheetId="4" r:id="rId19"/>
    <sheet name="Guidance Notes (PTR)" sheetId="18" r:id="rId20"/>
    <sheet name="PTR, Contact Ratio" sheetId="17" r:id="rId21"/>
    <sheet name="Benchmarking Staffing " sheetId="25" r:id="rId22"/>
    <sheet name="Benchmarking Premises" sheetId="27" r:id="rId23"/>
    <sheet name="Benchmarking Non Staff" sheetId="28" r:id="rId24"/>
    <sheet name="Minutes of Meeting" sheetId="16" r:id="rId25"/>
  </sheets>
  <definedNames>
    <definedName name="_xlnm._FilterDatabase" localSheetId="13" hidden="1">'Current Organisation - Example'!#REF!</definedName>
    <definedName name="_xlnm._FilterDatabase" localSheetId="1" hidden="1">Lookup!$A$2:$I$2</definedName>
    <definedName name="_xlnm._FilterDatabase" localSheetId="0" hidden="1">Outturn!$A$4:$EC$190</definedName>
    <definedName name="aaa">#REF!</definedName>
    <definedName name="abcde">#REF!</definedName>
    <definedName name="Accrualsrevised">#REF!</definedName>
    <definedName name="Adjustment">#REF!</definedName>
    <definedName name="Adjustments_To_1415_SBS">#REF!</definedName>
    <definedName name="Adjustments_To_1516_SBS">#REF!</definedName>
    <definedName name="Adjustments_To_PY_SBS">#REF!</definedName>
    <definedName name="agrclient">#REF!</definedName>
    <definedName name="All_dist_taper">#REF!</definedName>
    <definedName name="All_distance_threshold">#REF!</definedName>
    <definedName name="All_PupilNo_threshold">#REF!</definedName>
    <definedName name="Alt_Gains_Cap">#REF!</definedName>
    <definedName name="anteprevious_year">#REF!</definedName>
    <definedName name="APRIL">#REF!</definedName>
    <definedName name="AUGUST">#REF!</definedName>
    <definedName name="AWPU_KS3_Rate">#REF!</definedName>
    <definedName name="AWPU_KS4_Rate">#REF!</definedName>
    <definedName name="AWPU_Pri_Rate">#REF!</definedName>
    <definedName name="AWPU_Primary_DD_rate">#REF!</definedName>
    <definedName name="AWPU_Sec_DD_rate">#REF!</definedName>
    <definedName name="BalanceSheet">#REF!</definedName>
    <definedName name="BANK">#REF!</definedName>
    <definedName name="BlockTransfersDSGSchoolsBlock">#REF!</definedName>
    <definedName name="BUDGET">#REF!</definedName>
    <definedName name="BUDGET94">#REF!</definedName>
    <definedName name="Capping_Scaling_YesNo">#REF!</definedName>
    <definedName name="Ceiling">#REF!</definedName>
    <definedName name="column">#REF!</definedName>
    <definedName name="CommentaryAdditionalFundingFromHN">#REF!</definedName>
    <definedName name="CommentaryFallingRollsFund">#REF!</definedName>
    <definedName name="CommentaryGrowth">#REF!</definedName>
    <definedName name="CommentaryPFI">#REF!</definedName>
    <definedName name="CostCentre">#REF!</definedName>
    <definedName name="current_year">#REF!</definedName>
    <definedName name="current_year_full">#REF!</definedName>
    <definedName name="CY_MFG_Exclusion_Totals">#REF!</definedName>
    <definedName name="DECEMBER">#REF!</definedName>
    <definedName name="dsource">#REF!</definedName>
    <definedName name="EAL_Pri">#REF!</definedName>
    <definedName name="EAL_Pri_DD_rate">#REF!</definedName>
    <definedName name="EAL_Pri_Option">#REF!</definedName>
    <definedName name="EAL_Sec">#REF!</definedName>
    <definedName name="EAL_Sec_DD_rate">#REF!</definedName>
    <definedName name="EAL_Sec_Option">#REF!</definedName>
    <definedName name="EarlyYears">#REF!</definedName>
    <definedName name="Ever6_Pri_DD_Rate">#REF!</definedName>
    <definedName name="Ever6_pri_rate">#REF!</definedName>
    <definedName name="Ever6_Sec_DD_Rate">#REF!</definedName>
    <definedName name="Ever6_sec_rate">#REF!</definedName>
    <definedName name="Exc_Cir1_Total">#REF!</definedName>
    <definedName name="Exc_Cir2_Total">#REF!</definedName>
    <definedName name="Exc_Cir3_Total">#REF!</definedName>
    <definedName name="Exc_Cir4_Total">#REF!</definedName>
    <definedName name="Exc_Cir5_Total">#REF!</definedName>
    <definedName name="Exc_Cir6_Total">#REF!</definedName>
    <definedName name="Exc_Cir7_Total">#REF!</definedName>
    <definedName name="Excel_BuiltIn__FilterDatabase_3">"['Maintained Schools'.$A$1:.$H$11636]"</definedName>
    <definedName name="Excel_BuiltIn__FilterDatabase_4">"[Academies.$A$1:.$H$6222]"</definedName>
    <definedName name="Excel_BuiltIn__FilterDatabase_5">"[NMSS.$A$1:.$H$56]"</definedName>
    <definedName name="FEBRUARY">#REF!</definedName>
    <definedName name="File_Name">#REF!</definedName>
    <definedName name="File_Type">#REF!</definedName>
    <definedName name="Fringe_multiplier">#REF!</definedName>
    <definedName name="Fringe_Total">#REF!</definedName>
    <definedName name="FSM_Pri_DD_rate">#REF!</definedName>
    <definedName name="FSM_Pri_Option">#REF!</definedName>
    <definedName name="FSM_Pri_Rate">#REF!</definedName>
    <definedName name="FSM_Pri_Rate_2">#REF!</definedName>
    <definedName name="FSM_Sec_DD_rate">#REF!</definedName>
    <definedName name="FSM_Sec_Option">#REF!</definedName>
    <definedName name="FSM_Sec_Rate">#REF!</definedName>
    <definedName name="Funding_Floor">#REF!</definedName>
    <definedName name="Funding_Floor_Adjustment">#REF!</definedName>
    <definedName name="gfd">#REF!</definedName>
    <definedName name="glpage1">#REF!</definedName>
    <definedName name="glpage2">#REF!</definedName>
    <definedName name="glsum">#REF!</definedName>
    <definedName name="growthfunding">#REF!</definedName>
    <definedName name="IA_amalgamation">#REF!</definedName>
    <definedName name="IA_closed_preApril">#REF!</definedName>
    <definedName name="IA_conversion">#REF!</definedName>
    <definedName name="IA_new_free_school">#REF!</definedName>
    <definedName name="IA_NOR_change">#REF!</definedName>
    <definedName name="IA_open_postApril">#REF!</definedName>
    <definedName name="IA_open_preApril">#REF!</definedName>
    <definedName name="IDACI_B1_Pri">#REF!</definedName>
    <definedName name="IDACI_B1_Pri_DD_rate">#REF!</definedName>
    <definedName name="IDACI_B1_Sec">#REF!</definedName>
    <definedName name="IDACI_B1_Sec_DD_rate">#REF!</definedName>
    <definedName name="IDACI_B2_Pri">#REF!</definedName>
    <definedName name="IDACI_B2_Pri_DD_rate">#REF!</definedName>
    <definedName name="IDACI_B2_Sec">#REF!</definedName>
    <definedName name="IDACI_B2_Sec_DD_rate">#REF!</definedName>
    <definedName name="IDACI_B3_Pri">#REF!</definedName>
    <definedName name="IDACI_B3_Pri_DD_rate">#REF!</definedName>
    <definedName name="IDACI_B3_Sec">#REF!</definedName>
    <definedName name="IDACI_B3_Sec_DD_rate">#REF!</definedName>
    <definedName name="IDACI_B4_Pri">#REF!</definedName>
    <definedName name="IDACI_B4_Pri_DD_rate">#REF!</definedName>
    <definedName name="IDACI_B4_Sec">#REF!</definedName>
    <definedName name="IDACI_B4_Sec_DD_rate">#REF!</definedName>
    <definedName name="IDACI_B5_Pri">#REF!</definedName>
    <definedName name="IDACI_B5_Pri_DD_rate">#REF!</definedName>
    <definedName name="IDACI_B5_Sec">#REF!</definedName>
    <definedName name="IDACI_B5_Sec_DD_rate">#REF!</definedName>
    <definedName name="IDACI_B6_Pri">#REF!</definedName>
    <definedName name="IDACI_B6_Pri_DD_rate">#REF!</definedName>
    <definedName name="IDACI_B6_Sec">#REF!</definedName>
    <definedName name="IDACI_B6_Sec_DD_rate">#REF!</definedName>
    <definedName name="INCOME">#REF!</definedName>
    <definedName name="INCOME94">#REF!</definedName>
    <definedName name="JANUARY">#REF!</definedName>
    <definedName name="JULY">#REF!</definedName>
    <definedName name="JUNE">#REF!</definedName>
    <definedName name="LA_Code">#REF!</definedName>
    <definedName name="LA_Name">#REF!</definedName>
    <definedName name="LAC_Pri_DD_rate">#REF!</definedName>
    <definedName name="LAC_Rate">#REF!</definedName>
    <definedName name="LAC_Sec_DD_rate">#REF!</definedName>
    <definedName name="LCHI_Pri">#REF!</definedName>
    <definedName name="LCHI_Pri_DD_rate">#REF!</definedName>
    <definedName name="LCHI_Pri_Option">#REF!</definedName>
    <definedName name="LCHI_Sec">#REF!</definedName>
    <definedName name="LCHI_Sec_DD_rate">#REF!</definedName>
    <definedName name="Lump_sum_Pri_DD_rate">#REF!</definedName>
    <definedName name="Lump_sum_Sec_DD_rate">#REF!</definedName>
    <definedName name="Lump_Sum_total">#REF!</definedName>
    <definedName name="MARCH">#REF!</definedName>
    <definedName name="MAY">#REF!</definedName>
    <definedName name="MFG_Rate">#REF!</definedName>
    <definedName name="MFG_Total">#REF!</definedName>
    <definedName name="Mid_dist_taper">#REF!</definedName>
    <definedName name="Mid_distance_threshold">#REF!</definedName>
    <definedName name="Mid_PupilNo_threshold">#REF!</definedName>
    <definedName name="min_pupil_rate_KS3">#REF!</definedName>
    <definedName name="min_pupil_rate_KS4">#REF!</definedName>
    <definedName name="min_pupil_rate_pri">#REF!</definedName>
    <definedName name="min_pupil_rate_sec">#REF!</definedName>
    <definedName name="Mobility_Pri">#REF!</definedName>
    <definedName name="Mobility_Pri_DD_Rate">#REF!</definedName>
    <definedName name="Mobility_Sec">#REF!</definedName>
    <definedName name="Mobility_Sec_DD_Rate">#REF!</definedName>
    <definedName name="mppf_pri">#REF!</definedName>
    <definedName name="mppf_sec">#REF!</definedName>
    <definedName name="Notional_SEN_AWPU_KS3">#REF!</definedName>
    <definedName name="Notional_SEN_AWPU_KS4">#REF!</definedName>
    <definedName name="Notional_SEN_AWPU_Pri">#REF!</definedName>
    <definedName name="Notional_SEN_EAL_Pri">#REF!</definedName>
    <definedName name="Notional_SEN_EAL_Sec">#REF!</definedName>
    <definedName name="Notional_SEN_Ever6_Pri">#REF!</definedName>
    <definedName name="Notional_SEN_Ever6_Sec">#REF!</definedName>
    <definedName name="Notional_SEN_ExCir2">#REF!</definedName>
    <definedName name="Notional_SEN_ExCir3">#REF!</definedName>
    <definedName name="Notional_SEN_ExCir4">#REF!</definedName>
    <definedName name="Notional_SEN_ExCir5">#REF!</definedName>
    <definedName name="Notional_SEN_ExCir6">#REF!</definedName>
    <definedName name="Notional_SEN_ExCir7">#REF!</definedName>
    <definedName name="Notional_SEN_FF">#REF!</definedName>
    <definedName name="Notional_SEN_FSM_Pri">#REF!</definedName>
    <definedName name="Notional_SEN_FSM_Sec">#REF!</definedName>
    <definedName name="Notional_SEN_IDACI_B1_Pri">#REF!</definedName>
    <definedName name="Notional_SEN_IDACI_B1_Sec">#REF!</definedName>
    <definedName name="Notional_SEN_IDACI_B2_Pri">#REF!</definedName>
    <definedName name="Notional_SEN_IDACI_B2_Sec">#REF!</definedName>
    <definedName name="Notional_SEN_IDACI_B3_Pri">#REF!</definedName>
    <definedName name="Notional_SEN_IDACI_B3_Sec">#REF!</definedName>
    <definedName name="Notional_SEN_IDACI_B4_Pri">#REF!</definedName>
    <definedName name="Notional_SEN_IDACI_B4_Sec">#REF!</definedName>
    <definedName name="Notional_SEN_IDACI_B5_Pri">#REF!</definedName>
    <definedName name="Notional_SEN_IDACI_B5_Sec">#REF!</definedName>
    <definedName name="Notional_SEN_IDACI_B6_Pri">#REF!</definedName>
    <definedName name="Notional_SEN_IDACI_B6_Sec">#REF!</definedName>
    <definedName name="Notional_SEN_LAC">#REF!</definedName>
    <definedName name="Notional_SEN_LCHI_Pri">#REF!</definedName>
    <definedName name="Notional_SEN_LCHI_Sec">#REF!</definedName>
    <definedName name="Notional_SEN_Lump_sum_Pri">#REF!</definedName>
    <definedName name="Notional_SEN_Lump_sum_Sec">#REF!</definedName>
    <definedName name="Notional_SEN_MFG">#REF!</definedName>
    <definedName name="Notional_SEN_Mobility_Pri">#REF!</definedName>
    <definedName name="Notional_SEN_Mobility_Sec">#REF!</definedName>
    <definedName name="Notional_SEN_MPPF">#REF!</definedName>
    <definedName name="Notional_SEN_PFI">#REF!</definedName>
    <definedName name="Notional_SEN_Rates">#REF!</definedName>
    <definedName name="Notional_SEN_SixthForm">#REF!</definedName>
    <definedName name="Notional_SEN_Sparsity_Pri">#REF!</definedName>
    <definedName name="Notional_SEN_Sparsity_Sec">#REF!</definedName>
    <definedName name="Notional_SEN_Split_sites">#REF!</definedName>
    <definedName name="NOVEMBER">#REF!</definedName>
    <definedName name="OCTOBER">#REF!</definedName>
    <definedName name="part">#REF!</definedName>
    <definedName name="PFI_Total">#REF!</definedName>
    <definedName name="previous_year">#REF!</definedName>
    <definedName name="previous_year_full">#REF!</definedName>
    <definedName name="Pri_dist_taper">#REF!</definedName>
    <definedName name="Pri_distance_threshold">#REF!</definedName>
    <definedName name="Pri_PupilNo_threshold">#REF!</definedName>
    <definedName name="Primary_Lump_sum">#REF!</definedName>
    <definedName name="_xlnm.Print_Area" localSheetId="7">'Budget Plan'!$A$1:$N$112</definedName>
    <definedName name="_xlnm.Print_Titles" localSheetId="7">'Budget Plan'!$5:$5</definedName>
    <definedName name="_xlnm.Print_Titles" localSheetId="20">'PTR, Contact Ratio'!$5:$5</definedName>
    <definedName name="ProformaAdditionalFundingFromHN">#REF!</definedName>
    <definedName name="ProformaExceptionalCircumstanceTotals">#REF!</definedName>
    <definedName name="ProformaFallingRollsFund">#REF!</definedName>
    <definedName name="ProformaGrowthFund">#REF!</definedName>
    <definedName name="ProformaHNThreshold">#REF!</definedName>
    <definedName name="PupilPremium">#REF!</definedName>
    <definedName name="PY_MFG_Exclusion_Totals">#REF!</definedName>
    <definedName name="Quarter">#REF!</definedName>
    <definedName name="Rates_Total">#REF!</definedName>
    <definedName name="Reasons_list">#REF!</definedName>
    <definedName name="Reception_Uplift_YesNo">#REF!</definedName>
    <definedName name="revbudg">#REF!</definedName>
    <definedName name="row">#REF!</definedName>
    <definedName name="Scaling_Factor">#REF!</definedName>
    <definedName name="School">#REF!</definedName>
    <definedName name="School_list">#REF!</definedName>
    <definedName name="School_Name">#REF!</definedName>
    <definedName name="Schools">#REF!</definedName>
    <definedName name="Schoolsreference2">#REF!</definedName>
    <definedName name="Sec_dist_taper">#REF!</definedName>
    <definedName name="Sec_distance_threshold">#REF!</definedName>
    <definedName name="Sec_PupilNo_threshold">#REF!</definedName>
    <definedName name="Secondary_Lump_Sum">#REF!</definedName>
    <definedName name="SEPTEMBER">#REF!</definedName>
    <definedName name="Sheet_Name">#REF!</definedName>
    <definedName name="Sixth_Form_Total">#REF!</definedName>
    <definedName name="Sparsity_All_lump_sum">#REF!</definedName>
    <definedName name="Sparsity_Mid_lump_sum">#REF!</definedName>
    <definedName name="Sparsity_Pri_DD_percentage">#REF!</definedName>
    <definedName name="Sparsity_Pri_lump_sum">#REF!</definedName>
    <definedName name="Sparsity_Sec_DD_percentage">#REF!</definedName>
    <definedName name="Sparsity_Sec_lump_sum">#REF!</definedName>
    <definedName name="Sparsity_Total">#REF!</definedName>
    <definedName name="Split_sites_distance_rate">#REF!</definedName>
    <definedName name="Split_sites_lump_sum">#REF!</definedName>
    <definedName name="Split_Sites_Total">#REF!</definedName>
    <definedName name="table">#REF!</definedName>
    <definedName name="Tapered_all_lump_sum">#REF!</definedName>
    <definedName name="Tapered_mid_lump_sum">#REF!</definedName>
    <definedName name="Tapered_primary_lump_sum">#REF!</definedName>
    <definedName name="Tapered_secondary_lump_sum">#REF!</definedName>
    <definedName name="TopRankDefaultDistForRange" hidden="1">0</definedName>
    <definedName name="TopRankDefaultMaxChange" hidden="1">0.1</definedName>
    <definedName name="TopRankDefaultMinChange" hidden="1">-0.1</definedName>
    <definedName name="TopRankDefaultMultiGroupSize" hidden="1">2</definedName>
    <definedName name="TopRankDefaultMultiStepsPerInput" hidden="1">2</definedName>
    <definedName name="TopRankDefaultRangeType" hidden="1">0</definedName>
    <definedName name="TopRankDefaultStepsPerInput" hidden="1">5</definedName>
    <definedName name="TopRankDetailByInputReport" hidden="1">FALSE</definedName>
    <definedName name="TopRankMaxInputsPerGraph" hidden="1">10</definedName>
    <definedName name="TopRankMultiWayReport" hidden="1">FALSE</definedName>
    <definedName name="TopRankNumberOfRuns" hidden="1">1</definedName>
    <definedName name="TopRankOnlyInputsOverThreshold" hidden="1">TRUE</definedName>
    <definedName name="TopRankOnlyTopRanking" hidden="1">TRUE</definedName>
    <definedName name="TopRankOutputDetailReport" hidden="1">FALSE</definedName>
    <definedName name="TopRankOutputsAsPercentChange" hidden="1">FALSE</definedName>
    <definedName name="TopRankOverwriteExisting" hidden="1">FALSE</definedName>
    <definedName name="TopRankPauseOnError" hidden="1">FALSE</definedName>
    <definedName name="TopRankPerformPrecedentScanAddOutput" hidden="1">FALSE</definedName>
    <definedName name="TopRankPerformPrecedentScanAtStart" hidden="1">TRUE</definedName>
    <definedName name="TopRankPrecedentScanType" hidden="1">1</definedName>
    <definedName name="TopRankReportAllOutputCells" hidden="1">TRUE</definedName>
    <definedName name="TopRankReportsInExistingWorkbook" hidden="1">FALSE</definedName>
    <definedName name="TopRankReportsInExistingWorkbookName" hidden="1">"Active Workbook"</definedName>
    <definedName name="TopRankReportsInNewWorkbook" hidden="1">TRUE</definedName>
    <definedName name="TopRankSensitivityGraphs" hidden="1">FALSE</definedName>
    <definedName name="TopRankSingleWorkbookAllResults" hidden="1">FALSE</definedName>
    <definedName name="TopRankSpiderGraphs" hidden="1">TRUE</definedName>
    <definedName name="TopRankTornadoGraphs" hidden="1">TRUE</definedName>
    <definedName name="TopRankUpdateDisplay" hidden="1">FALSE</definedName>
    <definedName name="Total_Notional_SEN">#REF!</definedName>
    <definedName name="Total_Primary_funding">#REF!</definedName>
    <definedName name="Total_Secondary_Funding">#REF!</definedName>
    <definedName name="ValidationList1">#REF!</definedName>
    <definedName name="ValidationList2">#REF!</definedName>
    <definedName name="WorkingBudget">#REF!</definedName>
    <definedName name="YesN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5" i="34" l="1"/>
  <c r="F31" i="10"/>
  <c r="EC190" i="35"/>
  <c r="A190" i="35"/>
  <c r="EC189" i="35"/>
  <c r="A189" i="35"/>
  <c r="EC188" i="35"/>
  <c r="A188" i="35"/>
  <c r="EC187" i="35"/>
  <c r="A187" i="35"/>
  <c r="EC186" i="35"/>
  <c r="A186" i="35"/>
  <c r="EC185" i="35"/>
  <c r="A185" i="35"/>
  <c r="EC184" i="35"/>
  <c r="A184" i="35"/>
  <c r="EC183" i="35"/>
  <c r="A183" i="35"/>
  <c r="EC182" i="35"/>
  <c r="A182" i="35"/>
  <c r="EC181" i="35"/>
  <c r="A181" i="35"/>
  <c r="EC180" i="35"/>
  <c r="A180" i="35"/>
  <c r="EC179" i="35"/>
  <c r="A179" i="35"/>
  <c r="EC178" i="35"/>
  <c r="A178" i="35"/>
  <c r="EC177" i="35"/>
  <c r="A177" i="35"/>
  <c r="EC176" i="35"/>
  <c r="A176" i="35"/>
  <c r="EC175" i="35"/>
  <c r="A175" i="35"/>
  <c r="EC174" i="35"/>
  <c r="A174" i="35"/>
  <c r="EC173" i="35"/>
  <c r="A173" i="35"/>
  <c r="EC172" i="35"/>
  <c r="A172" i="35"/>
  <c r="EC171" i="35"/>
  <c r="A171" i="35"/>
  <c r="EC170" i="35"/>
  <c r="A170" i="35"/>
  <c r="EC169" i="35"/>
  <c r="A169" i="35"/>
  <c r="EC168" i="35"/>
  <c r="A168" i="35"/>
  <c r="EC167" i="35"/>
  <c r="A167" i="35"/>
  <c r="EC166" i="35"/>
  <c r="A166" i="35"/>
  <c r="EC165" i="35"/>
  <c r="A165" i="35"/>
  <c r="EC164" i="35"/>
  <c r="A164" i="35"/>
  <c r="EC163" i="35"/>
  <c r="A163" i="35"/>
  <c r="EC162" i="35"/>
  <c r="A162" i="35"/>
  <c r="EC161" i="35"/>
  <c r="A161" i="35"/>
  <c r="EC160" i="35"/>
  <c r="A160" i="35"/>
  <c r="EC159" i="35"/>
  <c r="A159" i="35"/>
  <c r="EC158" i="35"/>
  <c r="A158" i="35"/>
  <c r="EC157" i="35"/>
  <c r="A157" i="35"/>
  <c r="EC156" i="35"/>
  <c r="A156" i="35"/>
  <c r="EC155" i="35"/>
  <c r="A155" i="35"/>
  <c r="EC154" i="35"/>
  <c r="A154" i="35"/>
  <c r="EC153" i="35"/>
  <c r="A153" i="35"/>
  <c r="EC152" i="35"/>
  <c r="A152" i="35"/>
  <c r="EC151" i="35"/>
  <c r="A151" i="35"/>
  <c r="EC150" i="35"/>
  <c r="A150" i="35"/>
  <c r="EC149" i="35"/>
  <c r="A149" i="35"/>
  <c r="EC148" i="35"/>
  <c r="A148" i="35"/>
  <c r="EC147" i="35"/>
  <c r="A147" i="35"/>
  <c r="EC146" i="35"/>
  <c r="A146" i="35"/>
  <c r="EC145" i="35"/>
  <c r="A145" i="35"/>
  <c r="EC144" i="35"/>
  <c r="A144" i="35"/>
  <c r="EC143" i="35"/>
  <c r="A143" i="35"/>
  <c r="EC142" i="35"/>
  <c r="A142" i="35"/>
  <c r="EC141" i="35"/>
  <c r="A141" i="35"/>
  <c r="EC140" i="35"/>
  <c r="A140" i="35"/>
  <c r="EC139" i="35"/>
  <c r="A139" i="35"/>
  <c r="EC138" i="35"/>
  <c r="A138" i="35"/>
  <c r="EC137" i="35"/>
  <c r="A137" i="35"/>
  <c r="EC136" i="35"/>
  <c r="A136" i="35"/>
  <c r="EC135" i="35"/>
  <c r="A135" i="35"/>
  <c r="EC134" i="35"/>
  <c r="A134" i="35"/>
  <c r="EC133" i="35"/>
  <c r="A133" i="35"/>
  <c r="EC132" i="35"/>
  <c r="A132" i="35"/>
  <c r="EC131" i="35"/>
  <c r="A131" i="35"/>
  <c r="EC130" i="35"/>
  <c r="A130" i="35"/>
  <c r="EC129" i="35"/>
  <c r="A129" i="35"/>
  <c r="EC128" i="35"/>
  <c r="A128" i="35"/>
  <c r="EC127" i="35"/>
  <c r="A127" i="35"/>
  <c r="EC126" i="35"/>
  <c r="A126" i="35"/>
  <c r="EC125" i="35"/>
  <c r="A125" i="35"/>
  <c r="EC124" i="35"/>
  <c r="A124" i="35"/>
  <c r="EC123" i="35"/>
  <c r="A123" i="35"/>
  <c r="EC122" i="35"/>
  <c r="A122" i="35"/>
  <c r="EC121" i="35"/>
  <c r="A121" i="35"/>
  <c r="EC120" i="35"/>
  <c r="A120" i="35"/>
  <c r="EC119" i="35"/>
  <c r="A119" i="35"/>
  <c r="EC118" i="35"/>
  <c r="A118" i="35"/>
  <c r="EC117" i="35"/>
  <c r="A117" i="35"/>
  <c r="EC116" i="35"/>
  <c r="A116" i="35"/>
  <c r="EC115" i="35"/>
  <c r="A115" i="35"/>
  <c r="EC114" i="35"/>
  <c r="A114" i="35"/>
  <c r="EC113" i="35"/>
  <c r="A113" i="35"/>
  <c r="EC112" i="35"/>
  <c r="A112" i="35"/>
  <c r="EC111" i="35"/>
  <c r="A111" i="35"/>
  <c r="EC110" i="35"/>
  <c r="A110" i="35"/>
  <c r="EC109" i="35"/>
  <c r="A109" i="35"/>
  <c r="EC108" i="35"/>
  <c r="A108" i="35"/>
  <c r="EC107" i="35"/>
  <c r="A107" i="35"/>
  <c r="EC106" i="35"/>
  <c r="A106" i="35"/>
  <c r="EC105" i="35"/>
  <c r="A105" i="35"/>
  <c r="EC104" i="35"/>
  <c r="A104" i="35"/>
  <c r="EC103" i="35"/>
  <c r="A103" i="35"/>
  <c r="EC102" i="35"/>
  <c r="A102" i="35"/>
  <c r="EC101" i="35"/>
  <c r="A101" i="35"/>
  <c r="EC100" i="35"/>
  <c r="A100" i="35"/>
  <c r="EC99" i="35"/>
  <c r="A99" i="35"/>
  <c r="EC98" i="35"/>
  <c r="A98" i="35"/>
  <c r="EC97" i="35"/>
  <c r="A97" i="35"/>
  <c r="EC96" i="35"/>
  <c r="A96" i="35"/>
  <c r="EC95" i="35"/>
  <c r="A95" i="35"/>
  <c r="EC94" i="35"/>
  <c r="A94" i="35"/>
  <c r="EC93" i="35"/>
  <c r="A93" i="35"/>
  <c r="EC92" i="35"/>
  <c r="A92" i="35"/>
  <c r="EC91" i="35"/>
  <c r="A91" i="35"/>
  <c r="EC90" i="35"/>
  <c r="A90" i="35"/>
  <c r="EC89" i="35"/>
  <c r="A89" i="35"/>
  <c r="EC88" i="35"/>
  <c r="A88" i="35"/>
  <c r="EC87" i="35"/>
  <c r="A87" i="35"/>
  <c r="EC86" i="35"/>
  <c r="A86" i="35"/>
  <c r="EC85" i="35"/>
  <c r="A85" i="35"/>
  <c r="EC84" i="35"/>
  <c r="A84" i="35"/>
  <c r="EC83" i="35"/>
  <c r="A83" i="35"/>
  <c r="EC82" i="35"/>
  <c r="A82" i="35"/>
  <c r="EC81" i="35"/>
  <c r="A81" i="35"/>
  <c r="EC80" i="35"/>
  <c r="A80" i="35"/>
  <c r="EC79" i="35"/>
  <c r="A79" i="35"/>
  <c r="EC78" i="35"/>
  <c r="A78" i="35"/>
  <c r="EC77" i="35"/>
  <c r="A77" i="35"/>
  <c r="EC76" i="35"/>
  <c r="A76" i="35"/>
  <c r="EC75" i="35"/>
  <c r="A75" i="35"/>
  <c r="EC74" i="35"/>
  <c r="A74" i="35"/>
  <c r="EC73" i="35"/>
  <c r="A73" i="35"/>
  <c r="EC72" i="35"/>
  <c r="A72" i="35"/>
  <c r="EC71" i="35"/>
  <c r="A71" i="35"/>
  <c r="EC70" i="35"/>
  <c r="A70" i="35"/>
  <c r="EC69" i="35"/>
  <c r="A69" i="35"/>
  <c r="EC68" i="35"/>
  <c r="A68" i="35"/>
  <c r="EC67" i="35"/>
  <c r="A67" i="35"/>
  <c r="EC66" i="35"/>
  <c r="A66" i="35"/>
  <c r="EC65" i="35"/>
  <c r="A65" i="35"/>
  <c r="EC64" i="35"/>
  <c r="A64" i="35"/>
  <c r="EC63" i="35"/>
  <c r="A63" i="35"/>
  <c r="EC62" i="35"/>
  <c r="A62" i="35"/>
  <c r="EC61" i="35"/>
  <c r="A61" i="35"/>
  <c r="EC60" i="35"/>
  <c r="A60" i="35"/>
  <c r="EC59" i="35"/>
  <c r="A59" i="35"/>
  <c r="EC58" i="35"/>
  <c r="A58" i="35"/>
  <c r="EC57" i="35"/>
  <c r="A57" i="35"/>
  <c r="EC56" i="35"/>
  <c r="A56" i="35"/>
  <c r="EC55" i="35"/>
  <c r="A55" i="35"/>
  <c r="EC54" i="35"/>
  <c r="A54" i="35"/>
  <c r="EC53" i="35"/>
  <c r="A53" i="35"/>
  <c r="EC52" i="35"/>
  <c r="A52" i="35"/>
  <c r="EC51" i="35"/>
  <c r="A51" i="35"/>
  <c r="EC50" i="35"/>
  <c r="A50" i="35"/>
  <c r="EC49" i="35"/>
  <c r="A49" i="35"/>
  <c r="EC48" i="35"/>
  <c r="A48" i="35"/>
  <c r="EC47" i="35"/>
  <c r="A47" i="35"/>
  <c r="EC46" i="35"/>
  <c r="A46" i="35"/>
  <c r="EC45" i="35"/>
  <c r="A45" i="35"/>
  <c r="EC44" i="35"/>
  <c r="A44" i="35"/>
  <c r="EC43" i="35"/>
  <c r="A43" i="35"/>
  <c r="EC42" i="35"/>
  <c r="A42" i="35"/>
  <c r="EC41" i="35"/>
  <c r="A41" i="35"/>
  <c r="EC40" i="35"/>
  <c r="A40" i="35"/>
  <c r="EC39" i="35"/>
  <c r="A39" i="35"/>
  <c r="EC38" i="35"/>
  <c r="A38" i="35"/>
  <c r="EC37" i="35"/>
  <c r="A37" i="35"/>
  <c r="EC36" i="35"/>
  <c r="A36" i="35"/>
  <c r="EC35" i="35"/>
  <c r="A35" i="35"/>
  <c r="EC34" i="35"/>
  <c r="A34" i="35"/>
  <c r="EC33" i="35"/>
  <c r="A33" i="35"/>
  <c r="EC32" i="35"/>
  <c r="A32" i="35"/>
  <c r="EC31" i="35"/>
  <c r="A31" i="35"/>
  <c r="EC30" i="35"/>
  <c r="A30" i="35"/>
  <c r="EC29" i="35"/>
  <c r="A29" i="35"/>
  <c r="EC28" i="35"/>
  <c r="A28" i="35"/>
  <c r="EC27" i="35"/>
  <c r="A27" i="35"/>
  <c r="EC26" i="35"/>
  <c r="A26" i="35"/>
  <c r="EC25" i="35"/>
  <c r="A25" i="35"/>
  <c r="EC24" i="35"/>
  <c r="A24" i="35"/>
  <c r="EC23" i="35"/>
  <c r="A23" i="35"/>
  <c r="EC22" i="35"/>
  <c r="A22" i="35"/>
  <c r="EC21" i="35"/>
  <c r="A21" i="35"/>
  <c r="EC20" i="35"/>
  <c r="A20" i="35"/>
  <c r="EC19" i="35"/>
  <c r="A19" i="35"/>
  <c r="EC18" i="35"/>
  <c r="A18" i="35"/>
  <c r="EC17" i="35"/>
  <c r="A17" i="35"/>
  <c r="EC16" i="35"/>
  <c r="A16" i="35"/>
  <c r="EC15" i="35"/>
  <c r="A15" i="35"/>
  <c r="EC14" i="35"/>
  <c r="A14" i="35"/>
  <c r="EC13" i="35"/>
  <c r="A13" i="35"/>
  <c r="EC12" i="35"/>
  <c r="A12" i="35"/>
  <c r="EC11" i="35"/>
  <c r="A11" i="35"/>
  <c r="EC10" i="35"/>
  <c r="A10" i="35"/>
  <c r="EC9" i="35"/>
  <c r="A9" i="35"/>
  <c r="EC8" i="35"/>
  <c r="A8" i="35"/>
  <c r="EC7" i="35"/>
  <c r="A7" i="35"/>
  <c r="EC6" i="35"/>
  <c r="A6" i="35"/>
  <c r="EC5" i="35"/>
  <c r="A5" i="35"/>
  <c r="F29" i="10" l="1"/>
  <c r="F30" i="10"/>
  <c r="F32" i="10"/>
  <c r="F33" i="10"/>
  <c r="F34" i="10"/>
  <c r="F35" i="10"/>
  <c r="F36" i="10"/>
  <c r="F37" i="10"/>
  <c r="F38" i="10"/>
  <c r="F28" i="10"/>
  <c r="E29" i="10"/>
  <c r="E30" i="10"/>
  <c r="E31" i="10"/>
  <c r="E32" i="10"/>
  <c r="E33" i="10"/>
  <c r="E34" i="10"/>
  <c r="E35" i="10"/>
  <c r="E36" i="10"/>
  <c r="E37" i="10"/>
  <c r="E38" i="10"/>
  <c r="E28" i="10"/>
  <c r="D29" i="10"/>
  <c r="D30" i="10"/>
  <c r="D31" i="10"/>
  <c r="D32" i="10"/>
  <c r="D33" i="10"/>
  <c r="D34" i="10"/>
  <c r="D35" i="10"/>
  <c r="D36" i="10"/>
  <c r="D37" i="10"/>
  <c r="D38" i="10"/>
  <c r="D28" i="10"/>
  <c r="C30" i="10"/>
  <c r="C31" i="10"/>
  <c r="C32" i="10"/>
  <c r="C33" i="10"/>
  <c r="C34" i="10"/>
  <c r="C35" i="10"/>
  <c r="C36" i="10"/>
  <c r="C37" i="10"/>
  <c r="C38" i="10"/>
  <c r="C29" i="10"/>
  <c r="C28" i="10"/>
  <c r="F21" i="3"/>
  <c r="M18" i="2"/>
  <c r="L18" i="2"/>
  <c r="K18" i="2"/>
  <c r="J18" i="2"/>
  <c r="I18" i="2"/>
  <c r="C18" i="2"/>
  <c r="D18" i="2"/>
  <c r="E18" i="2"/>
  <c r="F18" i="2"/>
  <c r="G18" i="2"/>
  <c r="C51" i="10"/>
  <c r="D21" i="10"/>
  <c r="E21" i="10"/>
  <c r="F21" i="10"/>
  <c r="G21" i="10"/>
  <c r="H21" i="10"/>
  <c r="C21" i="10"/>
  <c r="D20" i="10"/>
  <c r="E20" i="10"/>
  <c r="F20" i="10"/>
  <c r="G20" i="10"/>
  <c r="H20" i="10"/>
  <c r="C20" i="10"/>
  <c r="B30" i="15"/>
  <c r="C30" i="15"/>
  <c r="C52" i="10" s="1"/>
  <c r="D30" i="15"/>
  <c r="E30" i="15"/>
  <c r="F30" i="15"/>
  <c r="G30" i="15"/>
  <c r="E50" i="10"/>
  <c r="F50" i="10"/>
  <c r="G50" i="10"/>
  <c r="D50" i="10"/>
  <c r="C50" i="10"/>
  <c r="C45" i="10" l="1"/>
  <c r="L10" i="17"/>
  <c r="B3" i="34"/>
  <c r="G92" i="1"/>
  <c r="H92" i="1"/>
  <c r="I92" i="1"/>
  <c r="J92" i="1"/>
  <c r="G93" i="1"/>
  <c r="H93" i="1"/>
  <c r="I93" i="1"/>
  <c r="J93" i="1"/>
  <c r="G94" i="1"/>
  <c r="H94" i="1"/>
  <c r="I94" i="1"/>
  <c r="J94" i="1"/>
  <c r="G95" i="1"/>
  <c r="H95" i="1"/>
  <c r="I95" i="1"/>
  <c r="J95" i="1"/>
  <c r="G96" i="1"/>
  <c r="H96" i="1"/>
  <c r="I96" i="1"/>
  <c r="J96" i="1"/>
  <c r="J91" i="1"/>
  <c r="I91" i="1"/>
  <c r="H91" i="1"/>
  <c r="G91" i="1"/>
  <c r="J90" i="1"/>
  <c r="I90" i="1"/>
  <c r="H90" i="1"/>
  <c r="G90" i="1"/>
  <c r="J89" i="1"/>
  <c r="I89" i="1"/>
  <c r="H89" i="1"/>
  <c r="G89" i="1"/>
  <c r="G84" i="1"/>
  <c r="H84" i="1"/>
  <c r="I84" i="1"/>
  <c r="J84" i="1"/>
  <c r="G85" i="1"/>
  <c r="H85" i="1"/>
  <c r="I85" i="1"/>
  <c r="J85" i="1"/>
  <c r="J83" i="1"/>
  <c r="I83" i="1"/>
  <c r="H83" i="1"/>
  <c r="G83" i="1"/>
  <c r="G38" i="1"/>
  <c r="H38" i="1"/>
  <c r="I38" i="1"/>
  <c r="J38" i="1"/>
  <c r="G39" i="1"/>
  <c r="H39" i="1"/>
  <c r="I39" i="1"/>
  <c r="J39" i="1"/>
  <c r="G40" i="1"/>
  <c r="H40" i="1"/>
  <c r="I40" i="1"/>
  <c r="J40" i="1"/>
  <c r="G41" i="1"/>
  <c r="H41" i="1"/>
  <c r="I41" i="1"/>
  <c r="J41" i="1"/>
  <c r="G42" i="1"/>
  <c r="H42" i="1"/>
  <c r="I42" i="1"/>
  <c r="J42" i="1"/>
  <c r="G43" i="1"/>
  <c r="H43" i="1"/>
  <c r="I43" i="1"/>
  <c r="J43" i="1"/>
  <c r="G44" i="1"/>
  <c r="H44" i="1"/>
  <c r="I44" i="1"/>
  <c r="J44" i="1"/>
  <c r="G45" i="1"/>
  <c r="H45" i="1"/>
  <c r="I45" i="1"/>
  <c r="J45" i="1"/>
  <c r="G46" i="1"/>
  <c r="H46" i="1"/>
  <c r="I46" i="1"/>
  <c r="J46" i="1"/>
  <c r="G47" i="1"/>
  <c r="H47" i="1"/>
  <c r="I47" i="1"/>
  <c r="J47" i="1"/>
  <c r="G48" i="1"/>
  <c r="H48" i="1"/>
  <c r="I48" i="1"/>
  <c r="J48" i="1"/>
  <c r="G49" i="1"/>
  <c r="H49" i="1"/>
  <c r="I49" i="1"/>
  <c r="J49" i="1"/>
  <c r="G50" i="1"/>
  <c r="H50" i="1"/>
  <c r="I50" i="1"/>
  <c r="J50" i="1"/>
  <c r="G51" i="1"/>
  <c r="H51" i="1"/>
  <c r="I51" i="1"/>
  <c r="J51" i="1"/>
  <c r="G52" i="1"/>
  <c r="H52" i="1"/>
  <c r="I52" i="1"/>
  <c r="J52" i="1"/>
  <c r="G53" i="1"/>
  <c r="H53" i="1"/>
  <c r="I53" i="1"/>
  <c r="J53" i="1"/>
  <c r="G54" i="1"/>
  <c r="H54" i="1"/>
  <c r="I54" i="1"/>
  <c r="J54" i="1"/>
  <c r="G55" i="1"/>
  <c r="H55" i="1"/>
  <c r="I55" i="1"/>
  <c r="J55" i="1"/>
  <c r="G56" i="1"/>
  <c r="H56" i="1"/>
  <c r="I56" i="1"/>
  <c r="J56" i="1"/>
  <c r="G57" i="1"/>
  <c r="H57" i="1"/>
  <c r="I57" i="1"/>
  <c r="J57" i="1"/>
  <c r="G58" i="1"/>
  <c r="H58" i="1"/>
  <c r="I58" i="1"/>
  <c r="J58" i="1"/>
  <c r="G59" i="1"/>
  <c r="H59" i="1"/>
  <c r="I59" i="1"/>
  <c r="J59" i="1"/>
  <c r="G60" i="1"/>
  <c r="H60" i="1"/>
  <c r="I60" i="1"/>
  <c r="J60" i="1"/>
  <c r="G61" i="1"/>
  <c r="H61" i="1"/>
  <c r="I61" i="1"/>
  <c r="J61" i="1"/>
  <c r="G62" i="1"/>
  <c r="H62" i="1"/>
  <c r="I62" i="1"/>
  <c r="J62" i="1"/>
  <c r="G63" i="1"/>
  <c r="H63" i="1"/>
  <c r="I63" i="1"/>
  <c r="J63" i="1"/>
  <c r="G64" i="1"/>
  <c r="H64" i="1"/>
  <c r="I64" i="1"/>
  <c r="J64" i="1"/>
  <c r="G65" i="1"/>
  <c r="H65" i="1"/>
  <c r="I65" i="1"/>
  <c r="J65" i="1"/>
  <c r="G66" i="1"/>
  <c r="H66" i="1"/>
  <c r="I66" i="1"/>
  <c r="J66" i="1"/>
  <c r="G67" i="1"/>
  <c r="H67" i="1"/>
  <c r="I67" i="1"/>
  <c r="J67" i="1"/>
  <c r="G68" i="1"/>
  <c r="H68" i="1"/>
  <c r="I68" i="1"/>
  <c r="J68" i="1"/>
  <c r="G69" i="1"/>
  <c r="H69" i="1"/>
  <c r="I69" i="1"/>
  <c r="J69" i="1"/>
  <c r="G70" i="1"/>
  <c r="H70" i="1"/>
  <c r="I70" i="1"/>
  <c r="J70" i="1"/>
  <c r="G71" i="1"/>
  <c r="H71" i="1"/>
  <c r="I71" i="1"/>
  <c r="J71" i="1"/>
  <c r="G72" i="1"/>
  <c r="H72" i="1"/>
  <c r="I72" i="1"/>
  <c r="J72" i="1"/>
  <c r="G73" i="1"/>
  <c r="H73" i="1"/>
  <c r="I73" i="1"/>
  <c r="J73" i="1"/>
  <c r="G74" i="1"/>
  <c r="H74" i="1"/>
  <c r="I74" i="1"/>
  <c r="J74" i="1"/>
  <c r="G75" i="1"/>
  <c r="H75" i="1"/>
  <c r="I75" i="1"/>
  <c r="J75" i="1"/>
  <c r="H37" i="1"/>
  <c r="I37" i="1"/>
  <c r="J37" i="1"/>
  <c r="G17" i="1"/>
  <c r="H17" i="1"/>
  <c r="I17" i="1"/>
  <c r="J17" i="1"/>
  <c r="G18" i="1"/>
  <c r="H18" i="1"/>
  <c r="I18" i="1"/>
  <c r="J18" i="1"/>
  <c r="G19" i="1"/>
  <c r="H19" i="1"/>
  <c r="I19" i="1"/>
  <c r="J19" i="1"/>
  <c r="G20" i="1"/>
  <c r="H20" i="1"/>
  <c r="I20" i="1"/>
  <c r="J20" i="1"/>
  <c r="G21" i="1"/>
  <c r="H21" i="1"/>
  <c r="I21" i="1"/>
  <c r="J21" i="1"/>
  <c r="G22" i="1"/>
  <c r="H22" i="1"/>
  <c r="I22" i="1"/>
  <c r="J22" i="1"/>
  <c r="G23" i="1"/>
  <c r="H23" i="1"/>
  <c r="I23" i="1"/>
  <c r="J23" i="1"/>
  <c r="G24" i="1"/>
  <c r="H24" i="1"/>
  <c r="I24" i="1"/>
  <c r="J24" i="1"/>
  <c r="G25" i="1"/>
  <c r="H25" i="1"/>
  <c r="I25" i="1"/>
  <c r="J25" i="1"/>
  <c r="G26" i="1"/>
  <c r="H26" i="1"/>
  <c r="I26" i="1"/>
  <c r="J26" i="1"/>
  <c r="G27" i="1"/>
  <c r="H27" i="1"/>
  <c r="I27" i="1"/>
  <c r="J27" i="1"/>
  <c r="G28" i="1"/>
  <c r="H28" i="1"/>
  <c r="I28" i="1"/>
  <c r="J28" i="1"/>
  <c r="G29" i="1"/>
  <c r="H29" i="1"/>
  <c r="I29" i="1"/>
  <c r="J29" i="1"/>
  <c r="G30" i="1"/>
  <c r="H30" i="1"/>
  <c r="I30" i="1"/>
  <c r="J30" i="1"/>
  <c r="G31" i="1"/>
  <c r="H31" i="1"/>
  <c r="I31" i="1"/>
  <c r="J31" i="1"/>
  <c r="G32" i="1"/>
  <c r="H32" i="1"/>
  <c r="I32" i="1"/>
  <c r="J32" i="1"/>
  <c r="H16" i="1"/>
  <c r="I16" i="1"/>
  <c r="J16" i="1"/>
  <c r="G37" i="1"/>
  <c r="G16" i="1"/>
  <c r="D90" i="1"/>
  <c r="F90" i="1" s="1"/>
  <c r="D91" i="1"/>
  <c r="F91" i="1" s="1"/>
  <c r="D92" i="1"/>
  <c r="F92" i="1" s="1"/>
  <c r="D93" i="1"/>
  <c r="F93" i="1" s="1"/>
  <c r="D94" i="1"/>
  <c r="F94" i="1" s="1"/>
  <c r="D95" i="1"/>
  <c r="F95" i="1" s="1"/>
  <c r="D96" i="1"/>
  <c r="F96" i="1" s="1"/>
  <c r="D89" i="1"/>
  <c r="F89" i="1" s="1"/>
  <c r="D84" i="1"/>
  <c r="F84" i="1" s="1"/>
  <c r="D85" i="1"/>
  <c r="F85" i="1" s="1"/>
  <c r="D83" i="1"/>
  <c r="F83" i="1" s="1"/>
  <c r="D38" i="1"/>
  <c r="F38" i="1" s="1"/>
  <c r="D39" i="1"/>
  <c r="F39" i="1" s="1"/>
  <c r="D40" i="1"/>
  <c r="F40" i="1" s="1"/>
  <c r="D41" i="1"/>
  <c r="F41" i="1" s="1"/>
  <c r="D42" i="1"/>
  <c r="F42" i="1" s="1"/>
  <c r="D43" i="1"/>
  <c r="F43" i="1" s="1"/>
  <c r="D44" i="1"/>
  <c r="F44" i="1" s="1"/>
  <c r="D45" i="1"/>
  <c r="F45" i="1" s="1"/>
  <c r="D46" i="1"/>
  <c r="F46" i="1" s="1"/>
  <c r="D47" i="1"/>
  <c r="F47" i="1" s="1"/>
  <c r="D48" i="1"/>
  <c r="F48" i="1" s="1"/>
  <c r="D49" i="1"/>
  <c r="F49" i="1" s="1"/>
  <c r="D50" i="1"/>
  <c r="F50" i="1" s="1"/>
  <c r="D51" i="1"/>
  <c r="F51" i="1" s="1"/>
  <c r="D52" i="1"/>
  <c r="F52" i="1" s="1"/>
  <c r="D53" i="1"/>
  <c r="F53" i="1" s="1"/>
  <c r="D54" i="1"/>
  <c r="F54" i="1" s="1"/>
  <c r="D55" i="1"/>
  <c r="F55" i="1" s="1"/>
  <c r="D56" i="1"/>
  <c r="F56" i="1" s="1"/>
  <c r="D57" i="1"/>
  <c r="F57" i="1" s="1"/>
  <c r="D58" i="1"/>
  <c r="F58" i="1" s="1"/>
  <c r="D59" i="1"/>
  <c r="F59" i="1" s="1"/>
  <c r="D60" i="1"/>
  <c r="F60" i="1" s="1"/>
  <c r="D61" i="1"/>
  <c r="F61" i="1" s="1"/>
  <c r="D62" i="1"/>
  <c r="F62" i="1" s="1"/>
  <c r="D63" i="1"/>
  <c r="F63" i="1" s="1"/>
  <c r="D64" i="1"/>
  <c r="F64" i="1" s="1"/>
  <c r="D65" i="1"/>
  <c r="F65" i="1" s="1"/>
  <c r="D66" i="1"/>
  <c r="F66" i="1" s="1"/>
  <c r="D67" i="1"/>
  <c r="F67" i="1" s="1"/>
  <c r="D68" i="1"/>
  <c r="F68" i="1" s="1"/>
  <c r="D69" i="1"/>
  <c r="F69" i="1" s="1"/>
  <c r="D70" i="1"/>
  <c r="F70" i="1" s="1"/>
  <c r="D71" i="1"/>
  <c r="F71" i="1" s="1"/>
  <c r="D72" i="1"/>
  <c r="F72" i="1" s="1"/>
  <c r="D73" i="1"/>
  <c r="F73" i="1" s="1"/>
  <c r="D74" i="1"/>
  <c r="F74" i="1" s="1"/>
  <c r="D75" i="1"/>
  <c r="F75" i="1" s="1"/>
  <c r="D37" i="1"/>
  <c r="F37" i="1" s="1"/>
  <c r="D17" i="1"/>
  <c r="F17" i="1" s="1"/>
  <c r="D18" i="1"/>
  <c r="F18" i="1" s="1"/>
  <c r="D19" i="1"/>
  <c r="F19" i="1" s="1"/>
  <c r="D20" i="1"/>
  <c r="F20" i="1" s="1"/>
  <c r="D21" i="1"/>
  <c r="F21" i="1" s="1"/>
  <c r="D22" i="1"/>
  <c r="F22" i="1" s="1"/>
  <c r="D23" i="1"/>
  <c r="F23" i="1" s="1"/>
  <c r="D24" i="1"/>
  <c r="F24" i="1" s="1"/>
  <c r="D25" i="1"/>
  <c r="F25" i="1" s="1"/>
  <c r="D26" i="1"/>
  <c r="F26" i="1" s="1"/>
  <c r="D27" i="1"/>
  <c r="F27" i="1" s="1"/>
  <c r="D28" i="1"/>
  <c r="F28" i="1" s="1"/>
  <c r="D29" i="1"/>
  <c r="F29" i="1" s="1"/>
  <c r="D30" i="1"/>
  <c r="F30" i="1" s="1"/>
  <c r="D31" i="1"/>
  <c r="F31" i="1" s="1"/>
  <c r="D32" i="1"/>
  <c r="F32" i="1" s="1"/>
  <c r="D16" i="1"/>
  <c r="F16" i="1" s="1"/>
  <c r="H15" i="34" l="1"/>
  <c r="I15" i="34"/>
  <c r="J15" i="34"/>
  <c r="K15" i="34"/>
  <c r="AA59" i="22"/>
  <c r="G11" i="17"/>
  <c r="D24" i="10"/>
  <c r="E24" i="10"/>
  <c r="F24" i="10"/>
  <c r="G24" i="10"/>
  <c r="C24" i="10"/>
  <c r="B3" i="1" l="1"/>
  <c r="E33" i="1" l="1"/>
  <c r="H33" i="1" l="1"/>
  <c r="I33" i="1"/>
  <c r="G33" i="1"/>
  <c r="J33" i="1"/>
  <c r="D33" i="1"/>
  <c r="F33" i="1"/>
  <c r="AA24" i="22" l="1"/>
  <c r="M9" i="23"/>
  <c r="O9" i="23" s="1"/>
  <c r="M65" i="23"/>
  <c r="M64" i="23"/>
  <c r="M63" i="23"/>
  <c r="M61" i="23"/>
  <c r="M60" i="23"/>
  <c r="M59" i="23"/>
  <c r="M58" i="23"/>
  <c r="M57" i="23"/>
  <c r="M56" i="23"/>
  <c r="M55" i="23"/>
  <c r="M54" i="23"/>
  <c r="M53" i="23"/>
  <c r="M52" i="23"/>
  <c r="M51" i="23"/>
  <c r="M50" i="23"/>
  <c r="M48" i="23"/>
  <c r="M47" i="23"/>
  <c r="M46" i="23"/>
  <c r="M44" i="23"/>
  <c r="M43" i="23"/>
  <c r="M42" i="23"/>
  <c r="M41" i="23"/>
  <c r="M40" i="23"/>
  <c r="M39" i="23"/>
  <c r="M38" i="23"/>
  <c r="M37" i="23"/>
  <c r="M36" i="23"/>
  <c r="M35" i="23"/>
  <c r="M34" i="23"/>
  <c r="M33" i="23"/>
  <c r="M32" i="23"/>
  <c r="M10" i="23"/>
  <c r="M11" i="23"/>
  <c r="M12" i="23"/>
  <c r="M13" i="23"/>
  <c r="M14" i="23"/>
  <c r="M15" i="23"/>
  <c r="M16" i="23"/>
  <c r="M17" i="23"/>
  <c r="M18" i="23"/>
  <c r="M19" i="23"/>
  <c r="M20" i="23"/>
  <c r="M21" i="23"/>
  <c r="M22" i="23"/>
  <c r="M23" i="23"/>
  <c r="M24" i="23"/>
  <c r="M25" i="23"/>
  <c r="M26" i="23"/>
  <c r="M27" i="23"/>
  <c r="M28" i="23"/>
  <c r="M29" i="23"/>
  <c r="M30" i="23"/>
  <c r="L9" i="23"/>
  <c r="B3" i="28"/>
  <c r="B3" i="27"/>
  <c r="B3" i="25"/>
  <c r="B3" i="23"/>
  <c r="B3" i="20"/>
  <c r="B3" i="26"/>
  <c r="W22" i="22" l="1"/>
  <c r="T73" i="23"/>
  <c r="S73" i="23"/>
  <c r="R73" i="23"/>
  <c r="N73" i="23"/>
  <c r="K73" i="23"/>
  <c r="J73" i="23"/>
  <c r="T72" i="23"/>
  <c r="S72" i="23"/>
  <c r="R72" i="23"/>
  <c r="P72" i="23"/>
  <c r="N72" i="23"/>
  <c r="M72" i="23"/>
  <c r="L72" i="23"/>
  <c r="K72" i="23"/>
  <c r="J72" i="23"/>
  <c r="T71" i="23"/>
  <c r="S71" i="23"/>
  <c r="R71" i="23"/>
  <c r="N71" i="23"/>
  <c r="K71" i="23"/>
  <c r="J71" i="23"/>
  <c r="T70" i="23"/>
  <c r="S70" i="23"/>
  <c r="R70" i="23"/>
  <c r="N70" i="23"/>
  <c r="K70" i="23"/>
  <c r="J70" i="23"/>
  <c r="T69" i="23"/>
  <c r="T74" i="23" s="1"/>
  <c r="S69" i="23"/>
  <c r="R69" i="23"/>
  <c r="R74" i="23" s="1"/>
  <c r="N69" i="23"/>
  <c r="K69" i="23"/>
  <c r="J69" i="23"/>
  <c r="J74" i="23" s="1"/>
  <c r="AH66" i="23"/>
  <c r="AG66" i="23"/>
  <c r="AF66" i="23"/>
  <c r="AE66" i="23"/>
  <c r="AD66" i="23"/>
  <c r="AC66" i="23"/>
  <c r="AB66" i="23"/>
  <c r="AA66" i="23"/>
  <c r="Z66" i="23"/>
  <c r="Y66" i="23"/>
  <c r="X66" i="23"/>
  <c r="W66" i="23"/>
  <c r="T66" i="23"/>
  <c r="S66" i="23"/>
  <c r="R66" i="23"/>
  <c r="AI65" i="23"/>
  <c r="Q65" i="23"/>
  <c r="L65" i="23"/>
  <c r="O65" i="23" s="1"/>
  <c r="AI64" i="23"/>
  <c r="Q64" i="23"/>
  <c r="L64" i="23"/>
  <c r="O64" i="23" s="1"/>
  <c r="AJ63" i="23"/>
  <c r="AI63" i="23"/>
  <c r="AI73" i="23" s="1"/>
  <c r="Q63" i="23"/>
  <c r="Q73" i="23" s="1"/>
  <c r="L63" i="23"/>
  <c r="AI61" i="23"/>
  <c r="Q61" i="23"/>
  <c r="O61" i="23"/>
  <c r="AI60" i="23"/>
  <c r="AJ60" i="23" s="1"/>
  <c r="Q60" i="23"/>
  <c r="O60" i="23"/>
  <c r="AI59" i="23"/>
  <c r="Q59" i="23"/>
  <c r="O59" i="23"/>
  <c r="AI58" i="23"/>
  <c r="Q58" i="23"/>
  <c r="AJ58" i="23" s="1"/>
  <c r="O58" i="23"/>
  <c r="AI57" i="23"/>
  <c r="AJ57" i="23" s="1"/>
  <c r="Q57" i="23"/>
  <c r="O57" i="23"/>
  <c r="AJ56" i="23"/>
  <c r="AI56" i="23"/>
  <c r="Q56" i="23"/>
  <c r="O56" i="23"/>
  <c r="AI55" i="23"/>
  <c r="Q55" i="23"/>
  <c r="O55" i="23"/>
  <c r="AI54" i="23"/>
  <c r="AJ54" i="23" s="1"/>
  <c r="Q54" i="23"/>
  <c r="O54" i="23"/>
  <c r="AI53" i="23"/>
  <c r="AJ53" i="23" s="1"/>
  <c r="Q53" i="23"/>
  <c r="O53" i="23"/>
  <c r="AI52" i="23"/>
  <c r="Q52" i="23"/>
  <c r="AJ52" i="23" s="1"/>
  <c r="O52" i="23"/>
  <c r="AI51" i="23"/>
  <c r="Q51" i="23"/>
  <c r="O51" i="23"/>
  <c r="AI50" i="23"/>
  <c r="Q50" i="23"/>
  <c r="O50" i="23"/>
  <c r="O72" i="23" s="1"/>
  <c r="AI48" i="23"/>
  <c r="Q48" i="23"/>
  <c r="L48" i="23"/>
  <c r="O48" i="23" s="1"/>
  <c r="P48" i="23" s="1"/>
  <c r="AI47" i="23"/>
  <c r="Q47" i="23"/>
  <c r="AJ47" i="23" s="1"/>
  <c r="O47" i="23"/>
  <c r="L47" i="23"/>
  <c r="AI46" i="23"/>
  <c r="AI71" i="23" s="1"/>
  <c r="Q46" i="23"/>
  <c r="AJ46" i="23" s="1"/>
  <c r="L46" i="23"/>
  <c r="AI44" i="23"/>
  <c r="Q44" i="23"/>
  <c r="L44" i="23"/>
  <c r="O44" i="23" s="1"/>
  <c r="P44" i="23" s="1"/>
  <c r="AJ43" i="23"/>
  <c r="AI43" i="23"/>
  <c r="Q43" i="23"/>
  <c r="O43" i="23"/>
  <c r="P43" i="23" s="1"/>
  <c r="L43" i="23"/>
  <c r="AI42" i="23"/>
  <c r="Q42" i="23"/>
  <c r="L42" i="23"/>
  <c r="O42" i="23" s="1"/>
  <c r="AI41" i="23"/>
  <c r="Q41" i="23"/>
  <c r="L41" i="23"/>
  <c r="AI40" i="23"/>
  <c r="Q40" i="23"/>
  <c r="O40" i="23"/>
  <c r="L40" i="23"/>
  <c r="AI39" i="23"/>
  <c r="Q39" i="23"/>
  <c r="L39" i="23"/>
  <c r="O39" i="23" s="1"/>
  <c r="P39" i="23" s="1"/>
  <c r="AI38" i="23"/>
  <c r="Q38" i="23"/>
  <c r="L38" i="23"/>
  <c r="AI37" i="23"/>
  <c r="Q37" i="23"/>
  <c r="L37" i="23"/>
  <c r="AI36" i="23"/>
  <c r="Q36" i="23"/>
  <c r="L36" i="23"/>
  <c r="O36" i="23" s="1"/>
  <c r="P36" i="23" s="1"/>
  <c r="AI35" i="23"/>
  <c r="Q35" i="23"/>
  <c r="L35" i="23"/>
  <c r="O35" i="23" s="1"/>
  <c r="P35" i="23" s="1"/>
  <c r="AI34" i="23"/>
  <c r="Q34" i="23"/>
  <c r="L34" i="23"/>
  <c r="O34" i="23" s="1"/>
  <c r="AI33" i="23"/>
  <c r="Q33" i="23"/>
  <c r="L33" i="23"/>
  <c r="AI32" i="23"/>
  <c r="Q32" i="23"/>
  <c r="O32" i="23"/>
  <c r="AI30" i="23"/>
  <c r="Q30" i="23"/>
  <c r="AJ30" i="23" s="1"/>
  <c r="L30" i="23"/>
  <c r="AI29" i="23"/>
  <c r="Q29" i="23"/>
  <c r="AJ29" i="23" s="1"/>
  <c r="L29" i="23"/>
  <c r="AI28" i="23"/>
  <c r="AJ28" i="23" s="1"/>
  <c r="Q28" i="23"/>
  <c r="L28" i="23"/>
  <c r="AI27" i="23"/>
  <c r="Q27" i="23"/>
  <c r="L27" i="23"/>
  <c r="O27" i="23" s="1"/>
  <c r="P27" i="23" s="1"/>
  <c r="AI26" i="23"/>
  <c r="Q26" i="23"/>
  <c r="O26" i="23"/>
  <c r="P26" i="23" s="1"/>
  <c r="L26" i="23"/>
  <c r="AI25" i="23"/>
  <c r="Q25" i="23"/>
  <c r="AJ25" i="23" s="1"/>
  <c r="L25" i="23"/>
  <c r="O25" i="23" s="1"/>
  <c r="P25" i="23" s="1"/>
  <c r="AI24" i="23"/>
  <c r="Q24" i="23"/>
  <c r="AJ24" i="23" s="1"/>
  <c r="O24" i="23"/>
  <c r="P24" i="23" s="1"/>
  <c r="L24" i="23"/>
  <c r="AI23" i="23"/>
  <c r="AJ23" i="23" s="1"/>
  <c r="Q23" i="23"/>
  <c r="L23" i="23"/>
  <c r="O23" i="23" s="1"/>
  <c r="P23" i="23" s="1"/>
  <c r="AI22" i="23"/>
  <c r="Q22" i="23"/>
  <c r="AJ22" i="23" s="1"/>
  <c r="L22" i="23"/>
  <c r="O22" i="23" s="1"/>
  <c r="AI21" i="23"/>
  <c r="Q21" i="23"/>
  <c r="AJ21" i="23" s="1"/>
  <c r="L21" i="23"/>
  <c r="O21" i="23" s="1"/>
  <c r="AI20" i="23"/>
  <c r="AJ20" i="23" s="1"/>
  <c r="Q20" i="23"/>
  <c r="L20" i="23"/>
  <c r="AI19" i="23"/>
  <c r="Q19" i="23"/>
  <c r="L19" i="23"/>
  <c r="O19" i="23" s="1"/>
  <c r="P19" i="23" s="1"/>
  <c r="AI18" i="23"/>
  <c r="Q18" i="23"/>
  <c r="O18" i="23"/>
  <c r="P18" i="23" s="1"/>
  <c r="L18" i="23"/>
  <c r="AI17" i="23"/>
  <c r="Q17" i="23"/>
  <c r="AJ17" i="23" s="1"/>
  <c r="L17" i="23"/>
  <c r="O17" i="23" s="1"/>
  <c r="P17" i="23" s="1"/>
  <c r="AI16" i="23"/>
  <c r="Q16" i="23"/>
  <c r="AJ16" i="23" s="1"/>
  <c r="O16" i="23"/>
  <c r="P16" i="23" s="1"/>
  <c r="L16" i="23"/>
  <c r="AI15" i="23"/>
  <c r="AJ15" i="23" s="1"/>
  <c r="Q15" i="23"/>
  <c r="L15" i="23"/>
  <c r="O15" i="23" s="1"/>
  <c r="P15" i="23" s="1"/>
  <c r="AI14" i="23"/>
  <c r="Q14" i="23"/>
  <c r="AJ14" i="23" s="1"/>
  <c r="L14" i="23"/>
  <c r="O14" i="23" s="1"/>
  <c r="AI13" i="23"/>
  <c r="Q13" i="23"/>
  <c r="AJ13" i="23" s="1"/>
  <c r="L13" i="23"/>
  <c r="AI12" i="23"/>
  <c r="AJ12" i="23" s="1"/>
  <c r="Q12" i="23"/>
  <c r="L12" i="23"/>
  <c r="AI11" i="23"/>
  <c r="Q11" i="23"/>
  <c r="L11" i="23"/>
  <c r="O11" i="23" s="1"/>
  <c r="P11" i="23" s="1"/>
  <c r="AI10" i="23"/>
  <c r="Q10" i="23"/>
  <c r="O10" i="23"/>
  <c r="P10" i="23" s="1"/>
  <c r="L10" i="23"/>
  <c r="AI9" i="23"/>
  <c r="Q9" i="23"/>
  <c r="Q66" i="23" s="1"/>
  <c r="W74" i="22"/>
  <c r="W66" i="22"/>
  <c r="AA54" i="22"/>
  <c r="W53" i="22"/>
  <c r="AA48" i="22"/>
  <c r="W45" i="22"/>
  <c r="AA41" i="22"/>
  <c r="W37" i="22"/>
  <c r="AA34" i="22"/>
  <c r="W30" i="22"/>
  <c r="V15" i="22"/>
  <c r="W77" i="22" l="1"/>
  <c r="W81" i="22" s="1"/>
  <c r="AJ72" i="23"/>
  <c r="Q70" i="23"/>
  <c r="AJ51" i="23"/>
  <c r="AI72" i="23"/>
  <c r="AI70" i="23"/>
  <c r="P47" i="23"/>
  <c r="AJ48" i="23"/>
  <c r="AJ71" i="23" s="1"/>
  <c r="AJ64" i="23"/>
  <c r="AJ73" i="23" s="1"/>
  <c r="S74" i="23"/>
  <c r="Q72" i="23"/>
  <c r="AJ61" i="23"/>
  <c r="AJ11" i="23"/>
  <c r="AJ19" i="23"/>
  <c r="AJ27" i="23"/>
  <c r="P40" i="23"/>
  <c r="AJ42" i="23"/>
  <c r="AJ44" i="23"/>
  <c r="AJ59" i="23"/>
  <c r="L73" i="23"/>
  <c r="AJ65" i="23"/>
  <c r="AJ50" i="23"/>
  <c r="AI66" i="23"/>
  <c r="Q69" i="23"/>
  <c r="Q74" i="23" s="1"/>
  <c r="AJ18" i="23"/>
  <c r="AJ26" i="23"/>
  <c r="AJ55" i="23"/>
  <c r="K74" i="23"/>
  <c r="N74" i="23"/>
  <c r="P30" i="23"/>
  <c r="P28" i="23"/>
  <c r="O46" i="23"/>
  <c r="M71" i="23"/>
  <c r="Q71" i="23"/>
  <c r="O30" i="23"/>
  <c r="O38" i="23"/>
  <c r="P38" i="23" s="1"/>
  <c r="AJ9" i="23"/>
  <c r="O12" i="23"/>
  <c r="P12" i="23" s="1"/>
  <c r="P14" i="23"/>
  <c r="O20" i="23"/>
  <c r="P20" i="23" s="1"/>
  <c r="P22" i="23"/>
  <c r="O28" i="23"/>
  <c r="P34" i="23"/>
  <c r="O37" i="23"/>
  <c r="P37" i="23" s="1"/>
  <c r="O41" i="23"/>
  <c r="P41" i="23" s="1"/>
  <c r="P42" i="23"/>
  <c r="P65" i="23"/>
  <c r="L69" i="23"/>
  <c r="O13" i="23"/>
  <c r="P13" i="23" s="1"/>
  <c r="O29" i="23"/>
  <c r="P29" i="23" s="1"/>
  <c r="P21" i="23"/>
  <c r="P64" i="23"/>
  <c r="AI69" i="23"/>
  <c r="L71" i="23"/>
  <c r="L70" i="23"/>
  <c r="AJ10" i="23"/>
  <c r="AJ70" i="23" l="1"/>
  <c r="AI74" i="23"/>
  <c r="O63" i="23"/>
  <c r="M73" i="23"/>
  <c r="O71" i="23"/>
  <c r="P46" i="23"/>
  <c r="P71" i="23" s="1"/>
  <c r="M69" i="23"/>
  <c r="AJ69" i="23"/>
  <c r="AJ74" i="23" s="1"/>
  <c r="AI76" i="23" s="1"/>
  <c r="AJ66" i="23"/>
  <c r="O69" i="23"/>
  <c r="P9" i="23"/>
  <c r="P69" i="23" s="1"/>
  <c r="O33" i="23"/>
  <c r="M70" i="23"/>
  <c r="L74" i="23"/>
  <c r="M74" i="23" l="1"/>
  <c r="P33" i="23"/>
  <c r="P70" i="23" s="1"/>
  <c r="O70" i="23"/>
  <c r="O73" i="23"/>
  <c r="O74" i="23" s="1"/>
  <c r="P63" i="23"/>
  <c r="P73" i="23" s="1"/>
  <c r="P74" i="23" s="1"/>
  <c r="S21" i="3" l="1"/>
  <c r="R21" i="3"/>
  <c r="Q21" i="3"/>
  <c r="P21" i="3"/>
  <c r="O21" i="3"/>
  <c r="B3" i="2"/>
  <c r="G51" i="10"/>
  <c r="F51" i="10"/>
  <c r="E51" i="10"/>
  <c r="D51" i="10"/>
  <c r="M19" i="17"/>
  <c r="K19" i="17"/>
  <c r="K18" i="17"/>
  <c r="I19" i="17"/>
  <c r="G19" i="17"/>
  <c r="G18" i="17"/>
  <c r="M18" i="17"/>
  <c r="I18" i="17"/>
  <c r="M17" i="17"/>
  <c r="K17" i="17"/>
  <c r="I17" i="17"/>
  <c r="G17" i="17"/>
  <c r="M11" i="17"/>
  <c r="N13" i="17" s="1"/>
  <c r="K11" i="17"/>
  <c r="L13" i="17" s="1"/>
  <c r="I11" i="17"/>
  <c r="J13" i="17" s="1"/>
  <c r="H13" i="17"/>
  <c r="C19" i="17" l="1"/>
  <c r="C18" i="17"/>
  <c r="C17" i="17"/>
  <c r="C11" i="17"/>
  <c r="D13" i="17" s="1"/>
  <c r="N20" i="17"/>
  <c r="N24" i="17"/>
  <c r="L20" i="17"/>
  <c r="L24" i="17"/>
  <c r="B3" i="17"/>
  <c r="H20" i="17"/>
  <c r="H24" i="17"/>
  <c r="D20" i="17" l="1"/>
  <c r="J24" i="17"/>
  <c r="J20" i="17"/>
  <c r="J28" i="17" s="1"/>
  <c r="N28" i="17"/>
  <c r="N26" i="17"/>
  <c r="L28" i="17"/>
  <c r="L26" i="17"/>
  <c r="D24" i="17"/>
  <c r="H28" i="17"/>
  <c r="H26" i="17"/>
  <c r="S21" i="14"/>
  <c r="R21" i="14"/>
  <c r="Q21" i="14"/>
  <c r="P21" i="14"/>
  <c r="O21" i="14"/>
  <c r="D54" i="10"/>
  <c r="E54" i="10"/>
  <c r="F54" i="10"/>
  <c r="G54" i="10"/>
  <c r="D55" i="10"/>
  <c r="E55" i="10"/>
  <c r="F55" i="10"/>
  <c r="G55" i="10"/>
  <c r="D56" i="10"/>
  <c r="E56" i="10"/>
  <c r="F56" i="10"/>
  <c r="G56" i="10"/>
  <c r="D57" i="10"/>
  <c r="E57" i="10"/>
  <c r="F57" i="10"/>
  <c r="G57" i="10"/>
  <c r="D58" i="10"/>
  <c r="E58" i="10"/>
  <c r="F58" i="10"/>
  <c r="G58" i="10"/>
  <c r="D59" i="10"/>
  <c r="E59" i="10"/>
  <c r="F59" i="10"/>
  <c r="G59" i="10"/>
  <c r="D60" i="10"/>
  <c r="E60" i="10"/>
  <c r="F60" i="10"/>
  <c r="G60" i="10"/>
  <c r="D61" i="10"/>
  <c r="E61" i="10"/>
  <c r="F61" i="10"/>
  <c r="G61" i="10"/>
  <c r="D62" i="10"/>
  <c r="E62" i="10"/>
  <c r="F62" i="10"/>
  <c r="G62" i="10"/>
  <c r="D63" i="10"/>
  <c r="E63" i="10"/>
  <c r="F63" i="10"/>
  <c r="G63" i="10"/>
  <c r="D64" i="10"/>
  <c r="E64" i="10"/>
  <c r="F64" i="10"/>
  <c r="G64" i="10"/>
  <c r="C55" i="10"/>
  <c r="C56" i="10"/>
  <c r="C57" i="10"/>
  <c r="C58" i="10"/>
  <c r="C59" i="10"/>
  <c r="C60" i="10"/>
  <c r="C61" i="10"/>
  <c r="C62" i="10"/>
  <c r="C63" i="10"/>
  <c r="C64" i="10"/>
  <c r="C54" i="10"/>
  <c r="B3" i="4"/>
  <c r="B3" i="3"/>
  <c r="B3" i="14"/>
  <c r="B3" i="15"/>
  <c r="M21" i="14"/>
  <c r="L21" i="14"/>
  <c r="K21" i="14"/>
  <c r="J21" i="14"/>
  <c r="I21" i="14"/>
  <c r="D45" i="10" l="1"/>
  <c r="G52" i="10"/>
  <c r="F52" i="10"/>
  <c r="E52" i="10"/>
  <c r="D52" i="10"/>
  <c r="H24" i="10"/>
  <c r="N10" i="17"/>
  <c r="N22" i="17" s="1"/>
  <c r="G53" i="10" s="1"/>
  <c r="H10" i="17"/>
  <c r="H22" i="17" s="1"/>
  <c r="D53" i="10" s="1"/>
  <c r="D10" i="17"/>
  <c r="D22" i="17" s="1"/>
  <c r="C53" i="10" s="1"/>
  <c r="J10" i="17"/>
  <c r="J22" i="17" s="1"/>
  <c r="E53" i="10" s="1"/>
  <c r="L22" i="17"/>
  <c r="F53" i="10" s="1"/>
  <c r="J26" i="17"/>
  <c r="D26" i="17"/>
  <c r="D28" i="17"/>
  <c r="G21" i="14"/>
  <c r="C21" i="14"/>
  <c r="F21" i="14"/>
  <c r="E21" i="14"/>
  <c r="D21" i="14"/>
  <c r="F45" i="10"/>
  <c r="E45" i="10"/>
  <c r="D97" i="1" l="1"/>
  <c r="E97" i="1"/>
  <c r="F97" i="1"/>
  <c r="G97" i="1"/>
  <c r="H97" i="1"/>
  <c r="I97" i="1"/>
  <c r="J97" i="1"/>
  <c r="D86" i="1"/>
  <c r="E86" i="1"/>
  <c r="F86" i="1"/>
  <c r="D12" i="10" s="1"/>
  <c r="C48" i="10" s="1"/>
  <c r="G86" i="1"/>
  <c r="E12" i="10" s="1"/>
  <c r="D48" i="10" s="1"/>
  <c r="H86" i="1"/>
  <c r="F12" i="10" s="1"/>
  <c r="E48" i="10" s="1"/>
  <c r="I86" i="1"/>
  <c r="J86" i="1"/>
  <c r="H12" i="10" s="1"/>
  <c r="D76" i="1"/>
  <c r="E76" i="1"/>
  <c r="F76" i="1"/>
  <c r="G76" i="1"/>
  <c r="G78" i="1" s="1"/>
  <c r="H76" i="1"/>
  <c r="I76" i="1"/>
  <c r="I78" i="1" s="1"/>
  <c r="J76" i="1"/>
  <c r="J78" i="1" s="1"/>
  <c r="E99" i="1" l="1"/>
  <c r="F99" i="1"/>
  <c r="D13" i="10"/>
  <c r="F78" i="1"/>
  <c r="D78" i="1"/>
  <c r="F13" i="10"/>
  <c r="F14" i="10" s="1"/>
  <c r="H13" i="10"/>
  <c r="H14" i="10" s="1"/>
  <c r="J99" i="1"/>
  <c r="D99" i="1"/>
  <c r="I99" i="1"/>
  <c r="G99" i="1"/>
  <c r="G12" i="10"/>
  <c r="H99" i="1"/>
  <c r="G13" i="10"/>
  <c r="E13" i="10"/>
  <c r="E14" i="10" s="1"/>
  <c r="G14" i="10" l="1"/>
  <c r="D14" i="10"/>
  <c r="C5" i="10"/>
  <c r="D3" i="34" s="1"/>
  <c r="E3" i="22" l="1"/>
  <c r="E4" i="21"/>
  <c r="E3" i="26"/>
  <c r="E3" i="28"/>
  <c r="E3" i="27"/>
  <c r="E3" i="25"/>
  <c r="B3" i="22"/>
  <c r="B4" i="21"/>
  <c r="E3" i="23"/>
  <c r="E3" i="20"/>
  <c r="E3" i="1"/>
  <c r="E3" i="17"/>
  <c r="E3" i="4"/>
  <c r="E3" i="2"/>
  <c r="E3" i="15"/>
  <c r="E3" i="3"/>
  <c r="E3" i="14"/>
  <c r="M21" i="3"/>
  <c r="L21" i="3"/>
  <c r="K21" i="3"/>
  <c r="J21" i="3"/>
  <c r="I21" i="3"/>
  <c r="G21" i="3"/>
  <c r="E21" i="3"/>
  <c r="D21" i="3"/>
  <c r="C21" i="3"/>
  <c r="C96" i="1" l="1"/>
  <c r="C85" i="1"/>
  <c r="C70" i="1"/>
  <c r="C62" i="1"/>
  <c r="C54" i="1"/>
  <c r="C46" i="1"/>
  <c r="C38" i="1"/>
  <c r="C95" i="1"/>
  <c r="C84" i="1" a="1"/>
  <c r="C84" i="1" s="1"/>
  <c r="C69" i="1"/>
  <c r="C61" i="1"/>
  <c r="C53" i="1"/>
  <c r="C45" i="1"/>
  <c r="C37" i="1"/>
  <c r="C94" i="1"/>
  <c r="C83" i="1"/>
  <c r="C68" i="1"/>
  <c r="C60" i="1"/>
  <c r="C52" i="1"/>
  <c r="C44" i="1"/>
  <c r="C66" i="1"/>
  <c r="C64" i="1"/>
  <c r="C56" i="1"/>
  <c r="C63" i="1"/>
  <c r="C93" i="1"/>
  <c r="C75" i="1"/>
  <c r="C67" i="1"/>
  <c r="C59" i="1"/>
  <c r="C51" i="1"/>
  <c r="C43" i="1"/>
  <c r="C47" i="1"/>
  <c r="C92" i="1"/>
  <c r="C74" i="1"/>
  <c r="C58" i="1"/>
  <c r="C50" i="1"/>
  <c r="C42" i="1"/>
  <c r="C90" i="1"/>
  <c r="C40" i="1"/>
  <c r="C55" i="1"/>
  <c r="C91" i="1"/>
  <c r="C73" i="1" a="1"/>
  <c r="C73" i="1" s="1"/>
  <c r="C65" i="1"/>
  <c r="C57" i="1"/>
  <c r="C49" i="1"/>
  <c r="C41" i="1"/>
  <c r="C72" i="1"/>
  <c r="C48" i="1"/>
  <c r="C71" i="1"/>
  <c r="C39" i="1"/>
  <c r="C89" i="1"/>
  <c r="C31" i="1"/>
  <c r="C23" i="1"/>
  <c r="C10" i="1"/>
  <c r="C21" i="1"/>
  <c r="C30" i="1"/>
  <c r="C22" i="1"/>
  <c r="C8" i="1"/>
  <c r="C79" i="1" s="1"/>
  <c r="C29" i="1"/>
  <c r="C28" i="1"/>
  <c r="C20" i="1"/>
  <c r="C32" i="1"/>
  <c r="C27" i="1"/>
  <c r="C19" i="1"/>
  <c r="C17" i="1"/>
  <c r="C24" i="1"/>
  <c r="C26" i="1"/>
  <c r="C18" i="1"/>
  <c r="C25" i="1"/>
  <c r="C16" i="1"/>
  <c r="C100" i="1"/>
  <c r="C12" i="1"/>
  <c r="C49" i="10"/>
  <c r="G48" i="10"/>
  <c r="G49" i="10"/>
  <c r="F48" i="10"/>
  <c r="F49" i="10"/>
  <c r="E49" i="10"/>
  <c r="D49" i="10"/>
  <c r="H78" i="1"/>
  <c r="E78" i="1"/>
  <c r="C33" i="1" l="1"/>
  <c r="C86" i="1"/>
  <c r="C97" i="1"/>
  <c r="C13" i="1"/>
  <c r="C11" i="10" s="1"/>
  <c r="C76" i="1"/>
  <c r="C12" i="10" l="1"/>
  <c r="C13" i="10"/>
  <c r="C99" i="1"/>
  <c r="C101" i="1" s="1"/>
  <c r="D10" i="1" s="1"/>
  <c r="E10" i="1" s="1"/>
  <c r="C78" i="1"/>
  <c r="C80" i="1" s="1"/>
  <c r="D9" i="1" s="1"/>
  <c r="E9" i="1" l="1"/>
  <c r="F9" i="1" s="1"/>
  <c r="F10" i="1"/>
  <c r="D100" i="1"/>
  <c r="D101" i="1" s="1"/>
  <c r="C14" i="10"/>
  <c r="C15" i="10" s="1"/>
  <c r="D11" i="10" s="1"/>
  <c r="D15" i="10" s="1"/>
  <c r="D13" i="1" l="1"/>
  <c r="D79" i="1"/>
  <c r="D80" i="1" s="1"/>
  <c r="E11" i="10"/>
  <c r="E15" i="10" s="1"/>
  <c r="E16" i="10" s="1"/>
  <c r="D16" i="10"/>
  <c r="E79" i="1"/>
  <c r="E80" i="1" s="1"/>
  <c r="F79" i="1"/>
  <c r="F100" i="1"/>
  <c r="E100" i="1"/>
  <c r="E101" i="1" s="1"/>
  <c r="E13" i="1"/>
  <c r="C16" i="10"/>
  <c r="F80" i="1" l="1"/>
  <c r="G9" i="1" s="1"/>
  <c r="F101" i="1"/>
  <c r="G10" i="1" s="1"/>
  <c r="F11" i="10"/>
  <c r="F15" i="10" s="1"/>
  <c r="F16" i="10" s="1"/>
  <c r="F13" i="1"/>
  <c r="G79" i="1" l="1"/>
  <c r="G80" i="1" s="1"/>
  <c r="H9" i="1" s="1"/>
  <c r="G13" i="1"/>
  <c r="G11" i="10"/>
  <c r="G15" i="10" s="1"/>
  <c r="G16" i="10" s="1"/>
  <c r="G100" i="1"/>
  <c r="G101" i="1" s="1"/>
  <c r="H10" i="1" l="1"/>
  <c r="H100" i="1" s="1"/>
  <c r="H101" i="1" s="1"/>
  <c r="I10" i="1" s="1"/>
  <c r="I100" i="1" s="1"/>
  <c r="I101" i="1" s="1"/>
  <c r="H79" i="1"/>
  <c r="H11" i="10"/>
  <c r="H15" i="10" s="1"/>
  <c r="H16" i="10" s="1"/>
  <c r="J10" i="1" l="1"/>
  <c r="J100" i="1" s="1"/>
  <c r="J101" i="1" s="1"/>
  <c r="H13" i="1"/>
  <c r="H80" i="1" s="1"/>
  <c r="I9" i="1" s="1"/>
  <c r="I13" i="1" s="1"/>
  <c r="I79" i="1" l="1"/>
  <c r="I80" i="1" l="1"/>
  <c r="J9" i="1" s="1"/>
  <c r="J13" i="1" s="1"/>
  <c r="J79" i="1" l="1"/>
  <c r="J8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Carter, Patrick</author>
  </authors>
  <commentList>
    <comment ref="B17" authorId="0" shapeId="0" xr:uid="{07347F2B-6607-43B6-B17D-3F4D248FEE6E}">
      <text>
        <r>
          <rPr>
            <b/>
            <sz val="9"/>
            <color indexed="81"/>
            <rFont val="Tahoma"/>
            <family val="2"/>
          </rPr>
          <t>Carter, Patrick:</t>
        </r>
        <r>
          <rPr>
            <sz val="9"/>
            <color indexed="81"/>
            <rFont val="Tahoma"/>
            <family val="2"/>
          </rPr>
          <t xml:space="preserve">
Use current costs to date from latest payroll report and forecast costs from Access</t>
        </r>
      </text>
    </comment>
    <comment ref="B18" authorId="0" shapeId="0" xr:uid="{F1FCAAC6-9825-4D24-B779-16D42CCC1C57}">
      <text>
        <r>
          <rPr>
            <b/>
            <sz val="9"/>
            <color indexed="81"/>
            <rFont val="Tahoma"/>
            <family val="2"/>
          </rPr>
          <t>Carter, Patrick:</t>
        </r>
        <r>
          <rPr>
            <sz val="9"/>
            <color indexed="81"/>
            <rFont val="Tahoma"/>
            <family val="2"/>
          </rPr>
          <t xml:space="preserve">
Use current costs to date and forecast balance from Access</t>
        </r>
      </text>
    </comment>
    <comment ref="B19" authorId="0" shapeId="0" xr:uid="{B4DBF48B-3C08-414B-A002-24757A9918D7}">
      <text>
        <r>
          <rPr>
            <b/>
            <sz val="9"/>
            <color indexed="81"/>
            <rFont val="Tahoma"/>
            <family val="2"/>
          </rPr>
          <t>Carter, Patrick:</t>
        </r>
        <r>
          <rPr>
            <sz val="9"/>
            <color indexed="81"/>
            <rFont val="Tahoma"/>
            <family val="2"/>
          </rPr>
          <t xml:space="preserve">
Same actions as Supply Budget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<sst xmlns="http://schemas.openxmlformats.org/spreadsheetml/2006/main" count="2609" uniqueCount="1097">
  <si>
    <t>School Name</t>
  </si>
  <si>
    <t>Data</t>
  </si>
  <si>
    <t>Quarter</t>
  </si>
  <si>
    <t>Cost centre</t>
  </si>
  <si>
    <t>Total Funds delegated by the LA - SBS</t>
  </si>
  <si>
    <t>Funding for sixth form students</t>
  </si>
  <si>
    <t>SEN funding (not for special schools) - SBS</t>
  </si>
  <si>
    <t>Funding for minority ethnic pupils</t>
  </si>
  <si>
    <t>Pupil Premium</t>
  </si>
  <si>
    <t>Other government grants</t>
  </si>
  <si>
    <t>Other grants and payments</t>
  </si>
  <si>
    <t>Income from letting premises</t>
  </si>
  <si>
    <t>Other income from facilities and services</t>
  </si>
  <si>
    <t>Income from catering</t>
  </si>
  <si>
    <t>Receipts from supply teacher insurance claims</t>
  </si>
  <si>
    <t>Receipts from other insurance claims</t>
  </si>
  <si>
    <t>Income from contributions to visits etc.</t>
  </si>
  <si>
    <t>Donations and/or voluntary funds</t>
  </si>
  <si>
    <t>Pupil focused extended school funding and/or grants</t>
  </si>
  <si>
    <t>TOTAL REVENUE INCOME</t>
  </si>
  <si>
    <t>Teaching staff</t>
  </si>
  <si>
    <t>Supply staff</t>
  </si>
  <si>
    <t>Education support staff</t>
  </si>
  <si>
    <t>Premises staff</t>
  </si>
  <si>
    <t>Administrative and clerical staff</t>
  </si>
  <si>
    <t>Catering staff</t>
  </si>
  <si>
    <t>Cost of other staff</t>
  </si>
  <si>
    <t>Indirect employee expenses</t>
  </si>
  <si>
    <t>Development and training</t>
  </si>
  <si>
    <t>Supply teacher insurance</t>
  </si>
  <si>
    <t>Staff related insurance</t>
  </si>
  <si>
    <t>Building maintenance and improvement</t>
  </si>
  <si>
    <t>Grounds maintenance and improvement</t>
  </si>
  <si>
    <t>Cleaning and caretaking</t>
  </si>
  <si>
    <t>Water and sewerage</t>
  </si>
  <si>
    <t>Energy</t>
  </si>
  <si>
    <t>Rates</t>
  </si>
  <si>
    <t>Other occupation costs</t>
  </si>
  <si>
    <t>Learning resources (not ICT equipment)</t>
  </si>
  <si>
    <t>Exam fees</t>
  </si>
  <si>
    <t>Administrative supplies</t>
  </si>
  <si>
    <t>Other insurance premiums</t>
  </si>
  <si>
    <t>Special facilities</t>
  </si>
  <si>
    <t>Catering supplies</t>
  </si>
  <si>
    <t>Agency supply teaching staff</t>
  </si>
  <si>
    <t>Bought-in professional services - curriculum</t>
  </si>
  <si>
    <t>Bought-in professional services - other(except PFI)</t>
  </si>
  <si>
    <t>Bought-in professional services - other (PFI)</t>
  </si>
  <si>
    <t>Loan interest</t>
  </si>
  <si>
    <t>Direct revenue financing (revenue contributions to capital)</t>
  </si>
  <si>
    <t>TOTAL REVENUE EXPENDITURE</t>
  </si>
  <si>
    <t>Opening Revenue Balance</t>
  </si>
  <si>
    <t>IN-YEAR REVENUE BALANCE [surplus/(deficit)] (i)</t>
  </si>
  <si>
    <t>Closing Revenue Balance</t>
  </si>
  <si>
    <t>Capital income</t>
  </si>
  <si>
    <t>Voluntary or private income</t>
  </si>
  <si>
    <t>Direct revenue financing</t>
  </si>
  <si>
    <t>TOTAL CAPITAL INCOME</t>
  </si>
  <si>
    <t>Acquisition of land and existing buildings</t>
  </si>
  <si>
    <t>New construction conversion and renovation</t>
  </si>
  <si>
    <t>Vehicles, plant, equipment and machinery</t>
  </si>
  <si>
    <t>TOTAL CAPITAL EXPENDITURE</t>
  </si>
  <si>
    <t>Opening Capital Balance</t>
  </si>
  <si>
    <t>IN-YEAR CAPITAL BALANCE [surplus/(deficit)]</t>
  </si>
  <si>
    <t>Closing Capital Balance</t>
  </si>
  <si>
    <t>Community-focused school funding and/or grants</t>
  </si>
  <si>
    <t>Community-focused school facilities income</t>
  </si>
  <si>
    <t>TOTAL COMMUNITY FOCUSED INCOME</t>
  </si>
  <si>
    <t>Community-focused school staff</t>
  </si>
  <si>
    <t>Community-focused school costs</t>
  </si>
  <si>
    <t>TOTAL COMMUNITY FOCUSED EXPENDITURE</t>
  </si>
  <si>
    <t>Opening Community focused Balance</t>
  </si>
  <si>
    <t>In-year Community focused balance</t>
  </si>
  <si>
    <t>Closing Community Focused Balance</t>
  </si>
  <si>
    <t>Committed revenue balances</t>
  </si>
  <si>
    <t>Uncommitted revenue balances</t>
  </si>
  <si>
    <t>Devolved formula capital balances</t>
  </si>
  <si>
    <t>Other capital balances</t>
  </si>
  <si>
    <t>Community focused school revenue balances</t>
  </si>
  <si>
    <t>TOTAL CLOSING BALANCE</t>
  </si>
  <si>
    <t>Bank Balance</t>
  </si>
  <si>
    <t>Unpresented Cheques</t>
  </si>
  <si>
    <t>Uncredited Receipts</t>
  </si>
  <si>
    <t>Reconciled Bank Balance</t>
  </si>
  <si>
    <t>Closing Petty Cash Balance</t>
  </si>
  <si>
    <t>VAT Reimbursement Outstanding - Mar 2022</t>
  </si>
  <si>
    <t>VAT Reimbursement Outstanding - Other</t>
  </si>
  <si>
    <t>Other adjustments</t>
  </si>
  <si>
    <t>Closing Bank Position</t>
  </si>
  <si>
    <t>Debtors Non BCC</t>
  </si>
  <si>
    <t>Debtors BCC</t>
  </si>
  <si>
    <t>Payment in advance Non BCC</t>
  </si>
  <si>
    <t>Payment in advance BCC</t>
  </si>
  <si>
    <t>Creditors Non BCC</t>
  </si>
  <si>
    <t>Creditors BCC</t>
  </si>
  <si>
    <t>Income in advance Non BCC</t>
  </si>
  <si>
    <t>Income in advance BCC</t>
  </si>
  <si>
    <t>Total Accruals</t>
  </si>
  <si>
    <t>NON BCC Payroll March creditor balance</t>
  </si>
  <si>
    <t>DIFFERENCE - SHOULD BE £0</t>
  </si>
  <si>
    <t>I01</t>
  </si>
  <si>
    <t>I02</t>
  </si>
  <si>
    <t>I03</t>
  </si>
  <si>
    <t>I04</t>
  </si>
  <si>
    <t>I05</t>
  </si>
  <si>
    <t>I06</t>
  </si>
  <si>
    <t>I07</t>
  </si>
  <si>
    <t>I08a</t>
  </si>
  <si>
    <t>I08b</t>
  </si>
  <si>
    <t>I09</t>
  </si>
  <si>
    <t>I10</t>
  </si>
  <si>
    <t>I11</t>
  </si>
  <si>
    <t>I12</t>
  </si>
  <si>
    <t>I13</t>
  </si>
  <si>
    <t>I15</t>
  </si>
  <si>
    <t>E01</t>
  </si>
  <si>
    <t>E02</t>
  </si>
  <si>
    <t>E03</t>
  </si>
  <si>
    <t>E04</t>
  </si>
  <si>
    <t>E05</t>
  </si>
  <si>
    <t>E06</t>
  </si>
  <si>
    <t>E07</t>
  </si>
  <si>
    <t>E08</t>
  </si>
  <si>
    <t>E09</t>
  </si>
  <si>
    <t>E10</t>
  </si>
  <si>
    <t>E11</t>
  </si>
  <si>
    <t>E12</t>
  </si>
  <si>
    <t>E13</t>
  </si>
  <si>
    <t>E14</t>
  </si>
  <si>
    <t>E15</t>
  </si>
  <si>
    <t>E16</t>
  </si>
  <si>
    <t>E17</t>
  </si>
  <si>
    <t>E18</t>
  </si>
  <si>
    <t>E19</t>
  </si>
  <si>
    <t>E21</t>
  </si>
  <si>
    <t>E22</t>
  </si>
  <si>
    <t>E23</t>
  </si>
  <si>
    <t>E24</t>
  </si>
  <si>
    <t>E25</t>
  </si>
  <si>
    <t>E26</t>
  </si>
  <si>
    <t>E27</t>
  </si>
  <si>
    <t>E28a</t>
  </si>
  <si>
    <t>E28b</t>
  </si>
  <si>
    <t>E29</t>
  </si>
  <si>
    <t>E30</t>
  </si>
  <si>
    <t>CI01</t>
  </si>
  <si>
    <t>CI03</t>
  </si>
  <si>
    <t>CI04</t>
  </si>
  <si>
    <t>CE01</t>
  </si>
  <si>
    <t>CE02</t>
  </si>
  <si>
    <t>CE03</t>
  </si>
  <si>
    <t>I16</t>
  </si>
  <si>
    <t>I17</t>
  </si>
  <si>
    <t>E31</t>
  </si>
  <si>
    <t>E32</t>
  </si>
  <si>
    <t>B01</t>
  </si>
  <si>
    <t>B02</t>
  </si>
  <si>
    <t>B03</t>
  </si>
  <si>
    <t>B05</t>
  </si>
  <si>
    <t>B06</t>
  </si>
  <si>
    <t>Adderley Nursery School</t>
  </si>
  <si>
    <t>Final Accounts</t>
  </si>
  <si>
    <t>Adderley Primary School</t>
  </si>
  <si>
    <t>Al-Furqan Primary School</t>
  </si>
  <si>
    <t>Allens Croft Nursery School</t>
  </si>
  <si>
    <t>Allens Croft Primary School</t>
  </si>
  <si>
    <t>Anderton Park Primary School</t>
  </si>
  <si>
    <t>Anglesey Primary School</t>
  </si>
  <si>
    <t>Arden Primary School</t>
  </si>
  <si>
    <t>Barford Primary School</t>
  </si>
  <si>
    <t>Baskerville School</t>
  </si>
  <si>
    <t>Beaufort School</t>
  </si>
  <si>
    <t>Beeches Infant School</t>
  </si>
  <si>
    <t>Beeches Junior School</t>
  </si>
  <si>
    <t>Bells Farm Primary School</t>
  </si>
  <si>
    <t>Bishop Challoner Catholic College</t>
  </si>
  <si>
    <t>Blakesley Hall Primary School</t>
  </si>
  <si>
    <t>Bloomsbury Nursery School</t>
  </si>
  <si>
    <t>Boldmere Infant School and Nursery</t>
  </si>
  <si>
    <t>Boldmere Junior School</t>
  </si>
  <si>
    <t>Bordesley Green East Nursery School</t>
  </si>
  <si>
    <t>Bordesley Green Girls' School &amp; Sixth Form</t>
  </si>
  <si>
    <t>Bordesley Green Primary School</t>
  </si>
  <si>
    <t>Bournville Village Primary</t>
  </si>
  <si>
    <t>Braidwood School for the Deaf</t>
  </si>
  <si>
    <t>Brearley Nursery School</t>
  </si>
  <si>
    <t>Broadmeadow Infant School</t>
  </si>
  <si>
    <t>Broadmeadow Junior School</t>
  </si>
  <si>
    <t>Calshot Primary School</t>
  </si>
  <si>
    <t>Cardinal Wiseman Catholic School</t>
  </si>
  <si>
    <t>Castle Vale Nursery School</t>
  </si>
  <si>
    <t>Chad Vale Primary School</t>
  </si>
  <si>
    <t>Cherry Oak School</t>
  </si>
  <si>
    <t>Cherry Orchard Primary School</t>
  </si>
  <si>
    <t>Chilcote Primary School</t>
  </si>
  <si>
    <t>Christ Church CofE Controlled Primary School and Nursery</t>
  </si>
  <si>
    <t>Christ The King Catholic Primary School</t>
  </si>
  <si>
    <t>City of Birmingham School</t>
  </si>
  <si>
    <t>Clifton Primary School</t>
  </si>
  <si>
    <t>Cofton Primary School</t>
  </si>
  <si>
    <t>Colebourne Primary School</t>
  </si>
  <si>
    <t>Colmers School and Sixth Form College</t>
  </si>
  <si>
    <t>Colmore Infant and Nursery School</t>
  </si>
  <si>
    <t>Colmore Junior School</t>
  </si>
  <si>
    <t>Coppice Primary School</t>
  </si>
  <si>
    <t>Corpus Christi Catholic Primary School</t>
  </si>
  <si>
    <t>Cotteridge Primary School</t>
  </si>
  <si>
    <t>Edith Cadbury Nursery School</t>
  </si>
  <si>
    <t>Elms Farm Community Primary School</t>
  </si>
  <si>
    <t>English Martyrs' Catholic Primary School</t>
  </si>
  <si>
    <t>Featherstone Nursery School</t>
  </si>
  <si>
    <t>Featherstone Primary School</t>
  </si>
  <si>
    <t>Forestdale Primary School</t>
  </si>
  <si>
    <t>Four Oaks Primary School</t>
  </si>
  <si>
    <t>Fox Hollies School</t>
  </si>
  <si>
    <t>Garretts Green Nursery School</t>
  </si>
  <si>
    <t>George Dixon Primary School</t>
  </si>
  <si>
    <t>Gilbertstone Primary School</t>
  </si>
  <si>
    <t>Glenmead Primary School</t>
  </si>
  <si>
    <t>Goodway Nursery School</t>
  </si>
  <si>
    <t>Gracelands Nursery School</t>
  </si>
  <si>
    <t>Grendon Primary School</t>
  </si>
  <si>
    <t>Grove School</t>
  </si>
  <si>
    <t>Gunter Primary School</t>
  </si>
  <si>
    <t>Hall Green Infant School</t>
  </si>
  <si>
    <t>Hall Green Junior School</t>
  </si>
  <si>
    <t>Hamilton School</t>
  </si>
  <si>
    <t>Harborne Primary School</t>
  </si>
  <si>
    <t>Harper Bell Seventh-Day Adventist School</t>
  </si>
  <si>
    <t>Hawthorn Primary School</t>
  </si>
  <si>
    <t>Highfield Nursery School</t>
  </si>
  <si>
    <t>Highters Heath Nursery School</t>
  </si>
  <si>
    <t>Hodge Hill College</t>
  </si>
  <si>
    <t>Hodge Hill Girls' School</t>
  </si>
  <si>
    <t>Holly Hill Methodist CofE Infant School</t>
  </si>
  <si>
    <t>Hollyfield Primary School</t>
  </si>
  <si>
    <t>Holte School</t>
  </si>
  <si>
    <t>Holy Family Catholic Primary School</t>
  </si>
  <si>
    <t>Jakeman Nursery School</t>
  </si>
  <si>
    <t>James Watt Primary School</t>
  </si>
  <si>
    <t>King David Junior and Infant School</t>
  </si>
  <si>
    <t>Kings Heath Primary School</t>
  </si>
  <si>
    <t>Kings Heath Secondary School</t>
  </si>
  <si>
    <t>Kings Norton Nursery School</t>
  </si>
  <si>
    <t>Kingsland Primary School (NC)</t>
  </si>
  <si>
    <t>Kingsthorne Primary School</t>
  </si>
  <si>
    <t>Kitwell Primary School</t>
  </si>
  <si>
    <t>Ladypool Primary School</t>
  </si>
  <si>
    <t>Langley School</t>
  </si>
  <si>
    <t>Lillian de Lissa Nursery School</t>
  </si>
  <si>
    <t>Lindsworth School</t>
  </si>
  <si>
    <t>Little Sutton Primary School</t>
  </si>
  <si>
    <t>Longwill Primary School for Deaf Children</t>
  </si>
  <si>
    <t>Lozells Junior and Infant School and Nursery</t>
  </si>
  <si>
    <t>Lyndon Green Infant School</t>
  </si>
  <si>
    <t>Lyndon Green Junior School</t>
  </si>
  <si>
    <t>Maney Hill Primary School</t>
  </si>
  <si>
    <t>Mapledene Primary School</t>
  </si>
  <si>
    <t>Marsh Hill Nursery School</t>
  </si>
  <si>
    <t>Marsh Hill Primary School</t>
  </si>
  <si>
    <t>Maryvale Catholic Primary School</t>
  </si>
  <si>
    <t>Minworth Junior and Infant School</t>
  </si>
  <si>
    <t>Moor Hall Primary School</t>
  </si>
  <si>
    <t>Moseley Church of England Primary School</t>
  </si>
  <si>
    <t>Moseley School and Sixth Form</t>
  </si>
  <si>
    <t>Nelson Mandela School</t>
  </si>
  <si>
    <t>Nelson Primary School</t>
  </si>
  <si>
    <t>New Hall Primary School</t>
  </si>
  <si>
    <t>New Oscott Primary School</t>
  </si>
  <si>
    <t>Newtown Nursery School</t>
  </si>
  <si>
    <t>Osborne Nursery School</t>
  </si>
  <si>
    <t>Oscott Manor School</t>
  </si>
  <si>
    <t>Our Lady and St Rose of Lima Catholic Primary School</t>
  </si>
  <si>
    <t>Our Lady of Lourdes Catholic Primary School</t>
  </si>
  <si>
    <t>Park Hill Primary School</t>
  </si>
  <si>
    <t>Penns Primary School</t>
  </si>
  <si>
    <t>Perry Beeches Nursery School</t>
  </si>
  <si>
    <t>Priestley Smith School</t>
  </si>
  <si>
    <t>Queensbridge School</t>
  </si>
  <si>
    <t>Raddlebarn Primary School</t>
  </si>
  <si>
    <t>Redhill Primary School</t>
  </si>
  <si>
    <t>Rednal Hill Infant School</t>
  </si>
  <si>
    <t>Rednal Hill Junior School</t>
  </si>
  <si>
    <t>Regents Park Community Primary School</t>
  </si>
  <si>
    <t>Rubery Nursery School</t>
  </si>
  <si>
    <t>Selly Oak Nursery School</t>
  </si>
  <si>
    <t>Selly Oak Trust School</t>
  </si>
  <si>
    <t>Selly Park Girls' School</t>
  </si>
  <si>
    <t>Severne Junior Infant and Nursery School</t>
  </si>
  <si>
    <t>Shaw Hill Primary School</t>
  </si>
  <si>
    <t>Shenley Fields Nursery School</t>
  </si>
  <si>
    <t>Sladefield Infant School</t>
  </si>
  <si>
    <t>Somerville Primary (NC) School</t>
  </si>
  <si>
    <t>Springfield House Community Special School</t>
  </si>
  <si>
    <t>SS John &amp; Monica Catholic Primary School</t>
  </si>
  <si>
    <t>St Alban's Catholic Primary School</t>
  </si>
  <si>
    <t>St Ambrose Barlow Catholic Primary School</t>
  </si>
  <si>
    <t>St Anne's Catholic Primary School</t>
  </si>
  <si>
    <t>St Augustine's Catholic Primary School</t>
  </si>
  <si>
    <t>St Benedict's Primary School</t>
  </si>
  <si>
    <t>St Bernadette's Catholic Primary School</t>
  </si>
  <si>
    <t>St Bernard's Catholic Primary School</t>
  </si>
  <si>
    <t>St Catherine of Siena Catholic Primary School</t>
  </si>
  <si>
    <t>St Clare's Catholic Primary School</t>
  </si>
  <si>
    <t>St Cuthbert's Catholic Primary School</t>
  </si>
  <si>
    <t>St Dunstan's Catholic Primary School</t>
  </si>
  <si>
    <t>St Edward's Catholic Primary School</t>
  </si>
  <si>
    <t>St Francis Catholic Primary School</t>
  </si>
  <si>
    <t>St Gerard's Catholic Primary School</t>
  </si>
  <si>
    <t>St James Church of England Primary School, Handsworth</t>
  </si>
  <si>
    <t>St John Wall Catholic School</t>
  </si>
  <si>
    <t>St Jude's Catholic Primary School</t>
  </si>
  <si>
    <t>St Laurence Church Infant School</t>
  </si>
  <si>
    <t>St Laurence Church Junior School</t>
  </si>
  <si>
    <t>St Margaret Mary Catholic Primary School</t>
  </si>
  <si>
    <t>St Martin de Porres Catholic Primary School</t>
  </si>
  <si>
    <t>St Mary's Catholic Primary School</t>
  </si>
  <si>
    <t>St Mary's Church of England Primary School</t>
  </si>
  <si>
    <t>St Matthew's CofE Primary School</t>
  </si>
  <si>
    <t>St Patrick and St Edmund's Catholic Primary School</t>
  </si>
  <si>
    <t>St Paul's School for Girls</t>
  </si>
  <si>
    <t>St Peters CofE Primary School</t>
  </si>
  <si>
    <t>St Saviour's C of E Primary School</t>
  </si>
  <si>
    <t>St Teresa's Catholic Primary School</t>
  </si>
  <si>
    <t>St Thomas Centre Nursery School</t>
  </si>
  <si>
    <t>St Vincent's Catholic Primary School</t>
  </si>
  <si>
    <t>Stanville Primary School</t>
  </si>
  <si>
    <t>Stechford Primary School</t>
  </si>
  <si>
    <t>Sundridge Primary School</t>
  </si>
  <si>
    <t>The Dame Ellen Pinsent School</t>
  </si>
  <si>
    <t>The Meadows Primary School</t>
  </si>
  <si>
    <t>The Oratory Roman Catholic Primary School</t>
  </si>
  <si>
    <t>The Pines School</t>
  </si>
  <si>
    <t>Thornton Primary School</t>
  </si>
  <si>
    <t>Uffculme School</t>
  </si>
  <si>
    <t>Victoria School</t>
  </si>
  <si>
    <t>Walmley Infant School</t>
  </si>
  <si>
    <t>Walmley Junior School</t>
  </si>
  <si>
    <t>Ward End Primary School</t>
  </si>
  <si>
    <t>Washwood Heath Nursery School</t>
  </si>
  <si>
    <t>Water Mill Primary School</t>
  </si>
  <si>
    <t>Welford Primary School</t>
  </si>
  <si>
    <t>Welsh House Farm Community School and Special Needs Resources Base</t>
  </si>
  <si>
    <t>Weoley Castle Nursery School</t>
  </si>
  <si>
    <t>West Heath Nursery School</t>
  </si>
  <si>
    <t>West Heath Primary School</t>
  </si>
  <si>
    <t>Wheelers Lane Primary School</t>
  </si>
  <si>
    <t>Wheelers Lane Technology College</t>
  </si>
  <si>
    <t>Whitehouse Common Primary School</t>
  </si>
  <si>
    <t>William Murdoch Primary School</t>
  </si>
  <si>
    <t>Woodcock Hill Primary School</t>
  </si>
  <si>
    <t>Woodgate Primary School</t>
  </si>
  <si>
    <t>Woodthorpe Junior and Infant School</t>
  </si>
  <si>
    <t>World's End Infant and Nursery School</t>
  </si>
  <si>
    <t>World's End Junior School</t>
  </si>
  <si>
    <t>Wylde Green Primary School</t>
  </si>
  <si>
    <t>Yardley Primary School</t>
  </si>
  <si>
    <t>Yardley Wood Community Primary School</t>
  </si>
  <si>
    <t>Yorkmead Junior and Infant School</t>
  </si>
  <si>
    <t>Select School Name</t>
  </si>
  <si>
    <t>-</t>
  </si>
  <si>
    <t>Latest URN</t>
  </si>
  <si>
    <t>Please Select</t>
  </si>
  <si>
    <t>AX001</t>
  </si>
  <si>
    <t>Red</t>
  </si>
  <si>
    <t>Low</t>
  </si>
  <si>
    <t>AX085</t>
  </si>
  <si>
    <t>Amber</t>
  </si>
  <si>
    <t>Medium</t>
  </si>
  <si>
    <t>AX002</t>
  </si>
  <si>
    <t>Green</t>
  </si>
  <si>
    <t>High</t>
  </si>
  <si>
    <t>AX087</t>
  </si>
  <si>
    <t>AX004</t>
  </si>
  <si>
    <t>AX006</t>
  </si>
  <si>
    <t>AX007</t>
  </si>
  <si>
    <t>AX008</t>
  </si>
  <si>
    <t>Yes</t>
  </si>
  <si>
    <t>AX00C</t>
  </si>
  <si>
    <t>AX00E</t>
  </si>
  <si>
    <t>No</t>
  </si>
  <si>
    <t>AX00F</t>
  </si>
  <si>
    <t>AX04L</t>
  </si>
  <si>
    <t>AX04M</t>
  </si>
  <si>
    <t>AX00G</t>
  </si>
  <si>
    <t>AX00H</t>
  </si>
  <si>
    <t>AX00J</t>
  </si>
  <si>
    <t>AX08C</t>
  </si>
  <si>
    <t>AX00Q</t>
  </si>
  <si>
    <t>AX00R</t>
  </si>
  <si>
    <t>AX08G</t>
  </si>
  <si>
    <t>AX00T</t>
  </si>
  <si>
    <t>AX00U</t>
  </si>
  <si>
    <t>AX08J</t>
  </si>
  <si>
    <t>AX08H</t>
  </si>
  <si>
    <t>AX00X</t>
  </si>
  <si>
    <t>AX00Y</t>
  </si>
  <si>
    <t>AX00Z</t>
  </si>
  <si>
    <t>AX08N</t>
  </si>
  <si>
    <t>AX010</t>
  </si>
  <si>
    <t>AX013</t>
  </si>
  <si>
    <t>AX08U</t>
  </si>
  <si>
    <t>AX014</t>
  </si>
  <si>
    <t>AX015</t>
  </si>
  <si>
    <t>AX017</t>
  </si>
  <si>
    <t>AX018</t>
  </si>
  <si>
    <t>AX08W</t>
  </si>
  <si>
    <t>AX01A</t>
  </si>
  <si>
    <t>AX019</t>
  </si>
  <si>
    <t>AX073</t>
  </si>
  <si>
    <t>AX01B</t>
  </si>
  <si>
    <t>AX01D</t>
  </si>
  <si>
    <t>AX01E</t>
  </si>
  <si>
    <t>AX091</t>
  </si>
  <si>
    <t>AX092</t>
  </si>
  <si>
    <t>AX093</t>
  </si>
  <si>
    <t>AX01G</t>
  </si>
  <si>
    <t>AX01H</t>
  </si>
  <si>
    <t>AX01J</t>
  </si>
  <si>
    <t>AX01Q</t>
  </si>
  <si>
    <t>AX01R</t>
  </si>
  <si>
    <t>AX01T</t>
  </si>
  <si>
    <t>AX01X</t>
  </si>
  <si>
    <t>AX01W</t>
  </si>
  <si>
    <t>AX01Z</t>
  </si>
  <si>
    <t>AX020</t>
  </si>
  <si>
    <t>AX021</t>
  </si>
  <si>
    <t>AX023</t>
  </si>
  <si>
    <t>AX025</t>
  </si>
  <si>
    <t>AX026</t>
  </si>
  <si>
    <t>AX027</t>
  </si>
  <si>
    <t>AX028</t>
  </si>
  <si>
    <t>AX029</t>
  </si>
  <si>
    <t>AX02C</t>
  </si>
  <si>
    <t>AX02D</t>
  </si>
  <si>
    <t>AX02F</t>
  </si>
  <si>
    <t>AX02G</t>
  </si>
  <si>
    <t>AX02H</t>
  </si>
  <si>
    <t>AX02K</t>
  </si>
  <si>
    <t>AX02L</t>
  </si>
  <si>
    <t>AX09P</t>
  </si>
  <si>
    <t>AX02M</t>
  </si>
  <si>
    <t>AX02P</t>
  </si>
  <si>
    <t>AX02R</t>
  </si>
  <si>
    <t>AX0A1</t>
  </si>
  <si>
    <t>AX0A2</t>
  </si>
  <si>
    <t>AX02U</t>
  </si>
  <si>
    <t>AX02V</t>
  </si>
  <si>
    <t>AX0A4</t>
  </si>
  <si>
    <t>AX02Y</t>
  </si>
  <si>
    <t>AX0A7</t>
  </si>
  <si>
    <t>AX032</t>
  </si>
  <si>
    <t>AX035</t>
  </si>
  <si>
    <t>AX037</t>
  </si>
  <si>
    <t>AX036</t>
  </si>
  <si>
    <t>AX03A</t>
  </si>
  <si>
    <t>AX03B</t>
  </si>
  <si>
    <t>AX03C</t>
  </si>
  <si>
    <t>AX03D</t>
  </si>
  <si>
    <t>AX03E</t>
  </si>
  <si>
    <t>AX03G</t>
  </si>
  <si>
    <t>AX03J</t>
  </si>
  <si>
    <t>AX03K</t>
  </si>
  <si>
    <t>AX03L</t>
  </si>
  <si>
    <t>AX03M</t>
  </si>
  <si>
    <t>AX0AN</t>
  </si>
  <si>
    <t>AX03N</t>
  </si>
  <si>
    <t>AX03P</t>
  </si>
  <si>
    <t>AX03Q</t>
  </si>
  <si>
    <t>AX03R</t>
  </si>
  <si>
    <t>AX03W</t>
  </si>
  <si>
    <t>AX03V</t>
  </si>
  <si>
    <t>AX03X</t>
  </si>
  <si>
    <t>AX040</t>
  </si>
  <si>
    <t>AX041</t>
  </si>
  <si>
    <t>AX042</t>
  </si>
  <si>
    <t>AX0AW</t>
  </si>
  <si>
    <t>AX044</t>
  </si>
  <si>
    <t>AX043</t>
  </si>
  <si>
    <t>AX045</t>
  </si>
  <si>
    <t>AX046</t>
  </si>
  <si>
    <t>AX047</t>
  </si>
  <si>
    <t>AX04B</t>
  </si>
  <si>
    <t>AX04C</t>
  </si>
  <si>
    <t>AX04D</t>
  </si>
  <si>
    <t>AX04E</t>
  </si>
  <si>
    <t>AX04J</t>
  </si>
  <si>
    <t>AX04K</t>
  </si>
  <si>
    <t>AX04N</t>
  </si>
  <si>
    <t>AX04Q</t>
  </si>
  <si>
    <t>AX0BD</t>
  </si>
  <si>
    <t>AX04V</t>
  </si>
  <si>
    <t>AX04W</t>
  </si>
  <si>
    <t>AX04X</t>
  </si>
  <si>
    <t>AX04Y</t>
  </si>
  <si>
    <t>AX04Z</t>
  </si>
  <si>
    <t>AX052</t>
  </si>
  <si>
    <t>AX053</t>
  </si>
  <si>
    <t>AX0BK</t>
  </si>
  <si>
    <t>AX0BL</t>
  </si>
  <si>
    <t>AX054</t>
  </si>
  <si>
    <t>AX055</t>
  </si>
  <si>
    <t>AX056</t>
  </si>
  <si>
    <t>AX0BR</t>
  </si>
  <si>
    <t>AX059</t>
  </si>
  <si>
    <t>AX05A</t>
  </si>
  <si>
    <t>AX061</t>
  </si>
  <si>
    <t>AX05C</t>
  </si>
  <si>
    <t>AX05D</t>
  </si>
  <si>
    <t>AX05E</t>
  </si>
  <si>
    <t>AX05F</t>
  </si>
  <si>
    <t>AX05H</t>
  </si>
  <si>
    <t>AX05J</t>
  </si>
  <si>
    <t>AX05K</t>
  </si>
  <si>
    <t>AX05L</t>
  </si>
  <si>
    <t>AX05N</t>
  </si>
  <si>
    <t>AX05P</t>
  </si>
  <si>
    <t>AX05Q</t>
  </si>
  <si>
    <t>AX05U</t>
  </si>
  <si>
    <t>AX05V</t>
  </si>
  <si>
    <t>AX05Y</t>
  </si>
  <si>
    <t>AX05Z</t>
  </si>
  <si>
    <t>AX063</t>
  </si>
  <si>
    <t>AX066</t>
  </si>
  <si>
    <t>AX067</t>
  </si>
  <si>
    <t>AX068</t>
  </si>
  <si>
    <t>AX069</t>
  </si>
  <si>
    <t>AX06B</t>
  </si>
  <si>
    <t>AX06E</t>
  </si>
  <si>
    <t>AX06D</t>
  </si>
  <si>
    <t>AX06F</t>
  </si>
  <si>
    <t>AX06H</t>
  </si>
  <si>
    <t>AX0C4</t>
  </si>
  <si>
    <t>AX06L</t>
  </si>
  <si>
    <t>AX06N</t>
  </si>
  <si>
    <t>AX06P</t>
  </si>
  <si>
    <t>AX06R</t>
  </si>
  <si>
    <t>AX06U</t>
  </si>
  <si>
    <t>AX06W</t>
  </si>
  <si>
    <t>AX06Y</t>
  </si>
  <si>
    <t>AX072</t>
  </si>
  <si>
    <t>AX01M</t>
  </si>
  <si>
    <t>AX03Z</t>
  </si>
  <si>
    <t>AX049</t>
  </si>
  <si>
    <t>AX04P</t>
  </si>
  <si>
    <t>AX075</t>
  </si>
  <si>
    <t>AX07A</t>
  </si>
  <si>
    <t>AX0CG</t>
  </si>
  <si>
    <t>AX0CH</t>
  </si>
  <si>
    <t>AX0CJ</t>
  </si>
  <si>
    <t>AX07B</t>
  </si>
  <si>
    <t>AX07D</t>
  </si>
  <si>
    <t>AX07E</t>
  </si>
  <si>
    <t>AX0CL</t>
  </si>
  <si>
    <t>AX07H</t>
  </si>
  <si>
    <t>AX07J</t>
  </si>
  <si>
    <t>AX07K</t>
  </si>
  <si>
    <t>AX07L</t>
  </si>
  <si>
    <t>AX07P</t>
  </si>
  <si>
    <t>AX07N</t>
  </si>
  <si>
    <t>AX07Q</t>
  </si>
  <si>
    <t>AX07T</t>
  </si>
  <si>
    <t>AX07U</t>
  </si>
  <si>
    <t>AX07V</t>
  </si>
  <si>
    <t>AX07W</t>
  </si>
  <si>
    <t>AX07X</t>
  </si>
  <si>
    <t>AX0CQ</t>
  </si>
  <si>
    <t>AX07Y</t>
  </si>
  <si>
    <t>AX080</t>
  </si>
  <si>
    <t>AX081</t>
  </si>
  <si>
    <t>AX083</t>
  </si>
  <si>
    <t>Instructions for using the Deficit Recovery Plan (DRP) Template</t>
  </si>
  <si>
    <t>When copying data over the templates in the tabs, please ensure you copy into the correct columns otherwise the links will not work correctly</t>
  </si>
  <si>
    <t>TAB</t>
  </si>
  <si>
    <t>Summary</t>
  </si>
  <si>
    <t>BUDGET PLAN</t>
  </si>
  <si>
    <t>Pupil Numbers</t>
  </si>
  <si>
    <t>Data will populated from the PAN - NOR tab</t>
  </si>
  <si>
    <t>WHERE WERE POTENTIAL SAVINGS IDENTIFIED</t>
  </si>
  <si>
    <t>KPI ANALYSIS</t>
  </si>
  <si>
    <t>Project Group Actions</t>
  </si>
  <si>
    <t xml:space="preserve">Set out the actions already taken and to be  taken to achieve financial recovery within 3 years.  </t>
  </si>
  <si>
    <t>Budget Plan</t>
  </si>
  <si>
    <t>PAN - NOR</t>
  </si>
  <si>
    <t>Establishment</t>
  </si>
  <si>
    <t>Current Organisation Chart</t>
  </si>
  <si>
    <t>Organisation Chart (post re org)</t>
  </si>
  <si>
    <t>Update the current organisation chart with all changes related to the reorganisation.  Only to be completed if a reorganisation or change in staffing has been made since the ratified budget was agreed</t>
  </si>
  <si>
    <t>Redundancy</t>
  </si>
  <si>
    <t>Complete this tab with estimate of redundancy costs and FTE's.  Use this calculator for the purpose of completing the DRP.  https://www.gov.uk/calculate-your-redundancy-pay/y .  Once restructure has been agreed and actual costs and FTE's can be resubmitted.</t>
  </si>
  <si>
    <t>Pension Strain</t>
  </si>
  <si>
    <t>Complete this tab with estimate of pension strain costs and FTE's.  Once restructure has been agreed and actual costs and FTE's can be resubmitted.</t>
  </si>
  <si>
    <t>EHCP Pupil and Resouces</t>
  </si>
  <si>
    <t>Complete this tab with both known and forecasted pupil numbers and costs</t>
  </si>
  <si>
    <t>Contracts</t>
  </si>
  <si>
    <t>List all current contract information as required in this tab.  Also include future contracts if they have been confirmed/committed</t>
  </si>
  <si>
    <t>PTR, Contact Ratio Guidance Notes</t>
  </si>
  <si>
    <t>Please read this guidance tab prior to completing the PTR, Contact ratio tab</t>
  </si>
  <si>
    <t xml:space="preserve">PTR, Contact Ratio </t>
  </si>
  <si>
    <t>Complete in accordance to the guidance tab.  PPE and teachers out on schools trips do not need to be accounted for separately</t>
  </si>
  <si>
    <t>Teaching Staff Detailed Report</t>
  </si>
  <si>
    <t>Run the detailed staffing report from Access  - The CFR codes used may differ from school to school so please just use the ones pertinent to your school and copy and paste remembering to allow for additional lines if appropriate so that the leadership table below doesn't distort</t>
  </si>
  <si>
    <t>Support Staff Detailed Report</t>
  </si>
  <si>
    <t>Run Detailed staffing report from Access - The CFR codes used may differ from school to school so please just use the ones pertinent to your school and copy and paste remembering to allow for additional lines if appropriate so that the leadership table below doesn't distort</t>
  </si>
  <si>
    <t>Benchmarking</t>
  </si>
  <si>
    <t xml:space="preserve">Drop in this information from your usual source, DfE, VMFI etc. </t>
  </si>
  <si>
    <t>Minutes of Meeting</t>
  </si>
  <si>
    <t>Drop the file for minutes of the meeting where the school Governing Body agreed the deficit recovery plan.  Instruction on how to do this are given in the tab.</t>
  </si>
  <si>
    <t>Please reformat if you have additional lines to the example on the template and ensure these link to the final box on the data summary sheet leadership tables correctly</t>
  </si>
  <si>
    <t>Please also note that if any lines are added or deleted in the tabs, that you account for this and check that the summary tab is pulling through the correct cells.   This is especially pertinent for the SLT data on the staff detailed reports tabs as schools have varying numbers of lines in the detailed staffing reports exported from Access</t>
  </si>
  <si>
    <t> </t>
  </si>
  <si>
    <t>GLOSSARY</t>
  </si>
  <si>
    <t>CFR</t>
  </si>
  <si>
    <t>Consistent Financial Reporting</t>
  </si>
  <si>
    <t>DfE</t>
  </si>
  <si>
    <t>Department for Education</t>
  </si>
  <si>
    <t>DRP</t>
  </si>
  <si>
    <t>Deficit Recovery Plan</t>
  </si>
  <si>
    <t>EHCP</t>
  </si>
  <si>
    <t>Education Health Care Plan</t>
  </si>
  <si>
    <t>FTE</t>
  </si>
  <si>
    <t>Full Time Equivalent</t>
  </si>
  <si>
    <t>KPI</t>
  </si>
  <si>
    <t>Key Performance Indicators</t>
  </si>
  <si>
    <t>NOR</t>
  </si>
  <si>
    <t>Number on Roll</t>
  </si>
  <si>
    <t>PAN</t>
  </si>
  <si>
    <t>Published Admission Number</t>
  </si>
  <si>
    <t>PPE</t>
  </si>
  <si>
    <t>Planning, Prep and Evaluation</t>
  </si>
  <si>
    <t>PTR</t>
  </si>
  <si>
    <t>Pupil Teacher Ratio</t>
  </si>
  <si>
    <t>VMFI</t>
  </si>
  <si>
    <t>View My Financial Insights</t>
  </si>
  <si>
    <t>User guide: view my financial insights - GOV.UK</t>
  </si>
  <si>
    <t>School Deficit Recovery Plan</t>
  </si>
  <si>
    <t xml:space="preserve">Name of School </t>
  </si>
  <si>
    <t>DfE No</t>
  </si>
  <si>
    <t>Actual</t>
  </si>
  <si>
    <t>Forecast</t>
  </si>
  <si>
    <t>2025 - 26</t>
  </si>
  <si>
    <t>2026 - 27</t>
  </si>
  <si>
    <t>2027 - 28</t>
  </si>
  <si>
    <t>2028 - 29</t>
  </si>
  <si>
    <t>2029 - 30</t>
  </si>
  <si>
    <t>Balance b/f</t>
  </si>
  <si>
    <t xml:space="preserve">Income </t>
  </si>
  <si>
    <t>Expenditure</t>
  </si>
  <si>
    <t>In-year Surplus/(Deficit)</t>
  </si>
  <si>
    <t>Cumulative Surplus/(Deficit)</t>
  </si>
  <si>
    <t>Balance as % of Annual Income</t>
  </si>
  <si>
    <t>PUPIL NUMBERS</t>
  </si>
  <si>
    <t>Academic Year</t>
  </si>
  <si>
    <t>On Roll</t>
  </si>
  <si>
    <t>How will you balance your budget in-year?</t>
  </si>
  <si>
    <t>How will you maintain an in-year surplus balance moving forward?</t>
  </si>
  <si>
    <t>Area where potential savings identified</t>
  </si>
  <si>
    <t>Proposed areas for achieving savings 2027 - 2028 (£)</t>
  </si>
  <si>
    <t>Proposed areas for achieving savings 2028 - 2029 (£)</t>
  </si>
  <si>
    <t>Proposed areas for achieving savings 2029 - 2030 (£)</t>
  </si>
  <si>
    <t>Comments</t>
  </si>
  <si>
    <t>Teaching Staff</t>
  </si>
  <si>
    <t>Teaching Assistants</t>
  </si>
  <si>
    <t>Leadership (On LD scale)</t>
  </si>
  <si>
    <t>Admin Staff</t>
  </si>
  <si>
    <t>Building Services Supervisor</t>
  </si>
  <si>
    <t>Cleaning Staff</t>
  </si>
  <si>
    <t>Catering Staff</t>
  </si>
  <si>
    <t>MDSA</t>
  </si>
  <si>
    <t>Other Staff Category</t>
  </si>
  <si>
    <t>Premises</t>
  </si>
  <si>
    <t>Supplies and Services</t>
  </si>
  <si>
    <t>Spare (adjust as necessary)</t>
  </si>
  <si>
    <t>Income</t>
  </si>
  <si>
    <t>Total Savings</t>
  </si>
  <si>
    <t>KPI Analysis:</t>
  </si>
  <si>
    <t>Staffing costs versus in-year income (%)</t>
  </si>
  <si>
    <t>Staffing costs versus expenditure (%)</t>
  </si>
  <si>
    <t>Average Class Size</t>
  </si>
  <si>
    <t>Average Teacher Cost (£)</t>
  </si>
  <si>
    <t>Teacher Contact Ratio</t>
  </si>
  <si>
    <t>FTE Teaching Staff</t>
  </si>
  <si>
    <t>FTE Teaching Assistants</t>
  </si>
  <si>
    <t>FTE Leadership (On LD scale)</t>
  </si>
  <si>
    <t>FTE Admin Staff</t>
  </si>
  <si>
    <t>FTE Building Services Supervisor</t>
  </si>
  <si>
    <t>FTE Cleaning Staff</t>
  </si>
  <si>
    <t>FTE Catering Staff</t>
  </si>
  <si>
    <t>FTE MDSA</t>
  </si>
  <si>
    <t>FTE Other Staff Category</t>
  </si>
  <si>
    <t>Authorisation</t>
  </si>
  <si>
    <t xml:space="preserve">This plan has been discussed and minuted at the Governing Body Meeting held on </t>
  </si>
  <si>
    <t>DD/MM/YYYY</t>
  </si>
  <si>
    <t>Minutes off Meeting attached</t>
  </si>
  <si>
    <t>Signed by</t>
  </si>
  <si>
    <t>Head Teacher</t>
  </si>
  <si>
    <t>Name</t>
  </si>
  <si>
    <t xml:space="preserve"> (please insert here)</t>
  </si>
  <si>
    <t>Chair of Governors</t>
  </si>
  <si>
    <t>Local Authority Sign Off</t>
  </si>
  <si>
    <t>This plan has been discussed and Approved</t>
  </si>
  <si>
    <t>Director of Finance (S.151)</t>
  </si>
  <si>
    <t>Director of Children's Services</t>
  </si>
  <si>
    <t>Finance Business Partner</t>
  </si>
  <si>
    <t xml:space="preserve">Licence Deficit </t>
  </si>
  <si>
    <t>Deficit Recovery Plan Details</t>
  </si>
  <si>
    <t>Background (What happened to cause the budget deficit)</t>
  </si>
  <si>
    <t>Next Steps</t>
  </si>
  <si>
    <t>Financial Year in which an in year balanced budget is forecasted</t>
  </si>
  <si>
    <t>Financial Year in which the deficit is eradicated</t>
  </si>
  <si>
    <t>Actions</t>
  </si>
  <si>
    <t>Date to be achieved by</t>
  </si>
  <si>
    <t>Owner</t>
  </si>
  <si>
    <t>Impact</t>
  </si>
  <si>
    <t>Financial Impact £</t>
  </si>
  <si>
    <t>Interdependents</t>
  </si>
  <si>
    <t>Severity of Risk</t>
  </si>
  <si>
    <t xml:space="preserve">Achieved </t>
  </si>
  <si>
    <t>School Financial Deficit Recovery Plan</t>
  </si>
  <si>
    <t>Deficit Recovery/Repayment</t>
  </si>
  <si>
    <t xml:space="preserve">Future Plan </t>
  </si>
  <si>
    <t>Details</t>
  </si>
  <si>
    <t>2030 - 31 Budget Plan
Year 4</t>
  </si>
  <si>
    <t>In year budget basis and breakdown</t>
  </si>
  <si>
    <t>Budget risks and Uncertainties</t>
  </si>
  <si>
    <t>Forecast Calculation/support</t>
  </si>
  <si>
    <t>RAG rating</t>
  </si>
  <si>
    <t>Committed Revenue Balance</t>
  </si>
  <si>
    <t>Uncommitted Revenue Balance</t>
  </si>
  <si>
    <t>Devolved Formula Capital Balance</t>
  </si>
  <si>
    <t>Other Capital Balances</t>
  </si>
  <si>
    <t>Community Focused School Revenue Balances</t>
  </si>
  <si>
    <t>Total Opening Balance</t>
  </si>
  <si>
    <t>Funds Delegated by the LA</t>
  </si>
  <si>
    <t>Funding for Sixth Form Students</t>
  </si>
  <si>
    <t>High Needs Top-up Funding</t>
  </si>
  <si>
    <t>Funding for Minority Ethnic Pupils</t>
  </si>
  <si>
    <t>Other Government Grants</t>
  </si>
  <si>
    <t>Other Grants and Payments Received</t>
  </si>
  <si>
    <t>Income from Catering</t>
  </si>
  <si>
    <t>Receipts from Supply Teachers Insurance Claims</t>
  </si>
  <si>
    <t>Receipts from Other Insurance Claims</t>
  </si>
  <si>
    <t>Income from Contributions to Educational Visits</t>
  </si>
  <si>
    <t>Donations and/or Voluntary Funds</t>
  </si>
  <si>
    <t>Pupil-Focused Extended School Funding and/or Grants</t>
  </si>
  <si>
    <t>Community Focused Funding and/or Grants</t>
  </si>
  <si>
    <t>Community Focused Facilities Income</t>
  </si>
  <si>
    <t>Total Income Revenue</t>
  </si>
  <si>
    <t>Supply Teaching Staff</t>
  </si>
  <si>
    <t>Education Support Staff</t>
  </si>
  <si>
    <t>Premises Staff</t>
  </si>
  <si>
    <t>Administrative Staff and Clerical Staff</t>
  </si>
  <si>
    <t>Cost of Other staff</t>
  </si>
  <si>
    <t>Indirect Employee Expenses</t>
  </si>
  <si>
    <t>Staff Development and Training</t>
  </si>
  <si>
    <t>Supply Teacher Insurance</t>
  </si>
  <si>
    <t>Staff Related Insurance</t>
  </si>
  <si>
    <t>Building Maintenance and Improvement</t>
  </si>
  <si>
    <t>Grounds Maintenance and Improvement</t>
  </si>
  <si>
    <t>Cleaning and Caretaking</t>
  </si>
  <si>
    <t>Water and Sewerage</t>
  </si>
  <si>
    <t>Other Occupation Costs</t>
  </si>
  <si>
    <t>Learning Resources</t>
  </si>
  <si>
    <t>E20a</t>
  </si>
  <si>
    <t>Connectivity</t>
  </si>
  <si>
    <t>E20b</t>
  </si>
  <si>
    <t>Onsite servers</t>
  </si>
  <si>
    <t>E20c</t>
  </si>
  <si>
    <t>IT learning resources</t>
  </si>
  <si>
    <t>E20d</t>
  </si>
  <si>
    <t>Administration software and systems</t>
  </si>
  <si>
    <t>E20e</t>
  </si>
  <si>
    <t>Laptops, desktops and tablets</t>
  </si>
  <si>
    <t>E20f</t>
  </si>
  <si>
    <t>Other hardware</t>
  </si>
  <si>
    <t>E20g</t>
  </si>
  <si>
    <t>IT support</t>
  </si>
  <si>
    <t>Examination Fees</t>
  </si>
  <si>
    <t>Administrative Supplies</t>
  </si>
  <si>
    <t>Other Insurance Costs</t>
  </si>
  <si>
    <t>Special Facilities</t>
  </si>
  <si>
    <t>Catering Supplies</t>
  </si>
  <si>
    <t>Agency Supply Teaching Staff</t>
  </si>
  <si>
    <t>Bought in Professional Services - Curriculum</t>
  </si>
  <si>
    <t>Loan Interest</t>
  </si>
  <si>
    <t>Direct Revenue Financing (revenue contributions to capital)</t>
  </si>
  <si>
    <t>Community Focused School Staff</t>
  </si>
  <si>
    <t>Community Focused School Costs</t>
  </si>
  <si>
    <t>Total Expenditure Revenue</t>
  </si>
  <si>
    <t>In Year Surplus / (Deficit)</t>
  </si>
  <si>
    <t>Surplus / (Deficit) Brought Fwd.</t>
  </si>
  <si>
    <t>Cumulative Surplus / (Deficit) C/Fwd.</t>
  </si>
  <si>
    <t>Capital Income</t>
  </si>
  <si>
    <t>Voluntary or Private income</t>
  </si>
  <si>
    <t xml:space="preserve">Total Capital Income </t>
  </si>
  <si>
    <t>Capital Expenditure</t>
  </si>
  <si>
    <t>Budget</t>
  </si>
  <si>
    <t>Acquisition of Land and Existing Buildings</t>
  </si>
  <si>
    <t>New Construction Conversion and Renovation</t>
  </si>
  <si>
    <t>Vehicles, Plant, Equipment and Machinery</t>
  </si>
  <si>
    <t>CE04a</t>
  </si>
  <si>
    <t>CE04b</t>
  </si>
  <si>
    <t>CE04c</t>
  </si>
  <si>
    <t>CE04d</t>
  </si>
  <si>
    <t>CE04e</t>
  </si>
  <si>
    <t>Planned Admission Numbers (PAN) / Number on Roll</t>
  </si>
  <si>
    <t>Pupil numbers on roll per year group: Academic Year</t>
  </si>
  <si>
    <t>Reception</t>
  </si>
  <si>
    <t>Year 1</t>
  </si>
  <si>
    <t>Year 2</t>
  </si>
  <si>
    <t>Year 3</t>
  </si>
  <si>
    <t>Year 4</t>
  </si>
  <si>
    <t>Total</t>
  </si>
  <si>
    <t>Establishment Information</t>
  </si>
  <si>
    <t xml:space="preserve"> FTE</t>
  </si>
  <si>
    <t>Cost in £</t>
  </si>
  <si>
    <t>2026 - 27 Budget</t>
  </si>
  <si>
    <t>2027 - 28 Budget</t>
  </si>
  <si>
    <t>2028 - 29 Budget</t>
  </si>
  <si>
    <t>2029 - 30 Budget</t>
  </si>
  <si>
    <t xml:space="preserve">Current Staffing </t>
  </si>
  <si>
    <t>Current Organisation - Example</t>
  </si>
  <si>
    <t>Re-organisation in Costs - Example</t>
  </si>
  <si>
    <t xml:space="preserve">Proposed Staffing </t>
  </si>
  <si>
    <t>Leadership</t>
  </si>
  <si>
    <t>1 x HT</t>
  </si>
  <si>
    <t>Deputy</t>
  </si>
  <si>
    <t>1 x EY Lead</t>
  </si>
  <si>
    <t>Children's Centre</t>
  </si>
  <si>
    <t xml:space="preserve">Admin </t>
  </si>
  <si>
    <t>Yr6</t>
  </si>
  <si>
    <t>SBM</t>
  </si>
  <si>
    <t xml:space="preserve">1 x Teacher </t>
  </si>
  <si>
    <t>Admin</t>
  </si>
  <si>
    <t>1 x TA (to end Aug 23)</t>
  </si>
  <si>
    <t>Prem</t>
  </si>
  <si>
    <t>0.5 SEN TA (to end Aug 23)</t>
  </si>
  <si>
    <t>0.5 TA (from Sept)</t>
  </si>
  <si>
    <t>0.3 SEN TA (From Sept)</t>
  </si>
  <si>
    <t xml:space="preserve">EYSF </t>
  </si>
  <si>
    <t>1 x EYSF Teacher</t>
  </si>
  <si>
    <t>1 x EY Educator</t>
  </si>
  <si>
    <t>Children Centre</t>
  </si>
  <si>
    <t>EYE Room Lead</t>
  </si>
  <si>
    <t>1 x SEN TA</t>
  </si>
  <si>
    <t>1 x SEN TA Agency</t>
  </si>
  <si>
    <t>EYE</t>
  </si>
  <si>
    <t>EYE Vacancy</t>
  </si>
  <si>
    <t xml:space="preserve">Yr1 </t>
  </si>
  <si>
    <t xml:space="preserve">2 x EYE Work Force </t>
  </si>
  <si>
    <t>Pastoral Team</t>
  </si>
  <si>
    <t>1 x Teacher</t>
  </si>
  <si>
    <t>Inclusion Team</t>
  </si>
  <si>
    <t>Extended Day</t>
  </si>
  <si>
    <t>1 x TA</t>
  </si>
  <si>
    <t>Inclusion</t>
  </si>
  <si>
    <t>1 x SENDCO</t>
  </si>
  <si>
    <t>Yr2</t>
  </si>
  <si>
    <t>1 x Pastoral/Welfare</t>
  </si>
  <si>
    <t>1 x Teacher (to end Aug 23)</t>
  </si>
  <si>
    <t xml:space="preserve">1 x Learning Mentor </t>
  </si>
  <si>
    <t>.02 Deputy (to end Aug 23)</t>
  </si>
  <si>
    <t>1 x Teacher (from Sept)</t>
  </si>
  <si>
    <t>ASC</t>
  </si>
  <si>
    <t>BC</t>
  </si>
  <si>
    <t>Yr3</t>
  </si>
  <si>
    <t>1 x Agency Teacher</t>
  </si>
  <si>
    <t>1 x Agency TA (to end July)</t>
  </si>
  <si>
    <t>0.5 Agency TA (from Sept)</t>
  </si>
  <si>
    <t>Midday Meals</t>
  </si>
  <si>
    <t>0.5 x SEN TA (to end July 2023)</t>
  </si>
  <si>
    <t>LT Supervisor</t>
  </si>
  <si>
    <t>1 x SEN TA (from Sept 2023)</t>
  </si>
  <si>
    <t>Support</t>
  </si>
  <si>
    <t>0.6 HLTA (to end Aug)</t>
  </si>
  <si>
    <t xml:space="preserve">0.4 HLTA </t>
  </si>
  <si>
    <t>Yr4</t>
  </si>
  <si>
    <t>1 x Agency Teacher (Summer Term)</t>
  </si>
  <si>
    <t>1 x Teacher (Autumn Term)</t>
  </si>
  <si>
    <t>0.5 Agency TA (to end July)</t>
  </si>
  <si>
    <t>0.5 SEN TA (to end Aug)</t>
  </si>
  <si>
    <t>0.33 SEN TA</t>
  </si>
  <si>
    <t>Yr5</t>
  </si>
  <si>
    <t>Staffing Costs Inc Agency</t>
  </si>
  <si>
    <t>Agency Staffing costs</t>
  </si>
  <si>
    <t>Staffing Costs Less Agency</t>
  </si>
  <si>
    <t>Redundancy BCC Pressure</t>
  </si>
  <si>
    <t>FTE equivalent</t>
  </si>
  <si>
    <t>Estimated Cost in £ (to be completed with BCC Human Resources and Pensions Service following submission of this pack)</t>
  </si>
  <si>
    <t>Actual Cost in £ (to be completed with BCC Human Resources and Pensions Service following submission of this pack)</t>
  </si>
  <si>
    <t xml:space="preserve"> Use this calculator to help get estimates for redundancy costs https://www.gov.uk/calculate-your-redundancy-pay/y</t>
  </si>
  <si>
    <t>Pension Strain School Pressure</t>
  </si>
  <si>
    <t>SEN Funding</t>
  </si>
  <si>
    <t>In Year Payment Received</t>
  </si>
  <si>
    <t>Pupil Name</t>
  </si>
  <si>
    <t>Year Group</t>
  </si>
  <si>
    <t>Named Support</t>
  </si>
  <si>
    <t>Perm/Agency</t>
  </si>
  <si>
    <t>Cost for Support £</t>
  </si>
  <si>
    <t>Total Cost for Support</t>
  </si>
  <si>
    <t>EHCP Allocation £</t>
  </si>
  <si>
    <t>Notional Cost £</t>
  </si>
  <si>
    <t>Combined Total £</t>
  </si>
  <si>
    <t>Costs for Resources £</t>
  </si>
  <si>
    <t>Variance £</t>
  </si>
  <si>
    <t>Estimate Budget 23-24</t>
  </si>
  <si>
    <t>Estimate Budget 24-25</t>
  </si>
  <si>
    <t>Estimate Budget 25-26</t>
  </si>
  <si>
    <t>Date Plan Agreed</t>
  </si>
  <si>
    <t>Additional Notes</t>
  </si>
  <si>
    <t>Apr</t>
  </si>
  <si>
    <t>May</t>
  </si>
  <si>
    <t>Jun</t>
  </si>
  <si>
    <t>Jul</t>
  </si>
  <si>
    <t>Aug</t>
  </si>
  <si>
    <t>Sep</t>
  </si>
  <si>
    <t>Oct</t>
  </si>
  <si>
    <t>Nov</t>
  </si>
  <si>
    <t>Dec</t>
  </si>
  <si>
    <t>Jan</t>
  </si>
  <si>
    <t>Feb</t>
  </si>
  <si>
    <t>Mar</t>
  </si>
  <si>
    <t>Totals</t>
  </si>
  <si>
    <t>Outstanding</t>
  </si>
  <si>
    <t xml:space="preserve">EHCP - BUDGET </t>
  </si>
  <si>
    <t>EHCP - in year changes and additions</t>
  </si>
  <si>
    <t>Looked After</t>
  </si>
  <si>
    <t>Out of Borough</t>
  </si>
  <si>
    <t>Post Looked after</t>
  </si>
  <si>
    <t>Allocation Summary</t>
  </si>
  <si>
    <t>Payment Summary</t>
  </si>
  <si>
    <t>Received</t>
  </si>
  <si>
    <t>Section 251 EHCP</t>
  </si>
  <si>
    <t>In Year EHCP</t>
  </si>
  <si>
    <t>Post Looked After</t>
  </si>
  <si>
    <t>Forecast Outturn</t>
  </si>
  <si>
    <t>Name of Supplier</t>
  </si>
  <si>
    <t>Contract start date</t>
  </si>
  <si>
    <t xml:space="preserve">Contract end date </t>
  </si>
  <si>
    <t>Guidance Notes on how to complete the PTR, Contact Ratio information</t>
  </si>
  <si>
    <t xml:space="preserve">PTR/Contact Ratio </t>
  </si>
  <si>
    <r>
      <t>Pupil Teacher Ratio (PTR)</t>
    </r>
    <r>
      <rPr>
        <sz val="10"/>
        <rFont val="Arial"/>
        <family val="2"/>
      </rPr>
      <t>:  The ratio is calculated by dividing the total number of pupils by the full-time equivalent number of teachers.</t>
    </r>
  </si>
  <si>
    <r>
      <t>Contact Ratio</t>
    </r>
    <r>
      <rPr>
        <sz val="11"/>
        <rFont val="Calibri"/>
        <family val="2"/>
        <scheme val="minor"/>
      </rPr>
      <t>:  The ratio is calculated by dividing the total number of taught periods by the total number of periods available.</t>
    </r>
  </si>
  <si>
    <t>Guidance for the individual rows (Note that only the GREEN cells are to be populated)</t>
  </si>
  <si>
    <t>a</t>
  </si>
  <si>
    <t>Total Number of pupils, including sixth form</t>
  </si>
  <si>
    <t>Automatic calculation taken from the data summary tab</t>
  </si>
  <si>
    <t>b</t>
  </si>
  <si>
    <t>FTE Teaching staff, including management</t>
  </si>
  <si>
    <r>
      <t xml:space="preserve">All teachers (qualified and unqualified) who could undertake a regular teaching commitment should be included.  Include all management (e.g. Headteacher, Deputy/Assistant Headteachers.  Do not include cover supervisors.  Make sure those on long-term sick or maternity leave, secondments, etc. are not double counted, and include the substantive post only.  If you do not include any qualified teaching staff, please put a note to explain. </t>
    </r>
    <r>
      <rPr>
        <b/>
        <sz val="11"/>
        <rFont val="Calibri"/>
        <family val="2"/>
        <scheme val="minor"/>
      </rPr>
      <t>The FTE should match the FTE in the KPI tab</t>
    </r>
  </si>
  <si>
    <t>c</t>
  </si>
  <si>
    <t>Agency/supply staff FTE covering a vacancy</t>
  </si>
  <si>
    <t>The number of vacant posts (FTE) being covered by supply teachers.  Vacant posts are those where a permanent or temporary teacher would be employed.</t>
  </si>
  <si>
    <t>d</t>
  </si>
  <si>
    <t>Total FTE Teaching Staff</t>
  </si>
  <si>
    <t>automatic calculation adding together [b] and [c].</t>
  </si>
  <si>
    <t>e</t>
  </si>
  <si>
    <t>Number of teaching periods in a week</t>
  </si>
  <si>
    <r>
      <t xml:space="preserve">This is the average teaching periods each week for a </t>
    </r>
    <r>
      <rPr>
        <b/>
        <sz val="11"/>
        <rFont val="Calibri"/>
        <family val="2"/>
        <scheme val="minor"/>
      </rPr>
      <t>student</t>
    </r>
    <r>
      <rPr>
        <sz val="11"/>
        <rFont val="Calibri"/>
        <family val="2"/>
        <scheme val="minor"/>
      </rPr>
      <t>.  For example, if the timetable is for 5 periods a day, the number of teaching periods would be 25.  If a fortnightly timetable is arranged, divide the fortnightly periods by 2 to get the average.
Or, you may have 10 periods a week (morning and afternoon), or work in hours.</t>
    </r>
  </si>
  <si>
    <t>f</t>
  </si>
  <si>
    <t>Maximum teaching periods available</t>
  </si>
  <si>
    <t>Automatic calculation that multiplies the number of FTE teachers [d] by the number of teaching periods in a week [e].</t>
  </si>
  <si>
    <t>g</t>
  </si>
  <si>
    <t>How many teaching periods are timetabled (taught) each week?</t>
  </si>
  <si>
    <r>
      <t xml:space="preserve">This is the number of periods that are taught in a week for a </t>
    </r>
    <r>
      <rPr>
        <b/>
        <sz val="11"/>
        <rFont val="Calibri"/>
        <family val="2"/>
        <scheme val="minor"/>
      </rPr>
      <t xml:space="preserve">teacher </t>
    </r>
    <r>
      <rPr>
        <sz val="10"/>
        <rFont val="Arial"/>
        <family val="2"/>
      </rPr>
      <t>(or average over 2 weeks).  The timetable will probably have this information in a report, but can be derived from listing every member of teaching staff (including management) and adding up what their weekly teaching commitment is, per year group.</t>
    </r>
  </si>
  <si>
    <t>h</t>
  </si>
  <si>
    <t>Teachers Budget</t>
  </si>
  <si>
    <t>This is the element of the main teaching budget for the year, including on-costs.</t>
  </si>
  <si>
    <t>i</t>
  </si>
  <si>
    <t>Supply Budget (element for vacancies)</t>
  </si>
  <si>
    <t xml:space="preserve">This is the element of the supply budget covering permanent vacancies. </t>
  </si>
  <si>
    <t>j</t>
  </si>
  <si>
    <t>Agency Supply E26 Budget (element for vacancies)</t>
  </si>
  <si>
    <t xml:space="preserve">This is the element of the agency supply budget covering permanent vacancies.  </t>
  </si>
  <si>
    <t>k</t>
  </si>
  <si>
    <t>Total Teaching Budget</t>
  </si>
  <si>
    <t>Automatic calculation adding together [h], [i] and [j].</t>
  </si>
  <si>
    <t>Pupil-Teacher-Ratio (PTR) / Contact Ratio</t>
  </si>
  <si>
    <t>Current Year (as at October)</t>
  </si>
  <si>
    <t>Base Year</t>
  </si>
  <si>
    <t>Do not double count maternity</t>
  </si>
  <si>
    <t>Average if 2 week timetable.</t>
  </si>
  <si>
    <t>How many teaching periods are timetabled each week?</t>
  </si>
  <si>
    <t>Teachers Budget (including on-costs)</t>
  </si>
  <si>
    <t>Agency Supply Budget (element for vacancies)</t>
  </si>
  <si>
    <t>Pupil-Teacher Ratio (PTR)</t>
  </si>
  <si>
    <t>Contact Ratio</t>
  </si>
  <si>
    <t>Average Annual FTE Teaching Salary Cost</t>
  </si>
  <si>
    <t>Average Annual Cost per Teaching Period</t>
  </si>
  <si>
    <t>Benchmarking Staffing</t>
  </si>
  <si>
    <t>INFORMATION TO BE DOWNLOADED HERE</t>
  </si>
  <si>
    <t>Benchmarking Premises</t>
  </si>
  <si>
    <t>Benchmarking Non Staff</t>
  </si>
  <si>
    <t>Please attached the Minutes of the Governing Body meeting where the Deficit Recovery Plan was agreed.</t>
  </si>
  <si>
    <t>How to insert a file here</t>
  </si>
  <si>
    <t>Select the cell in Excel on which you want to insert your file/object.</t>
  </si>
  <si>
    <t>Click on the “Insert” tab.</t>
  </si>
  <si>
    <t>Click “Object” in the Text group.</t>
  </si>
  <si>
    <t>Select “Create from File”.</t>
  </si>
  <si>
    <t>Click the “Browse” button and locate the file.</t>
  </si>
  <si>
    <t>Select "Display as icon"</t>
  </si>
  <si>
    <t>Click on the “Insert” button.</t>
  </si>
  <si>
    <t>Insert file here</t>
  </si>
  <si>
    <t>Nursery (3yo)</t>
  </si>
  <si>
    <t>Nursery (4yo)</t>
  </si>
  <si>
    <t>Capital Plan</t>
  </si>
  <si>
    <t>What actions have you taken so far to enable you to put a Deficit Recovery Plan in place?</t>
  </si>
  <si>
    <t>What are the next steps and your proposals for repaying the deficit?</t>
  </si>
  <si>
    <t>Name of Supplier(s)</t>
  </si>
  <si>
    <t>In cell C4, select your school name</t>
  </si>
  <si>
    <t>Background Narrative</t>
  </si>
  <si>
    <t xml:space="preserve">Complete this tab with actual and forecasts PAN and NOR. The current PAN will self-populate, and the school should propose a future PAN. The pupil numbers will self populate once the school inputs the Pupil Numbers report from Access on the "Access PAN Report" tab. </t>
  </si>
  <si>
    <t>Complete the template provided by Birmingham's Schools Finance</t>
  </si>
  <si>
    <t>COPY AND PASTE CFR ACCESS REPORT INTO CELL A1</t>
  </si>
  <si>
    <t>No of hours</t>
  </si>
  <si>
    <t>e.g 25 per week</t>
  </si>
  <si>
    <t>Current</t>
  </si>
  <si>
    <t>Proposed</t>
  </si>
  <si>
    <t>Year 13</t>
  </si>
  <si>
    <t>Year 12</t>
  </si>
  <si>
    <t>Year 11</t>
  </si>
  <si>
    <t>Year 10</t>
  </si>
  <si>
    <t>Year 9</t>
  </si>
  <si>
    <t>Year 8</t>
  </si>
  <si>
    <t>Year 7</t>
  </si>
  <si>
    <t>Year 6</t>
  </si>
  <si>
    <t>Year 5</t>
  </si>
  <si>
    <t>Nursery (2yo)</t>
  </si>
  <si>
    <t>Nursery (under 2yo)</t>
  </si>
  <si>
    <t>Current PAN</t>
  </si>
  <si>
    <t>Proposed PAN</t>
  </si>
  <si>
    <t>Cells highlighted in the colour BLUE are either pre-populated or will populate from other places in the template.</t>
  </si>
  <si>
    <t>Cells highlighted in the colour YELLOW will need to be populated when completing the DRP template</t>
  </si>
  <si>
    <t>Actuals in the budget plan for financial year 2025 - 26 will self-populate - Note, these are the figures agreed with schools for the closure of accounts 2025 - 26.  Any adjustments to these figures will need to be made in the 2026 - 27 forecast column. The remaining cells will automatically be populated from the Budget Plan tab</t>
  </si>
  <si>
    <t>Data will be populated using other tabs and pre-determined calculations</t>
  </si>
  <si>
    <t>Some cells will populate from the Establishment tab. Yellow cells will need to be manually populated</t>
  </si>
  <si>
    <t>Other areas in this tab highlighted in the colour blue will self-populate once other tabs in the plan are completed.  You will need to add information into the cells highlighted yellow</t>
  </si>
  <si>
    <t>The story - what led to the school being in a deficit budget position, what actions have been taken so far, what are the next steps</t>
  </si>
  <si>
    <t xml:space="preserve">2025 - 26 Outturn self-populate based on the agreed closing figures.  The remaining columns will self-populate once the school inputs the Budget Plan report from Access on the "Access Budget Plan" tab. The budget plan should take into account any planned changes to ensure financial recovery within 3 years. An additional 2 years of budget plans are required for additional information. </t>
  </si>
  <si>
    <r>
      <t xml:space="preserve">Please note that contained within the detailed staff reports tabs, there are instructions within the tabs to aid completion, additional lines may need to be entered for other CFR categories.  </t>
    </r>
    <r>
      <rPr>
        <b/>
        <sz val="10"/>
        <color rgb="FFFF0000"/>
        <rFont val="Arial"/>
        <family val="2"/>
      </rPr>
      <t xml:space="preserve">Please note the file transfers into excel with text cell at the bottom of each category rather than numeric.  </t>
    </r>
  </si>
  <si>
    <t>2030 - 31</t>
  </si>
  <si>
    <t>2030 - 31 Budget</t>
  </si>
  <si>
    <t>2026 - 27 Actual</t>
  </si>
  <si>
    <t>Apr 26 - Aug 26</t>
  </si>
  <si>
    <t>Sept 26 - Mar 27</t>
  </si>
  <si>
    <t>2025 - 26 
Actual</t>
  </si>
  <si>
    <t>2025 - 26 Outturn</t>
  </si>
  <si>
    <t>2026 - 27 Budget Plan</t>
  </si>
  <si>
    <t>2026 - 27 Budget Virements</t>
  </si>
  <si>
    <t>2026 - 27 Forecast Outturn</t>
  </si>
  <si>
    <t>2027 - 28 Budget Plan 
Year 1</t>
  </si>
  <si>
    <t>2028 - 29 Budget Plan
Year 2</t>
  </si>
  <si>
    <t>2029 - 30 Budget Plan
Year 3</t>
  </si>
  <si>
    <t>Proposed areas for achieving savings 2031 - 2032 (£)</t>
  </si>
  <si>
    <t>Schools Year-end Outturn (CFR)</t>
  </si>
  <si>
    <t>REVENUE ACCOUNTS</t>
  </si>
  <si>
    <t>CAPITAL ACCOUNTS</t>
  </si>
  <si>
    <t>COMMUNITY-FOCUSED SCHOOL REVENUE BALANCES</t>
  </si>
  <si>
    <t>CLOSING BALANCES</t>
  </si>
  <si>
    <t>BANK POSITION - MAIN</t>
  </si>
  <si>
    <t>BANK POSITION - OTHER</t>
  </si>
  <si>
    <t>ACCRUALS</t>
  </si>
  <si>
    <t>SYSTEMS DEBTORS</t>
  </si>
  <si>
    <t>SYSTEMS CREDITORS</t>
  </si>
  <si>
    <t>Date of Closure</t>
  </si>
  <si>
    <t>Laptops, desktops, and tablets</t>
  </si>
  <si>
    <t>VAT Reimbursement Outstanding - Feb 2026</t>
  </si>
  <si>
    <t>VAT Reimbursement Outstanding - Mar 2026</t>
  </si>
  <si>
    <t>NON BCC Payroll March debtor balance</t>
  </si>
  <si>
    <t>CONTROL CHECK</t>
  </si>
  <si>
    <t>Estab #</t>
  </si>
  <si>
    <t>CC</t>
  </si>
  <si>
    <t>DFE</t>
  </si>
  <si>
    <t>School</t>
  </si>
  <si>
    <t>E20A</t>
  </si>
  <si>
    <t>E20B</t>
  </si>
  <si>
    <t>E20C</t>
  </si>
  <si>
    <t>E20D</t>
  </si>
  <si>
    <t>E20E</t>
  </si>
  <si>
    <t>E20F</t>
  </si>
  <si>
    <t>E20G</t>
  </si>
  <si>
    <t>CE04A</t>
  </si>
  <si>
    <t>CE04B</t>
  </si>
  <si>
    <t>CE04C</t>
  </si>
  <si>
    <t>CE04D</t>
  </si>
  <si>
    <t>CE04E</t>
  </si>
  <si>
    <t>2025/26 Outturn</t>
  </si>
  <si>
    <t>13.03.26</t>
  </si>
  <si>
    <t>09.03.2026</t>
  </si>
  <si>
    <t>13.3.26</t>
  </si>
  <si>
    <t>13th March 2026</t>
  </si>
  <si>
    <t>13.03.2026</t>
  </si>
  <si>
    <t>18.03.26</t>
  </si>
  <si>
    <t>Kings Heath Boys</t>
  </si>
  <si>
    <t>16.03.2026</t>
  </si>
  <si>
    <t>12.03.26</t>
  </si>
  <si>
    <t>Bellfield Primary School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</si>
</sst>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0;\(#,##0\)"/>
    <numFmt numFmtId="165" formatCode="&quot;£&quot;#,##0"/>
    <numFmt numFmtId="166" formatCode="#,##0_ ;[Red]\-#,##0\ "/>
    <numFmt numFmtId="167" formatCode="#,##0_ ;[Red]\(#,##0\)"/>
    <numFmt numFmtId="168" formatCode="&quot;£&quot;#,##0;[Red]\(&quot;£&quot;#,##0\)"/>
    <numFmt numFmtId="169" formatCode="0.0%"/>
    <numFmt numFmtId="170" formatCode="#,##0.0"/>
    <numFmt numFmtId="171" formatCode="0.0"/>
    <numFmt numFmtId="172" formatCode="#,##0.00%;\(#,##0.00%\)"/>
    <numFmt numFmtId="173" formatCode="&quot;£&quot;#,##0.00;\(&quot;£&quot;#,##0\)"/>
    <numFmt numFmtId="174" formatCode="_-[$£-809]* #,##0_-;\-[$£-809]* #,##0_-;_-[$£-809]* &quot;-&quot;??_-;_-@_-"/>
    <numFmt numFmtId="175" formatCode="_-[$£-809]* #,##0.00_-;\-[$£-809]* #,##0.00_-;_-[$£-809]* &quot;-&quot;??_-;_-@_-"/>
    <numFmt numFmtId="176" formatCode="#,##0_ ;[Red]\(#,##0\)\ "/>
    <numFmt numFmtId="177" formatCode="#,##0.00_ ;[Red]\(#,##0.00\)\ "/>
  </numFmts>
  <fonts count="68"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indexed="9"/>
      <name val="Arial"/>
      <family val="2"/>
    </font>
    <font>
      <b/>
      <sz val="16"/>
      <name val="Arial"/>
      <family val="2"/>
    </font>
    <font>
      <b/>
      <sz val="11"/>
      <name val="Arial"/>
      <family val="2"/>
    </font>
    <font>
      <b/>
      <sz val="10"/>
      <name val="Arial"/>
      <family val="2"/>
    </font>
    <font>
      <sz val="8"/>
      <name val="Arial"/>
      <family val="2"/>
    </font>
    <font>
      <b/>
      <sz val="11"/>
      <color rgb="FF000000"/>
      <name val="Calibri"/>
      <family val="2"/>
    </font>
    <font>
      <b/>
      <sz val="10"/>
      <color theme="0"/>
      <name val="Arial"/>
      <family val="2"/>
    </font>
    <font>
      <sz val="10"/>
      <name val="Arial"/>
      <family val="2"/>
    </font>
    <font>
      <b/>
      <sz val="11"/>
      <color theme="1"/>
      <name val="Calibri"/>
      <family val="2"/>
      <scheme val="minor"/>
    </font>
    <font>
      <sz val="10"/>
      <color theme="1"/>
      <name val="Arial"/>
      <family val="2"/>
    </font>
    <font>
      <b/>
      <sz val="10"/>
      <color theme="1"/>
      <name val="Arial"/>
      <family val="2"/>
    </font>
    <font>
      <sz val="12"/>
      <color theme="1"/>
      <name val="Calibri"/>
      <family val="2"/>
      <scheme val="minor"/>
    </font>
    <font>
      <sz val="11"/>
      <name val="Calibri"/>
      <family val="2"/>
      <scheme val="minor"/>
    </font>
    <font>
      <b/>
      <sz val="16"/>
      <color indexed="9"/>
      <name val="Arial"/>
      <family val="2"/>
    </font>
    <font>
      <sz val="16"/>
      <name val="Arial"/>
      <family val="2"/>
    </font>
    <font>
      <u/>
      <sz val="10"/>
      <color indexed="12"/>
      <name val="Arial"/>
      <family val="2"/>
    </font>
    <font>
      <sz val="11"/>
      <color rgb="FFFF0000"/>
      <name val="Calibri"/>
      <family val="2"/>
      <scheme val="minor"/>
    </font>
    <font>
      <sz val="9"/>
      <color indexed="81"/>
      <name val="Tahoma"/>
      <family val="2"/>
    </font>
    <font>
      <b/>
      <sz val="9"/>
      <color indexed="81"/>
      <name val="Tahoma"/>
      <family val="2"/>
    </font>
    <font>
      <b/>
      <sz val="10"/>
      <color rgb="FFFF0000"/>
      <name val="Arial"/>
      <family val="2"/>
    </font>
    <font>
      <b/>
      <sz val="12"/>
      <color theme="1"/>
      <name val="Calibri"/>
      <family val="2"/>
      <scheme val="minor"/>
    </font>
    <font>
      <sz val="12"/>
      <name val="Arial"/>
      <family val="2"/>
    </font>
    <font>
      <b/>
      <sz val="11"/>
      <name val="Calibri"/>
      <family val="2"/>
      <scheme val="minor"/>
    </font>
    <font>
      <b/>
      <u/>
      <sz val="11"/>
      <name val="Calibri"/>
      <family val="2"/>
      <scheme val="minor"/>
    </font>
    <font>
      <sz val="11"/>
      <color rgb="FF006100"/>
      <name val="Calibri"/>
      <family val="2"/>
      <scheme val="minor"/>
    </font>
    <font>
      <b/>
      <u/>
      <sz val="11"/>
      <color theme="1"/>
      <name val="Calibri"/>
      <family val="2"/>
      <scheme val="minor"/>
    </font>
    <font>
      <sz val="11"/>
      <color indexed="8"/>
      <name val="Calibri"/>
      <family val="2"/>
      <scheme val="minor"/>
    </font>
    <font>
      <b/>
      <sz val="11"/>
      <color indexed="8"/>
      <name val="Calibri"/>
      <family val="2"/>
      <scheme val="minor"/>
    </font>
    <font>
      <sz val="11"/>
      <color rgb="FF000000"/>
      <name val="Calibri"/>
      <family val="2"/>
      <scheme val="minor"/>
    </font>
    <font>
      <sz val="11"/>
      <color theme="1"/>
      <name val="Calibri"/>
      <family val="2"/>
    </font>
    <font>
      <u/>
      <sz val="11"/>
      <color theme="1"/>
      <name val="Calibri"/>
      <family val="2"/>
      <scheme val="minor"/>
    </font>
    <font>
      <b/>
      <i/>
      <sz val="11"/>
      <color theme="1"/>
      <name val="Calibri"/>
      <family val="2"/>
      <scheme val="minor"/>
    </font>
    <font>
      <sz val="10"/>
      <color indexed="8"/>
      <name val="Arial"/>
      <family val="2"/>
    </font>
    <font>
      <sz val="12"/>
      <color rgb="FF006100"/>
      <name val="Tahoma"/>
      <family val="2"/>
    </font>
    <font>
      <sz val="11"/>
      <color rgb="FF000000"/>
      <name val="Calibri"/>
      <family val="2"/>
    </font>
    <font>
      <b/>
      <sz val="10"/>
      <color rgb="FF000000"/>
      <name val="Arial"/>
      <family val="2"/>
    </font>
    <font>
      <sz val="10"/>
      <color rgb="FF000000"/>
      <name val="Arial"/>
      <family val="2"/>
    </font>
    <font>
      <b/>
      <sz val="14"/>
      <color rgb="FF000000"/>
      <name val="Arial"/>
      <family val="2"/>
    </font>
    <font>
      <sz val="8"/>
      <color rgb="FF111111"/>
      <name val="Segoe UI"/>
      <family val="2"/>
    </font>
    <font>
      <b/>
      <sz val="8"/>
      <color rgb="FF111111"/>
      <name val="Segoe UI"/>
      <family val="2"/>
    </font>
    <font>
      <sz val="11"/>
      <color theme="0"/>
      <name val="Calibri"/>
      <family val="2"/>
      <scheme val="minor"/>
    </font>
    <font>
      <b/>
      <sz val="14"/>
      <color theme="0"/>
      <name val="Calibri"/>
      <family val="2"/>
      <scheme val="minor"/>
    </font>
    <font>
      <sz val="14"/>
      <color theme="0"/>
      <name val="Calibri"/>
      <family val="2"/>
      <scheme val="minor"/>
    </font>
    <font>
      <b/>
      <sz val="18"/>
      <color theme="0"/>
      <name val="Arial"/>
      <family val="2"/>
    </font>
    <font>
      <b/>
      <sz val="11"/>
      <color indexed="9"/>
      <name val="Arial"/>
      <family val="2"/>
    </font>
    <font>
      <b/>
      <sz val="12"/>
      <name val="Calibri"/>
      <family val="2"/>
    </font>
    <font>
      <sz val="12"/>
      <name val="Calibri"/>
      <family val="2"/>
    </font>
    <font>
      <sz val="12"/>
      <name val="Calibri"/>
      <family val="2"/>
      <scheme val="minor"/>
    </font>
    <font>
      <sz val="10"/>
      <name val="Arial"/>
      <family val="2"/>
    </font>
    <font>
      <b/>
      <sz val="10"/>
      <color rgb="FFFFFFFF"/>
      <name val="Arial"/>
      <family val="2"/>
    </font>
    <font>
      <sz val="8"/>
      <name val="Tahoma"/>
      <family val="2"/>
    </font>
    <font>
      <sz val="12"/>
      <name val="Segoe UI"/>
      <family val="2"/>
    </font>
    <font>
      <sz val="8"/>
      <name val="Segoe UI"/>
      <family val="2"/>
    </font>
    <font>
      <sz val="14"/>
      <name val="Segoe UI"/>
      <family val="2"/>
    </font>
    <font>
      <b/>
      <sz val="10"/>
      <color indexed="9"/>
      <name val="Arial"/>
      <family val="2"/>
    </font>
    <font>
      <b/>
      <sz val="10"/>
      <name val="Arial"/>
      <family val="2"/>
    </font>
    <font>
      <b/>
      <sz val="10"/>
      <color rgb="FFFFFFFF"/>
      <name val="Arial"/>
      <family val="2"/>
    </font>
    <font>
      <sz val="11"/>
      <color rgb="FFFF0000"/>
      <name val="Calibri"/>
      <family val="2"/>
    </font>
    <font>
      <b/>
      <sz val="11"/>
      <color rgb="FFFF0000"/>
      <name val="Calibri"/>
      <family val="2"/>
      <scheme val="minor"/>
    </font>
    <font>
      <b/>
      <sz val="12"/>
      <color theme="0"/>
      <name val="Calibri"/>
      <family val="2"/>
      <scheme val="minor"/>
    </font>
    <font>
      <u/>
      <sz val="12"/>
      <color indexed="12"/>
      <name val="Calibri"/>
      <family val="2"/>
    </font>
  </fonts>
  <fills count="31">
    <fill>
      <patternFill patternType="none"/>
    </fill>
    <fill>
      <patternFill patternType="gray125"/>
    </fill>
    <fill>
      <patternFill patternType="solid">
        <fgColor indexed="23"/>
        <bgColor indexed="64"/>
      </patternFill>
    </fill>
    <fill>
      <patternFill patternType="solid">
        <fgColor theme="3" tint="0.79998168889431442"/>
        <bgColor indexed="64"/>
      </patternFill>
    </fill>
    <fill>
      <patternFill patternType="solid">
        <fgColor rgb="FF92D050"/>
        <bgColor indexed="64"/>
      </patternFill>
    </fill>
    <fill>
      <patternFill patternType="solid">
        <fgColor rgb="FFFFFF00"/>
        <bgColor indexed="64"/>
      </patternFill>
    </fill>
    <fill>
      <patternFill patternType="solid">
        <fgColor theme="8" tint="0.79998168889431442"/>
        <bgColor indexed="64"/>
      </patternFill>
    </fill>
    <fill>
      <patternFill patternType="solid">
        <fgColor rgb="FFD00070"/>
        <bgColor indexed="64"/>
      </patternFill>
    </fill>
    <fill>
      <patternFill patternType="solid">
        <fgColor rgb="FFFF0000"/>
        <bgColor indexed="64"/>
      </patternFill>
    </fill>
    <fill>
      <patternFill patternType="solid">
        <fgColor rgb="FFFFC00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rgb="FFFFFFCC"/>
        <bgColor indexed="64"/>
      </patternFill>
    </fill>
    <fill>
      <patternFill patternType="solid">
        <fgColor rgb="FFCCECFF"/>
        <bgColor indexed="64"/>
      </patternFill>
    </fill>
    <fill>
      <patternFill patternType="solid">
        <fgColor theme="0" tint="-0.14999847407452621"/>
        <bgColor indexed="64"/>
      </patternFill>
    </fill>
    <fill>
      <patternFill patternType="solid">
        <fgColor theme="9" tint="0.59999389629810485"/>
        <bgColor indexed="64"/>
      </patternFill>
    </fill>
    <fill>
      <patternFill patternType="solid">
        <fgColor rgb="FFC6EFCE"/>
      </patternFill>
    </fill>
    <fill>
      <patternFill patternType="solid">
        <fgColor theme="0"/>
        <bgColor indexed="64"/>
      </patternFill>
    </fill>
    <fill>
      <patternFill patternType="solid">
        <fgColor theme="1"/>
        <bgColor indexed="64"/>
      </patternFill>
    </fill>
    <fill>
      <patternFill patternType="solid">
        <fgColor theme="0" tint="-4.9989318521683403E-2"/>
        <bgColor indexed="64"/>
      </patternFill>
    </fill>
    <fill>
      <patternFill patternType="solid">
        <fgColor rgb="FF00B050"/>
        <bgColor rgb="FF000000"/>
      </patternFill>
    </fill>
    <fill>
      <patternFill patternType="solid">
        <fgColor rgb="FFFFC000"/>
        <bgColor rgb="FF000000"/>
      </patternFill>
    </fill>
    <fill>
      <patternFill patternType="solid">
        <fgColor rgb="FFFF0000"/>
        <bgColor rgb="FF000000"/>
      </patternFill>
    </fill>
    <fill>
      <patternFill patternType="solid">
        <fgColor theme="9" tint="0.79998168889431442"/>
        <bgColor indexed="64"/>
      </patternFill>
    </fill>
    <fill>
      <patternFill patternType="solid">
        <fgColor theme="9" tint="0.79998168889431442"/>
        <bgColor rgb="FF000000"/>
      </patternFill>
    </fill>
    <fill>
      <patternFill patternType="solid">
        <fgColor theme="0" tint="-0.249977111117893"/>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rgb="FF808080"/>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top style="medium">
        <color indexed="64"/>
      </top>
      <bottom style="thin">
        <color indexed="64"/>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s>
  <cellStyleXfs count="47">
    <xf numFmtId="0" fontId="0" fillId="0" borderId="0">
      <alignment vertical="center"/>
    </xf>
    <xf numFmtId="0" fontId="7" fillId="2" borderId="1" applyNumberFormat="0" applyProtection="0">
      <alignment vertical="center"/>
    </xf>
    <xf numFmtId="0" fontId="6" fillId="0" borderId="0"/>
    <xf numFmtId="43" fontId="6" fillId="0" borderId="0" applyFont="0" applyFill="0" applyBorder="0" applyAlignment="0" applyProtection="0"/>
    <xf numFmtId="0" fontId="22" fillId="0" borderId="0" applyNumberFormat="0" applyFill="0" applyBorder="0" applyAlignment="0" applyProtection="0">
      <alignment vertical="top"/>
      <protection locked="0"/>
    </xf>
    <xf numFmtId="9" fontId="14" fillId="0" borderId="0" applyFont="0" applyFill="0" applyBorder="0" applyAlignment="0" applyProtection="0"/>
    <xf numFmtId="0" fontId="28" fillId="0" borderId="0"/>
    <xf numFmtId="0" fontId="28" fillId="0" borderId="0"/>
    <xf numFmtId="0" fontId="5" fillId="0" borderId="0"/>
    <xf numFmtId="0" fontId="36" fillId="0" borderId="0"/>
    <xf numFmtId="0" fontId="5" fillId="0" borderId="0"/>
    <xf numFmtId="0" fontId="39" fillId="0" borderId="0">
      <alignment vertical="top"/>
    </xf>
    <xf numFmtId="43" fontId="5" fillId="0" borderId="0" applyFont="0" applyFill="0" applyBorder="0" applyAlignment="0" applyProtection="0"/>
    <xf numFmtId="43" fontId="14" fillId="0" borderId="0"/>
    <xf numFmtId="0" fontId="40" fillId="16" borderId="0" applyNumberFormat="0" applyBorder="0" applyAlignment="0" applyProtection="0"/>
    <xf numFmtId="0" fontId="14" fillId="0" borderId="0"/>
    <xf numFmtId="0" fontId="14" fillId="0" borderId="0"/>
    <xf numFmtId="43" fontId="14" fillId="0" borderId="0" applyFont="0" applyFill="0" applyBorder="0" applyAlignment="0" applyProtection="0"/>
    <xf numFmtId="0" fontId="55" fillId="0" borderId="0"/>
    <xf numFmtId="9" fontId="55" fillId="0" borderId="0"/>
    <xf numFmtId="44" fontId="55" fillId="0" borderId="0"/>
    <xf numFmtId="42" fontId="55" fillId="0" borderId="0"/>
    <xf numFmtId="43" fontId="55" fillId="0" borderId="0"/>
    <xf numFmtId="41" fontId="55" fillId="0" borderId="0"/>
    <xf numFmtId="3" fontId="56" fillId="30" borderId="1">
      <alignment vertical="center"/>
    </xf>
    <xf numFmtId="0" fontId="55" fillId="0" borderId="1"/>
    <xf numFmtId="44" fontId="55" fillId="0" borderId="0"/>
    <xf numFmtId="44" fontId="55" fillId="0" borderId="0"/>
    <xf numFmtId="43" fontId="55" fillId="0" borderId="0"/>
    <xf numFmtId="43" fontId="55" fillId="0" borderId="0"/>
    <xf numFmtId="44" fontId="55" fillId="0" borderId="0"/>
    <xf numFmtId="42" fontId="55" fillId="0" borderId="0"/>
    <xf numFmtId="43" fontId="55" fillId="0" borderId="0"/>
    <xf numFmtId="41" fontId="55" fillId="0" borderId="0"/>
    <xf numFmtId="44" fontId="55" fillId="0" borderId="0"/>
    <xf numFmtId="43" fontId="55" fillId="0" borderId="0"/>
    <xf numFmtId="0" fontId="14" fillId="0" borderId="0"/>
    <xf numFmtId="0" fontId="14" fillId="0" borderId="0"/>
    <xf numFmtId="9" fontId="14" fillId="0" borderId="0"/>
    <xf numFmtId="44" fontId="14" fillId="0" borderId="0"/>
    <xf numFmtId="42" fontId="14" fillId="0" borderId="0"/>
    <xf numFmtId="43" fontId="14" fillId="0" borderId="0"/>
    <xf numFmtId="41" fontId="14" fillId="0" borderId="0"/>
    <xf numFmtId="3" fontId="63" fillId="30" borderId="1">
      <alignment vertical="center"/>
    </xf>
    <xf numFmtId="0" fontId="14" fillId="0" borderId="1"/>
    <xf numFmtId="0" fontId="2" fillId="0" borderId="0"/>
    <xf numFmtId="43" fontId="2" fillId="0" borderId="0" applyFont="0" applyFill="0" applyBorder="0" applyAlignment="0" applyProtection="0"/>
  </cellStyleXfs>
  <cellXfs count="497">
    <xf numFmtId="0" fontId="0" fillId="0" borderId="0" xfId="0">
      <alignment vertical="center"/>
    </xf>
    <xf numFmtId="0" fontId="0" fillId="0" borderId="1" xfId="0" applyBorder="1">
      <alignment vertical="center"/>
    </xf>
    <xf numFmtId="0" fontId="0" fillId="0" borderId="1" xfId="0" applyBorder="1" applyAlignment="1">
      <alignment vertical="center" wrapText="1"/>
    </xf>
    <xf numFmtId="0" fontId="7" fillId="0" borderId="0" xfId="0" applyFont="1" applyAlignment="1">
      <alignment horizontal="center" vertical="center"/>
    </xf>
    <xf numFmtId="0" fontId="7" fillId="0" borderId="0" xfId="0" applyFont="1" applyAlignment="1">
      <alignment horizontal="center" vertical="center" wrapText="1"/>
    </xf>
    <xf numFmtId="0" fontId="0" fillId="0" borderId="0" xfId="0" applyAlignment="1">
      <alignment vertical="center" wrapText="1"/>
    </xf>
    <xf numFmtId="3" fontId="0" fillId="0" borderId="0" xfId="0" applyNumberFormat="1" applyAlignment="1">
      <alignment vertical="center" wrapText="1"/>
    </xf>
    <xf numFmtId="0" fontId="0" fillId="0" borderId="0" xfId="0" applyAlignment="1">
      <alignment horizontal="center" vertical="center"/>
    </xf>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14" xfId="0" applyBorder="1">
      <alignment vertical="center"/>
    </xf>
    <xf numFmtId="0" fontId="10" fillId="0" borderId="0" xfId="0" applyFont="1">
      <alignment vertical="center"/>
    </xf>
    <xf numFmtId="0" fontId="0" fillId="5" borderId="0" xfId="0" applyFill="1">
      <alignment vertical="center"/>
    </xf>
    <xf numFmtId="0" fontId="0" fillId="0" borderId="0" xfId="0" applyAlignment="1"/>
    <xf numFmtId="0" fontId="17" fillId="0" borderId="0" xfId="0" applyFont="1" applyAlignment="1">
      <alignment vertical="center" wrapText="1"/>
    </xf>
    <xf numFmtId="0" fontId="17" fillId="0" borderId="0" xfId="0" applyFont="1" applyAlignment="1">
      <alignment horizontal="justify" vertical="center" wrapText="1"/>
    </xf>
    <xf numFmtId="0" fontId="16" fillId="0" borderId="0" xfId="0" applyFont="1" applyAlignment="1">
      <alignment vertical="center" wrapText="1"/>
    </xf>
    <xf numFmtId="0" fontId="6" fillId="0" borderId="0" xfId="2"/>
    <xf numFmtId="0" fontId="15" fillId="6" borderId="1" xfId="2" applyFont="1" applyFill="1" applyBorder="1" applyAlignment="1">
      <alignment horizontal="left"/>
    </xf>
    <xf numFmtId="0" fontId="15" fillId="6" borderId="1" xfId="2" applyFont="1" applyFill="1" applyBorder="1" applyAlignment="1">
      <alignment horizontal="left" vertical="center" wrapText="1"/>
    </xf>
    <xf numFmtId="0" fontId="6" fillId="0" borderId="1" xfId="2" applyBorder="1" applyAlignment="1">
      <alignment horizontal="left"/>
    </xf>
    <xf numFmtId="0" fontId="19" fillId="0" borderId="1" xfId="2" applyFont="1" applyBorder="1" applyAlignment="1">
      <alignment horizontal="left"/>
    </xf>
    <xf numFmtId="0" fontId="0" fillId="7" borderId="6" xfId="0" applyFill="1" applyBorder="1" applyAlignment="1"/>
    <xf numFmtId="0" fontId="0" fillId="7" borderId="8" xfId="0" applyFill="1" applyBorder="1" applyAlignment="1"/>
    <xf numFmtId="0" fontId="0" fillId="7" borderId="9" xfId="0" applyFill="1" applyBorder="1" applyAlignment="1"/>
    <xf numFmtId="0" fontId="10" fillId="0" borderId="1" xfId="0" applyFont="1" applyBorder="1">
      <alignment vertical="center"/>
    </xf>
    <xf numFmtId="0" fontId="12" fillId="0" borderId="1" xfId="0" applyFont="1" applyBorder="1" applyAlignment="1"/>
    <xf numFmtId="0" fontId="6" fillId="0" borderId="1" xfId="2" applyBorder="1"/>
    <xf numFmtId="0" fontId="6" fillId="8" borderId="1" xfId="2" applyFill="1" applyBorder="1"/>
    <xf numFmtId="0" fontId="6" fillId="9" borderId="1" xfId="2" applyFill="1" applyBorder="1"/>
    <xf numFmtId="0" fontId="6" fillId="4" borderId="1" xfId="2" applyFill="1" applyBorder="1"/>
    <xf numFmtId="0" fontId="9" fillId="0" borderId="0" xfId="0" applyFont="1" applyAlignment="1">
      <alignment horizontal="center" vertical="center"/>
    </xf>
    <xf numFmtId="0" fontId="21" fillId="0" borderId="0" xfId="0" applyFont="1">
      <alignment vertical="center"/>
    </xf>
    <xf numFmtId="0" fontId="8" fillId="0" borderId="0" xfId="0" applyFont="1">
      <alignment vertical="center"/>
    </xf>
    <xf numFmtId="1" fontId="6" fillId="0" borderId="0" xfId="2" applyNumberFormat="1"/>
    <xf numFmtId="1" fontId="15" fillId="6" borderId="1" xfId="2" applyNumberFormat="1" applyFont="1" applyFill="1" applyBorder="1" applyAlignment="1">
      <alignment horizontal="left" vertical="center"/>
    </xf>
    <xf numFmtId="1" fontId="6" fillId="0" borderId="1" xfId="2" applyNumberFormat="1" applyBorder="1" applyAlignment="1">
      <alignment horizontal="left"/>
    </xf>
    <xf numFmtId="1" fontId="19" fillId="0" borderId="1" xfId="2" quotePrefix="1" applyNumberFormat="1" applyFont="1" applyBorder="1" applyAlignment="1">
      <alignment horizontal="left"/>
    </xf>
    <xf numFmtId="1" fontId="19" fillId="0" borderId="1" xfId="2" applyNumberFormat="1" applyFont="1" applyBorder="1" applyAlignment="1">
      <alignment horizontal="left"/>
    </xf>
    <xf numFmtId="3" fontId="8" fillId="0" borderId="0" xfId="0" applyNumberFormat="1" applyFont="1">
      <alignment vertical="center"/>
    </xf>
    <xf numFmtId="0" fontId="10" fillId="0" borderId="25" xfId="0" applyFont="1" applyBorder="1">
      <alignment vertical="center"/>
    </xf>
    <xf numFmtId="0" fontId="9" fillId="0" borderId="0" xfId="0" applyFont="1">
      <alignment vertical="center"/>
    </xf>
    <xf numFmtId="0" fontId="9" fillId="0" borderId="0" xfId="0" applyFont="1" applyAlignment="1">
      <alignment horizontal="center" vertical="center" wrapText="1"/>
    </xf>
    <xf numFmtId="0" fontId="10" fillId="0" borderId="33" xfId="0" applyFont="1" applyBorder="1" applyAlignment="1">
      <alignment horizontal="center"/>
    </xf>
    <xf numFmtId="0" fontId="17" fillId="0" borderId="25" xfId="0" applyFont="1" applyBorder="1" applyAlignment="1">
      <alignment vertical="center" wrapText="1"/>
    </xf>
    <xf numFmtId="0" fontId="17" fillId="0" borderId="22" xfId="0" applyFont="1" applyBorder="1" applyAlignment="1">
      <alignment vertical="center" wrapText="1"/>
    </xf>
    <xf numFmtId="0" fontId="17" fillId="0" borderId="1" xfId="0" applyFont="1" applyBorder="1" applyAlignment="1">
      <alignment horizontal="center" vertical="center" wrapText="1"/>
    </xf>
    <xf numFmtId="0" fontId="17" fillId="0" borderId="26" xfId="0" applyFont="1" applyBorder="1" applyAlignment="1">
      <alignment horizontal="center" vertical="center" wrapText="1"/>
    </xf>
    <xf numFmtId="0" fontId="0" fillId="0" borderId="29" xfId="0" applyBorder="1" applyAlignment="1">
      <alignment vertical="center" wrapText="1"/>
    </xf>
    <xf numFmtId="0" fontId="10" fillId="0" borderId="0" xfId="0" applyFont="1" applyAlignment="1"/>
    <xf numFmtId="0" fontId="26" fillId="0" borderId="0" xfId="0" applyFont="1" applyAlignment="1"/>
    <xf numFmtId="0" fontId="17" fillId="0" borderId="0" xfId="0" applyFont="1" applyAlignment="1"/>
    <xf numFmtId="0" fontId="16" fillId="0" borderId="0" xfId="0" applyFont="1">
      <alignment vertical="center"/>
    </xf>
    <xf numFmtId="168" fontId="0" fillId="13" borderId="1" xfId="0" applyNumberFormat="1" applyFill="1" applyBorder="1" applyAlignment="1">
      <alignment horizontal="center" vertical="center"/>
    </xf>
    <xf numFmtId="167" fontId="0" fillId="0" borderId="0" xfId="0" applyNumberFormat="1" applyAlignment="1">
      <alignment vertical="center" wrapText="1"/>
    </xf>
    <xf numFmtId="167" fontId="0" fillId="0" borderId="0" xfId="0" applyNumberFormat="1">
      <alignment vertical="center"/>
    </xf>
    <xf numFmtId="167" fontId="7" fillId="0" borderId="0" xfId="0" applyNumberFormat="1" applyFont="1" applyAlignment="1">
      <alignment horizontal="center" vertical="center"/>
    </xf>
    <xf numFmtId="0" fontId="19" fillId="0" borderId="0" xfId="6" applyFont="1"/>
    <xf numFmtId="0" fontId="23" fillId="0" borderId="0" xfId="6" applyFont="1"/>
    <xf numFmtId="0" fontId="19" fillId="0" borderId="0" xfId="6" applyFont="1" applyProtection="1">
      <protection hidden="1"/>
    </xf>
    <xf numFmtId="0" fontId="29" fillId="14" borderId="2" xfId="6" applyFont="1" applyFill="1" applyBorder="1"/>
    <xf numFmtId="0" fontId="19" fillId="14" borderId="34" xfId="6" applyFont="1" applyFill="1" applyBorder="1"/>
    <xf numFmtId="0" fontId="29" fillId="0" borderId="0" xfId="6" applyFont="1"/>
    <xf numFmtId="0" fontId="30" fillId="0" borderId="0" xfId="6" applyFont="1"/>
    <xf numFmtId="0" fontId="19" fillId="0" borderId="1" xfId="6" applyFont="1" applyBorder="1" applyAlignment="1">
      <alignment vertical="center"/>
    </xf>
    <xf numFmtId="0" fontId="19" fillId="0" borderId="1" xfId="6" applyFont="1" applyBorder="1" applyAlignment="1">
      <alignment vertical="center" wrapText="1"/>
    </xf>
    <xf numFmtId="0" fontId="19" fillId="0" borderId="17" xfId="6" applyFont="1" applyBorder="1"/>
    <xf numFmtId="0" fontId="19" fillId="0" borderId="10" xfId="6" applyFont="1" applyBorder="1"/>
    <xf numFmtId="0" fontId="19" fillId="0" borderId="18" xfId="6" applyFont="1" applyBorder="1"/>
    <xf numFmtId="0" fontId="29" fillId="0" borderId="37" xfId="6" applyFont="1" applyBorder="1"/>
    <xf numFmtId="0" fontId="19" fillId="0" borderId="19" xfId="6" applyFont="1" applyBorder="1"/>
    <xf numFmtId="0" fontId="29" fillId="0" borderId="19" xfId="6" applyFont="1" applyBorder="1" applyAlignment="1">
      <alignment horizontal="right"/>
    </xf>
    <xf numFmtId="0" fontId="19" fillId="0" borderId="38" xfId="6" applyFont="1" applyBorder="1"/>
    <xf numFmtId="0" fontId="29" fillId="0" borderId="5" xfId="6" applyFont="1" applyBorder="1"/>
    <xf numFmtId="0" fontId="29" fillId="0" borderId="0" xfId="6" applyFont="1" applyAlignment="1">
      <alignment horizontal="right"/>
    </xf>
    <xf numFmtId="0" fontId="19" fillId="0" borderId="6" xfId="6" applyFont="1" applyBorder="1"/>
    <xf numFmtId="0" fontId="19" fillId="0" borderId="5" xfId="6" applyFont="1" applyBorder="1"/>
    <xf numFmtId="3" fontId="19" fillId="0" borderId="16" xfId="6" applyNumberFormat="1" applyFont="1" applyBorder="1" applyAlignment="1">
      <alignment horizontal="center" vertical="center"/>
    </xf>
    <xf numFmtId="0" fontId="19" fillId="0" borderId="32" xfId="6" applyFont="1" applyBorder="1"/>
    <xf numFmtId="0" fontId="19" fillId="0" borderId="0" xfId="6" applyFont="1" applyAlignment="1">
      <alignment horizontal="center"/>
    </xf>
    <xf numFmtId="0" fontId="29" fillId="0" borderId="9" xfId="6" applyFont="1" applyBorder="1" applyAlignment="1">
      <alignment horizontal="right"/>
    </xf>
    <xf numFmtId="0" fontId="19" fillId="0" borderId="5" xfId="6" applyFont="1" applyBorder="1" applyProtection="1">
      <protection hidden="1"/>
    </xf>
    <xf numFmtId="0" fontId="19" fillId="0" borderId="0" xfId="6" applyFont="1" applyAlignment="1" applyProtection="1">
      <alignment horizontal="center"/>
      <protection hidden="1"/>
    </xf>
    <xf numFmtId="9" fontId="19" fillId="0" borderId="6" xfId="6" applyNumberFormat="1" applyFont="1" applyBorder="1"/>
    <xf numFmtId="0" fontId="29" fillId="0" borderId="45" xfId="6" applyFont="1" applyBorder="1" applyAlignment="1">
      <alignment vertical="center"/>
    </xf>
    <xf numFmtId="0" fontId="29" fillId="0" borderId="41" xfId="6" applyFont="1" applyBorder="1" applyAlignment="1">
      <alignment vertical="center"/>
    </xf>
    <xf numFmtId="0" fontId="29" fillId="0" borderId="39" xfId="6" applyFont="1" applyBorder="1" applyAlignment="1">
      <alignment vertical="center"/>
    </xf>
    <xf numFmtId="3" fontId="19" fillId="12" borderId="16" xfId="6" applyNumberFormat="1" applyFont="1" applyFill="1" applyBorder="1" applyProtection="1">
      <protection hidden="1"/>
    </xf>
    <xf numFmtId="3" fontId="19" fillId="12" borderId="16" xfId="6" applyNumberFormat="1" applyFont="1" applyFill="1" applyBorder="1"/>
    <xf numFmtId="170" fontId="19" fillId="12" borderId="16" xfId="6" applyNumberFormat="1" applyFont="1" applyFill="1" applyBorder="1" applyProtection="1">
      <protection hidden="1"/>
    </xf>
    <xf numFmtId="167" fontId="0" fillId="13" borderId="1" xfId="0" applyNumberFormat="1" applyFill="1" applyBorder="1">
      <alignment vertical="center"/>
    </xf>
    <xf numFmtId="0" fontId="17" fillId="10" borderId="17" xfId="0" applyFont="1" applyFill="1" applyBorder="1" applyAlignment="1"/>
    <xf numFmtId="0" fontId="0" fillId="10" borderId="10" xfId="0" applyFill="1" applyBorder="1" applyAlignment="1"/>
    <xf numFmtId="0" fontId="0" fillId="10" borderId="18" xfId="0" applyFill="1" applyBorder="1" applyAlignment="1"/>
    <xf numFmtId="0" fontId="17" fillId="10" borderId="5" xfId="0" applyFont="1" applyFill="1" applyBorder="1" applyAlignment="1"/>
    <xf numFmtId="0" fontId="0" fillId="10" borderId="6" xfId="0" applyFill="1" applyBorder="1" applyAlignment="1"/>
    <xf numFmtId="0" fontId="16" fillId="10" borderId="5" xfId="0" applyFont="1" applyFill="1" applyBorder="1">
      <alignment vertical="center"/>
    </xf>
    <xf numFmtId="0" fontId="17" fillId="10" borderId="5" xfId="0" applyFont="1" applyFill="1" applyBorder="1">
      <alignment vertical="center"/>
    </xf>
    <xf numFmtId="0" fontId="18" fillId="10" borderId="5" xfId="0" applyFont="1" applyFill="1" applyBorder="1">
      <alignment vertical="center"/>
    </xf>
    <xf numFmtId="0" fontId="0" fillId="10" borderId="5" xfId="0" applyFill="1" applyBorder="1" applyAlignment="1"/>
    <xf numFmtId="0" fontId="16" fillId="10" borderId="7" xfId="0" applyFont="1" applyFill="1" applyBorder="1">
      <alignment vertical="center"/>
    </xf>
    <xf numFmtId="0" fontId="0" fillId="10" borderId="8" xfId="0" applyFill="1" applyBorder="1" applyAlignment="1"/>
    <xf numFmtId="0" fontId="16" fillId="10" borderId="8" xfId="0" applyFont="1" applyFill="1" applyBorder="1" applyAlignment="1">
      <alignment horizontal="left" vertical="center"/>
    </xf>
    <xf numFmtId="17" fontId="30" fillId="0" borderId="5" xfId="6" quotePrefix="1" applyNumberFormat="1" applyFont="1" applyBorder="1" applyAlignment="1">
      <alignment horizontal="center"/>
    </xf>
    <xf numFmtId="0" fontId="19" fillId="0" borderId="5" xfId="6" applyFont="1" applyBorder="1" applyAlignment="1">
      <alignment horizontal="center"/>
    </xf>
    <xf numFmtId="0" fontId="29" fillId="0" borderId="0" xfId="8" applyFont="1" applyAlignment="1">
      <alignment horizontal="center" vertical="center"/>
    </xf>
    <xf numFmtId="0" fontId="33" fillId="0" borderId="0" xfId="8" applyFont="1" applyAlignment="1">
      <alignment vertical="top"/>
    </xf>
    <xf numFmtId="165" fontId="19" fillId="0" borderId="0" xfId="8" applyNumberFormat="1" applyFont="1" applyAlignment="1">
      <alignment horizontal="right" vertical="center"/>
    </xf>
    <xf numFmtId="165" fontId="19" fillId="0" borderId="0" xfId="8" applyNumberFormat="1" applyFont="1" applyAlignment="1">
      <alignment vertical="center"/>
    </xf>
    <xf numFmtId="0" fontId="29" fillId="0" borderId="0" xfId="8" applyFont="1" applyAlignment="1">
      <alignment horizontal="left" vertical="center" wrapText="1"/>
    </xf>
    <xf numFmtId="172" fontId="19" fillId="0" borderId="0" xfId="8" applyNumberFormat="1" applyFont="1" applyAlignment="1">
      <alignment vertical="center"/>
    </xf>
    <xf numFmtId="0" fontId="19" fillId="0" borderId="0" xfId="8" applyFont="1" applyAlignment="1">
      <alignment vertical="center"/>
    </xf>
    <xf numFmtId="173" fontId="19" fillId="0" borderId="0" xfId="8" applyNumberFormat="1" applyFont="1" applyAlignment="1">
      <alignment horizontal="center" vertical="center"/>
    </xf>
    <xf numFmtId="0" fontId="19" fillId="0" borderId="0" xfId="8" applyFont="1" applyAlignment="1">
      <alignment horizontal="left" vertical="top"/>
    </xf>
    <xf numFmtId="0" fontId="34" fillId="0" borderId="0" xfId="8" applyFont="1" applyAlignment="1">
      <alignment vertical="top"/>
    </xf>
    <xf numFmtId="0" fontId="35" fillId="0" borderId="0" xfId="8" applyFont="1" applyAlignment="1">
      <alignment vertical="top"/>
    </xf>
    <xf numFmtId="0" fontId="5" fillId="0" borderId="0" xfId="8"/>
    <xf numFmtId="6" fontId="33" fillId="0" borderId="0" xfId="8" applyNumberFormat="1" applyFont="1" applyAlignment="1">
      <alignment vertical="top"/>
    </xf>
    <xf numFmtId="6" fontId="34" fillId="0" borderId="0" xfId="8" applyNumberFormat="1" applyFont="1" applyAlignment="1">
      <alignment vertical="top"/>
    </xf>
    <xf numFmtId="165" fontId="5" fillId="0" borderId="0" xfId="8" applyNumberFormat="1"/>
    <xf numFmtId="0" fontId="35" fillId="0" borderId="0" xfId="8" applyFont="1"/>
    <xf numFmtId="165" fontId="33" fillId="0" borderId="0" xfId="8" applyNumberFormat="1" applyFont="1" applyAlignment="1">
      <alignment vertical="top"/>
    </xf>
    <xf numFmtId="0" fontId="37" fillId="0" borderId="0" xfId="9" applyFont="1"/>
    <xf numFmtId="0" fontId="19" fillId="0" borderId="0" xfId="10" applyFont="1"/>
    <xf numFmtId="0" fontId="15" fillId="0" borderId="0" xfId="9" applyFont="1"/>
    <xf numFmtId="0" fontId="0" fillId="0" borderId="0" xfId="9" applyFont="1"/>
    <xf numFmtId="0" fontId="15" fillId="0" borderId="0" xfId="9" applyFont="1" applyAlignment="1">
      <alignment horizontal="center"/>
    </xf>
    <xf numFmtId="0" fontId="5" fillId="0" borderId="0" xfId="8" applyAlignment="1">
      <alignment vertical="center"/>
    </xf>
    <xf numFmtId="0" fontId="37" fillId="0" borderId="15" xfId="9" applyFont="1" applyBorder="1" applyAlignment="1">
      <alignment horizontal="left"/>
    </xf>
    <xf numFmtId="0" fontId="37" fillId="0" borderId="0" xfId="9" applyFont="1" applyAlignment="1">
      <alignment horizontal="left"/>
    </xf>
    <xf numFmtId="0" fontId="37" fillId="0" borderId="32" xfId="9" applyFont="1" applyBorder="1" applyAlignment="1">
      <alignment horizontal="left"/>
    </xf>
    <xf numFmtId="0" fontId="15" fillId="0" borderId="32" xfId="9" applyFont="1" applyBorder="1" applyAlignment="1">
      <alignment horizontal="center"/>
    </xf>
    <xf numFmtId="166" fontId="15" fillId="0" borderId="15" xfId="9" applyNumberFormat="1" applyFont="1" applyBorder="1" applyAlignment="1">
      <alignment horizontal="center"/>
    </xf>
    <xf numFmtId="166" fontId="15" fillId="0" borderId="0" xfId="9" applyNumberFormat="1" applyFont="1" applyAlignment="1">
      <alignment horizontal="center"/>
    </xf>
    <xf numFmtId="166" fontId="0" fillId="0" borderId="32" xfId="9" applyNumberFormat="1" applyFont="1" applyBorder="1"/>
    <xf numFmtId="165" fontId="19" fillId="0" borderId="0" xfId="11" applyNumberFormat="1" applyFont="1" applyAlignment="1"/>
    <xf numFmtId="165" fontId="0" fillId="0" borderId="0" xfId="13" applyNumberFormat="1" applyFont="1"/>
    <xf numFmtId="165" fontId="0" fillId="0" borderId="32" xfId="9" applyNumberFormat="1" applyFont="1" applyBorder="1"/>
    <xf numFmtId="0" fontId="19" fillId="0" borderId="15" xfId="11" applyFont="1" applyBorder="1" applyAlignment="1">
      <alignment horizontal="center"/>
    </xf>
    <xf numFmtId="0" fontId="19" fillId="0" borderId="0" xfId="11" applyFont="1" applyAlignment="1">
      <alignment horizontal="center"/>
    </xf>
    <xf numFmtId="175" fontId="19" fillId="0" borderId="32" xfId="11" applyNumberFormat="1" applyFont="1" applyBorder="1" applyAlignment="1">
      <alignment horizontal="left"/>
    </xf>
    <xf numFmtId="43" fontId="19" fillId="0" borderId="15" xfId="11" applyNumberFormat="1" applyFont="1" applyBorder="1" applyAlignment="1">
      <alignment horizontal="center"/>
    </xf>
    <xf numFmtId="43" fontId="19" fillId="0" borderId="0" xfId="11" applyNumberFormat="1" applyFont="1" applyAlignment="1">
      <alignment horizontal="center"/>
    </xf>
    <xf numFmtId="3" fontId="19" fillId="0" borderId="32" xfId="11" applyNumberFormat="1" applyFont="1" applyBorder="1" applyAlignment="1">
      <alignment horizontal="left"/>
    </xf>
    <xf numFmtId="165" fontId="19" fillId="0" borderId="0" xfId="12" applyNumberFormat="1" applyFont="1" applyFill="1" applyAlignment="1"/>
    <xf numFmtId="14" fontId="19" fillId="0" borderId="0" xfId="10" applyNumberFormat="1" applyFont="1" applyAlignment="1">
      <alignment horizontal="center" vertical="center"/>
    </xf>
    <xf numFmtId="0" fontId="0" fillId="0" borderId="32" xfId="9" applyFont="1" applyBorder="1"/>
    <xf numFmtId="165" fontId="0" fillId="0" borderId="15" xfId="13" applyNumberFormat="1" applyFont="1" applyBorder="1"/>
    <xf numFmtId="0" fontId="37" fillId="0" borderId="15" xfId="9" applyFont="1" applyBorder="1" applyAlignment="1">
      <alignment horizontal="center"/>
    </xf>
    <xf numFmtId="0" fontId="37" fillId="0" borderId="0" xfId="9" applyFont="1" applyAlignment="1">
      <alignment horizontal="center"/>
    </xf>
    <xf numFmtId="175" fontId="37" fillId="0" borderId="32" xfId="9" applyNumberFormat="1" applyFont="1" applyBorder="1" applyAlignment="1">
      <alignment horizontal="left"/>
    </xf>
    <xf numFmtId="3" fontId="37" fillId="0" borderId="32" xfId="9" applyNumberFormat="1" applyFont="1" applyBorder="1" applyAlignment="1">
      <alignment horizontal="left"/>
    </xf>
    <xf numFmtId="165" fontId="37" fillId="0" borderId="0" xfId="9" applyNumberFormat="1" applyFont="1"/>
    <xf numFmtId="0" fontId="19" fillId="0" borderId="15" xfId="9" applyFont="1" applyBorder="1" applyAlignment="1">
      <alignment horizontal="center"/>
    </xf>
    <xf numFmtId="0" fontId="19" fillId="0" borderId="0" xfId="9" applyFont="1" applyAlignment="1">
      <alignment horizontal="center"/>
    </xf>
    <xf numFmtId="175" fontId="19" fillId="0" borderId="32" xfId="9" applyNumberFormat="1" applyFont="1" applyBorder="1" applyAlignment="1">
      <alignment horizontal="left"/>
    </xf>
    <xf numFmtId="3" fontId="19" fillId="0" borderId="32" xfId="9" applyNumberFormat="1" applyFont="1" applyBorder="1" applyAlignment="1">
      <alignment horizontal="left"/>
    </xf>
    <xf numFmtId="165" fontId="19" fillId="0" borderId="0" xfId="9" applyNumberFormat="1" applyFont="1"/>
    <xf numFmtId="14" fontId="15" fillId="0" borderId="0" xfId="9" applyNumberFormat="1" applyFont="1"/>
    <xf numFmtId="0" fontId="0" fillId="0" borderId="0" xfId="10" applyFont="1"/>
    <xf numFmtId="165" fontId="15" fillId="0" borderId="0" xfId="9" applyNumberFormat="1" applyFont="1"/>
    <xf numFmtId="0" fontId="15" fillId="0" borderId="0" xfId="9" applyFont="1" applyAlignment="1">
      <alignment horizontal="right"/>
    </xf>
    <xf numFmtId="165" fontId="0" fillId="0" borderId="0" xfId="9" applyNumberFormat="1" applyFont="1"/>
    <xf numFmtId="166" fontId="0" fillId="0" borderId="0" xfId="9" applyNumberFormat="1" applyFont="1"/>
    <xf numFmtId="166" fontId="15" fillId="0" borderId="0" xfId="9" applyNumberFormat="1" applyFont="1"/>
    <xf numFmtId="166" fontId="19" fillId="0" borderId="0" xfId="10" applyNumberFormat="1" applyFont="1"/>
    <xf numFmtId="165" fontId="15" fillId="0" borderId="24" xfId="13" applyNumberFormat="1" applyFont="1" applyBorder="1"/>
    <xf numFmtId="0" fontId="29" fillId="0" borderId="0" xfId="10" applyFont="1"/>
    <xf numFmtId="0" fontId="41" fillId="0" borderId="0" xfId="0" applyFont="1">
      <alignment vertical="center"/>
    </xf>
    <xf numFmtId="0" fontId="12" fillId="20" borderId="0" xfId="0" applyFont="1" applyFill="1">
      <alignment vertical="center"/>
    </xf>
    <xf numFmtId="0" fontId="12" fillId="21" borderId="0" xfId="0" applyFont="1" applyFill="1">
      <alignment vertical="center"/>
    </xf>
    <xf numFmtId="0" fontId="12" fillId="22" borderId="0" xfId="0" applyFont="1" applyFill="1">
      <alignment vertical="center"/>
    </xf>
    <xf numFmtId="0" fontId="4" fillId="0" borderId="0" xfId="2" applyFont="1"/>
    <xf numFmtId="0" fontId="12" fillId="0" borderId="30" xfId="0" applyFont="1" applyBorder="1" applyAlignment="1">
      <alignment horizontal="center" vertical="center"/>
    </xf>
    <xf numFmtId="0" fontId="12" fillId="0" borderId="31" xfId="0" applyFont="1" applyBorder="1" applyAlignment="1">
      <alignment horizontal="center" vertical="center"/>
    </xf>
    <xf numFmtId="0" fontId="12" fillId="0" borderId="49" xfId="0" applyFont="1" applyBorder="1" applyAlignment="1">
      <alignment horizontal="center" vertical="center"/>
    </xf>
    <xf numFmtId="0" fontId="19" fillId="0" borderId="20" xfId="10" applyFont="1" applyBorder="1"/>
    <xf numFmtId="0" fontId="15" fillId="0" borderId="33" xfId="9" quotePrefix="1" applyFont="1" applyBorder="1" applyAlignment="1">
      <alignment horizontal="centerContinuous"/>
    </xf>
    <xf numFmtId="0" fontId="15" fillId="0" borderId="33" xfId="9" applyFont="1" applyBorder="1" applyAlignment="1">
      <alignment horizontal="centerContinuous"/>
    </xf>
    <xf numFmtId="0" fontId="15" fillId="0" borderId="33" xfId="9" applyFont="1" applyBorder="1" applyAlignment="1">
      <alignment horizontal="center"/>
    </xf>
    <xf numFmtId="0" fontId="0" fillId="0" borderId="33" xfId="9" applyFont="1" applyBorder="1"/>
    <xf numFmtId="0" fontId="38" fillId="0" borderId="33" xfId="9" applyFont="1" applyBorder="1" applyAlignment="1">
      <alignment horizontal="right"/>
    </xf>
    <xf numFmtId="0" fontId="0" fillId="0" borderId="22" xfId="9" applyFont="1" applyBorder="1" applyAlignment="1">
      <alignment horizontal="center" vertical="center" wrapText="1"/>
    </xf>
    <xf numFmtId="0" fontId="15" fillId="0" borderId="28" xfId="9" applyFont="1" applyBorder="1" applyAlignment="1">
      <alignment horizontal="center" vertical="center" wrapText="1"/>
    </xf>
    <xf numFmtId="0" fontId="15" fillId="0" borderId="28" xfId="9" applyFont="1" applyBorder="1" applyAlignment="1">
      <alignment horizontal="center" vertical="center"/>
    </xf>
    <xf numFmtId="0" fontId="15" fillId="0" borderId="23" xfId="9" applyFont="1" applyBorder="1" applyAlignment="1">
      <alignment horizontal="center" vertical="center" wrapText="1"/>
    </xf>
    <xf numFmtId="0" fontId="19" fillId="18" borderId="1" xfId="11" applyFont="1" applyFill="1" applyBorder="1" applyAlignment="1"/>
    <xf numFmtId="0" fontId="19" fillId="6" borderId="1" xfId="11" applyFont="1" applyFill="1" applyBorder="1" applyAlignment="1">
      <alignment horizontal="center"/>
    </xf>
    <xf numFmtId="0" fontId="19" fillId="6" borderId="1" xfId="11" applyFont="1" applyFill="1" applyBorder="1" applyAlignment="1">
      <alignment horizontal="left"/>
    </xf>
    <xf numFmtId="174" fontId="19" fillId="6" borderId="1" xfId="11" applyNumberFormat="1" applyFont="1" applyFill="1" applyBorder="1" applyAlignment="1">
      <alignment horizontal="left"/>
    </xf>
    <xf numFmtId="165" fontId="19" fillId="0" borderId="1" xfId="11" applyNumberFormat="1" applyFont="1" applyBorder="1" applyAlignment="1"/>
    <xf numFmtId="165" fontId="19" fillId="15" borderId="1" xfId="12" applyNumberFormat="1" applyFont="1" applyFill="1" applyBorder="1" applyAlignment="1"/>
    <xf numFmtId="165" fontId="19" fillId="19" borderId="1" xfId="12" applyNumberFormat="1" applyFont="1" applyFill="1" applyBorder="1" applyAlignment="1"/>
    <xf numFmtId="14" fontId="19" fillId="6" borderId="1" xfId="10" applyNumberFormat="1" applyFont="1" applyFill="1" applyBorder="1" applyAlignment="1">
      <alignment horizontal="center" vertical="center"/>
    </xf>
    <xf numFmtId="0" fontId="0" fillId="6" borderId="1" xfId="9" applyFont="1" applyFill="1" applyBorder="1"/>
    <xf numFmtId="165" fontId="0" fillId="6" borderId="1" xfId="13" applyNumberFormat="1" applyFont="1" applyFill="1" applyBorder="1"/>
    <xf numFmtId="165" fontId="0" fillId="0" borderId="1" xfId="13" applyNumberFormat="1" applyFont="1" applyBorder="1"/>
    <xf numFmtId="165" fontId="0" fillId="0" borderId="1" xfId="9" applyNumberFormat="1" applyFont="1" applyBorder="1"/>
    <xf numFmtId="165" fontId="19" fillId="6" borderId="1" xfId="10" applyNumberFormat="1" applyFont="1" applyFill="1" applyBorder="1"/>
    <xf numFmtId="165" fontId="31" fillId="6" borderId="1" xfId="14" applyNumberFormat="1" applyFont="1" applyFill="1" applyBorder="1"/>
    <xf numFmtId="0" fontId="0" fillId="6" borderId="1" xfId="9" applyFont="1" applyFill="1" applyBorder="1" applyAlignment="1">
      <alignment wrapText="1"/>
    </xf>
    <xf numFmtId="175" fontId="19" fillId="6" borderId="1" xfId="11" applyNumberFormat="1" applyFont="1" applyFill="1" applyBorder="1" applyAlignment="1">
      <alignment horizontal="left"/>
    </xf>
    <xf numFmtId="3" fontId="19" fillId="6" borderId="1" xfId="11" applyNumberFormat="1" applyFont="1" applyFill="1" applyBorder="1" applyAlignment="1">
      <alignment horizontal="left"/>
    </xf>
    <xf numFmtId="14" fontId="19" fillId="6" borderId="1" xfId="10" applyNumberFormat="1" applyFont="1" applyFill="1" applyBorder="1" applyAlignment="1">
      <alignment horizontal="center"/>
    </xf>
    <xf numFmtId="0" fontId="0" fillId="6" borderId="1" xfId="9" applyFont="1" applyFill="1" applyBorder="1" applyAlignment="1">
      <alignment horizontal="left" wrapText="1"/>
    </xf>
    <xf numFmtId="0" fontId="0" fillId="6" borderId="1" xfId="9" applyFont="1" applyFill="1" applyBorder="1" applyAlignment="1">
      <alignment horizontal="center"/>
    </xf>
    <xf numFmtId="175" fontId="0" fillId="6" borderId="1" xfId="9" applyNumberFormat="1" applyFont="1" applyFill="1" applyBorder="1" applyAlignment="1">
      <alignment horizontal="left"/>
    </xf>
    <xf numFmtId="3" fontId="0" fillId="6" borderId="1" xfId="9" applyNumberFormat="1" applyFont="1" applyFill="1" applyBorder="1" applyAlignment="1">
      <alignment horizontal="left"/>
    </xf>
    <xf numFmtId="0" fontId="15" fillId="6" borderId="1" xfId="9" applyFont="1" applyFill="1" applyBorder="1"/>
    <xf numFmtId="0" fontId="19" fillId="6" borderId="1" xfId="9" applyFont="1" applyFill="1" applyBorder="1" applyAlignment="1">
      <alignment horizontal="center"/>
    </xf>
    <xf numFmtId="175" fontId="19" fillId="6" borderId="1" xfId="9" applyNumberFormat="1" applyFont="1" applyFill="1" applyBorder="1" applyAlignment="1">
      <alignment horizontal="left"/>
    </xf>
    <xf numFmtId="3" fontId="19" fillId="6" borderId="1" xfId="9" applyNumberFormat="1" applyFont="1" applyFill="1" applyBorder="1" applyAlignment="1">
      <alignment horizontal="left"/>
    </xf>
    <xf numFmtId="14" fontId="15" fillId="6" borderId="1" xfId="9" applyNumberFormat="1" applyFont="1" applyFill="1" applyBorder="1"/>
    <xf numFmtId="0" fontId="19" fillId="18" borderId="1" xfId="10" applyFont="1" applyFill="1" applyBorder="1"/>
    <xf numFmtId="0" fontId="19" fillId="6" borderId="1" xfId="9" applyFont="1" applyFill="1" applyBorder="1" applyAlignment="1">
      <alignment horizontal="left"/>
    </xf>
    <xf numFmtId="14" fontId="0" fillId="6" borderId="1" xfId="9" applyNumberFormat="1" applyFont="1" applyFill="1" applyBorder="1" applyAlignment="1">
      <alignment horizontal="center"/>
    </xf>
    <xf numFmtId="165" fontId="15" fillId="0" borderId="14" xfId="9" applyNumberFormat="1" applyFont="1" applyBorder="1"/>
    <xf numFmtId="0" fontId="43" fillId="0" borderId="0" xfId="0" applyFont="1">
      <alignment vertical="center"/>
    </xf>
    <xf numFmtId="0" fontId="44" fillId="0" borderId="0" xfId="0" applyFont="1" applyAlignment="1">
      <alignment vertical="center" wrapText="1"/>
    </xf>
    <xf numFmtId="0" fontId="43" fillId="0" borderId="0" xfId="0" applyFont="1" applyAlignment="1">
      <alignment vertical="center" wrapText="1"/>
    </xf>
    <xf numFmtId="0" fontId="42" fillId="0" borderId="0" xfId="0" applyFont="1" applyAlignment="1">
      <alignment vertical="center" wrapText="1"/>
    </xf>
    <xf numFmtId="0" fontId="45" fillId="0" borderId="0" xfId="0" applyFont="1" applyAlignment="1">
      <alignment horizontal="left" vertical="center" wrapText="1" indent="1"/>
    </xf>
    <xf numFmtId="0" fontId="46" fillId="0" borderId="0" xfId="0" applyFont="1" applyAlignment="1">
      <alignment horizontal="left" vertical="center" wrapText="1" indent="1"/>
    </xf>
    <xf numFmtId="0" fontId="42" fillId="0" borderId="0" xfId="0" applyFont="1" applyAlignment="1">
      <alignment horizontal="right" vertical="center" wrapText="1" indent="1"/>
    </xf>
    <xf numFmtId="0" fontId="10" fillId="0" borderId="0" xfId="0" applyFont="1" applyAlignment="1">
      <alignment vertical="center" wrapText="1"/>
    </xf>
    <xf numFmtId="0" fontId="42" fillId="23" borderId="0" xfId="0" applyFont="1" applyFill="1" applyAlignment="1">
      <alignment vertical="center" wrapText="1"/>
    </xf>
    <xf numFmtId="0" fontId="26" fillId="23" borderId="0" xfId="0" applyFont="1" applyFill="1" applyAlignment="1">
      <alignment vertical="center" wrapText="1"/>
    </xf>
    <xf numFmtId="0" fontId="42" fillId="24" borderId="0" xfId="0" applyFont="1" applyFill="1" applyAlignment="1">
      <alignment vertical="center" wrapText="1"/>
    </xf>
    <xf numFmtId="0" fontId="22" fillId="0" borderId="0" xfId="4" applyAlignment="1" applyProtection="1">
      <alignment vertical="center"/>
    </xf>
    <xf numFmtId="0" fontId="48" fillId="7" borderId="10" xfId="0" applyFont="1" applyFill="1" applyBorder="1" applyAlignment="1"/>
    <xf numFmtId="0" fontId="47" fillId="7" borderId="10" xfId="0" applyFont="1" applyFill="1" applyBorder="1" applyAlignment="1"/>
    <xf numFmtId="0" fontId="0" fillId="7" borderId="10" xfId="0" applyFill="1" applyBorder="1" applyAlignment="1"/>
    <xf numFmtId="0" fontId="0" fillId="7" borderId="5" xfId="0" applyFill="1" applyBorder="1" applyAlignment="1"/>
    <xf numFmtId="0" fontId="0" fillId="7" borderId="7" xfId="0" applyFill="1" applyBorder="1" applyAlignment="1"/>
    <xf numFmtId="0" fontId="15" fillId="7" borderId="8" xfId="0" applyFont="1" applyFill="1" applyBorder="1" applyAlignment="1"/>
    <xf numFmtId="0" fontId="50" fillId="7" borderId="17" xfId="0" applyFont="1" applyFill="1" applyBorder="1" applyAlignment="1"/>
    <xf numFmtId="0" fontId="0" fillId="7" borderId="18" xfId="0" applyFill="1" applyBorder="1" applyAlignment="1"/>
    <xf numFmtId="0" fontId="47" fillId="7" borderId="5" xfId="0" applyFont="1" applyFill="1" applyBorder="1" applyAlignment="1"/>
    <xf numFmtId="0" fontId="13" fillId="7" borderId="5" xfId="0" applyFont="1" applyFill="1" applyBorder="1" applyAlignment="1">
      <alignment horizontal="left"/>
    </xf>
    <xf numFmtId="0" fontId="7" fillId="7" borderId="2" xfId="0" applyFont="1" applyFill="1" applyBorder="1">
      <alignment vertical="center"/>
    </xf>
    <xf numFmtId="0" fontId="7" fillId="7" borderId="34" xfId="0" applyFont="1" applyFill="1" applyBorder="1" applyAlignment="1">
      <alignment horizontal="left" vertical="center"/>
    </xf>
    <xf numFmtId="0" fontId="7" fillId="7" borderId="1" xfId="0" applyFont="1" applyFill="1" applyBorder="1" applyAlignment="1">
      <alignment horizontal="center" vertical="center"/>
    </xf>
    <xf numFmtId="0" fontId="51" fillId="7" borderId="2" xfId="0" applyFont="1" applyFill="1" applyBorder="1">
      <alignment vertical="center"/>
    </xf>
    <xf numFmtId="0" fontId="51" fillId="7" borderId="1" xfId="0" applyFont="1" applyFill="1" applyBorder="1" applyAlignment="1">
      <alignment horizontal="left" vertical="center"/>
    </xf>
    <xf numFmtId="0" fontId="51" fillId="7" borderId="34" xfId="0" applyFont="1" applyFill="1" applyBorder="1" applyAlignment="1">
      <alignment horizontal="left" vertical="center"/>
    </xf>
    <xf numFmtId="0" fontId="51" fillId="7" borderId="1" xfId="0" applyFont="1" applyFill="1" applyBorder="1" applyAlignment="1">
      <alignment horizontal="center" vertical="center"/>
    </xf>
    <xf numFmtId="0" fontId="21" fillId="7" borderId="0" xfId="0" applyFont="1" applyFill="1">
      <alignment vertical="center"/>
    </xf>
    <xf numFmtId="0" fontId="0" fillId="10" borderId="0" xfId="0" applyFill="1" applyAlignment="1"/>
    <xf numFmtId="0" fontId="16" fillId="10" borderId="0" xfId="0" applyFont="1" applyFill="1" applyAlignment="1">
      <alignment horizontal="left" vertical="center"/>
    </xf>
    <xf numFmtId="0" fontId="27" fillId="10" borderId="17" xfId="0" applyFont="1" applyFill="1" applyBorder="1">
      <alignment vertical="center"/>
    </xf>
    <xf numFmtId="0" fontId="7" fillId="7" borderId="1" xfId="0" applyFont="1" applyFill="1" applyBorder="1" applyAlignment="1">
      <alignment horizontal="center" vertical="center" wrapText="1"/>
    </xf>
    <xf numFmtId="3" fontId="7" fillId="7" borderId="1" xfId="0" applyNumberFormat="1" applyFont="1" applyFill="1" applyBorder="1" applyAlignment="1">
      <alignment horizontal="center" vertical="center" wrapText="1"/>
    </xf>
    <xf numFmtId="0" fontId="7" fillId="7" borderId="3" xfId="0" applyFont="1" applyFill="1" applyBorder="1" applyAlignment="1">
      <alignment horizontal="center" vertical="center" wrapText="1"/>
    </xf>
    <xf numFmtId="0" fontId="17" fillId="25" borderId="1" xfId="0" applyFont="1" applyFill="1" applyBorder="1">
      <alignment vertical="center"/>
    </xf>
    <xf numFmtId="167" fontId="17" fillId="25" borderId="1" xfId="0" applyNumberFormat="1" applyFont="1" applyFill="1" applyBorder="1">
      <alignment vertical="center"/>
    </xf>
    <xf numFmtId="164" fontId="17" fillId="25" borderId="1" xfId="0" applyNumberFormat="1" applyFont="1" applyFill="1" applyBorder="1">
      <alignment vertical="center"/>
    </xf>
    <xf numFmtId="164" fontId="17" fillId="25" borderId="1" xfId="0" applyNumberFormat="1" applyFont="1" applyFill="1" applyBorder="1" applyAlignment="1">
      <alignment vertical="center" wrapText="1"/>
    </xf>
    <xf numFmtId="164" fontId="17" fillId="25" borderId="1" xfId="0" applyNumberFormat="1" applyFont="1" applyFill="1" applyBorder="1" applyAlignment="1">
      <alignment horizontal="center" vertical="center"/>
    </xf>
    <xf numFmtId="0" fontId="17" fillId="25" borderId="4" xfId="0" applyFont="1" applyFill="1" applyBorder="1">
      <alignment vertical="center"/>
    </xf>
    <xf numFmtId="167" fontId="17" fillId="25" borderId="1" xfId="0" applyNumberFormat="1" applyFont="1" applyFill="1" applyBorder="1" applyAlignment="1"/>
    <xf numFmtId="0" fontId="17" fillId="25" borderId="1" xfId="0" applyFont="1" applyFill="1" applyBorder="1" applyAlignment="1">
      <alignment vertical="center" wrapText="1"/>
    </xf>
    <xf numFmtId="167" fontId="17" fillId="25" borderId="1" xfId="0" applyNumberFormat="1" applyFont="1" applyFill="1" applyBorder="1" applyAlignment="1">
      <alignment vertical="center" wrapText="1"/>
    </xf>
    <xf numFmtId="0" fontId="17" fillId="25" borderId="35" xfId="0" applyFont="1" applyFill="1" applyBorder="1">
      <alignment vertical="center"/>
    </xf>
    <xf numFmtId="0" fontId="7" fillId="7" borderId="0" xfId="0" applyFont="1" applyFill="1" applyAlignment="1">
      <alignment horizontal="center" vertical="center" wrapText="1"/>
    </xf>
    <xf numFmtId="0" fontId="7" fillId="7" borderId="4" xfId="0" applyFont="1" applyFill="1" applyBorder="1" applyAlignment="1">
      <alignment horizontal="center" vertical="center" wrapText="1"/>
    </xf>
    <xf numFmtId="0" fontId="7" fillId="7" borderId="20" xfId="0" applyFont="1" applyFill="1" applyBorder="1" applyAlignment="1">
      <alignment horizontal="center" vertical="center" wrapText="1"/>
    </xf>
    <xf numFmtId="0" fontId="7" fillId="7" borderId="21" xfId="0" applyFont="1" applyFill="1" applyBorder="1" applyAlignment="1">
      <alignment horizontal="center" vertical="center" wrapText="1"/>
    </xf>
    <xf numFmtId="0" fontId="7" fillId="7" borderId="33" xfId="0" applyFont="1" applyFill="1" applyBorder="1" applyAlignment="1">
      <alignment horizontal="center" vertical="center" wrapText="1"/>
    </xf>
    <xf numFmtId="0" fontId="7" fillId="7" borderId="27" xfId="0" applyFont="1" applyFill="1" applyBorder="1" applyAlignment="1">
      <alignment horizontal="center" vertical="center" wrapText="1"/>
    </xf>
    <xf numFmtId="0" fontId="7" fillId="7" borderId="40" xfId="0" applyFont="1" applyFill="1" applyBorder="1" applyAlignment="1">
      <alignment horizontal="center" vertical="center" wrapText="1"/>
    </xf>
    <xf numFmtId="0" fontId="12" fillId="0" borderId="2" xfId="0" applyFont="1" applyBorder="1" applyAlignment="1"/>
    <xf numFmtId="0" fontId="7" fillId="7" borderId="36" xfId="0" applyFont="1" applyFill="1" applyBorder="1" applyAlignment="1">
      <alignment horizontal="center" vertical="center" wrapText="1"/>
    </xf>
    <xf numFmtId="167" fontId="0" fillId="12" borderId="1" xfId="0" applyNumberFormat="1" applyFill="1" applyBorder="1">
      <alignment vertical="center"/>
    </xf>
    <xf numFmtId="0" fontId="0" fillId="0" borderId="0" xfId="0" applyProtection="1">
      <alignment vertical="center"/>
      <protection locked="0"/>
    </xf>
    <xf numFmtId="43" fontId="0" fillId="13" borderId="1" xfId="17" applyFont="1" applyFill="1" applyBorder="1" applyAlignment="1">
      <alignment vertical="center"/>
    </xf>
    <xf numFmtId="0" fontId="48" fillId="7" borderId="0" xfId="0" applyFont="1" applyFill="1" applyAlignment="1"/>
    <xf numFmtId="0" fontId="47" fillId="7" borderId="0" xfId="0" applyFont="1" applyFill="1" applyAlignment="1"/>
    <xf numFmtId="0" fontId="0" fillId="7" borderId="0" xfId="0" applyFill="1" applyAlignment="1"/>
    <xf numFmtId="0" fontId="47" fillId="7" borderId="0" xfId="0" applyFont="1" applyFill="1" applyAlignment="1">
      <alignment horizontal="left"/>
    </xf>
    <xf numFmtId="0" fontId="49" fillId="7" borderId="0" xfId="0" applyFont="1" applyFill="1" applyAlignment="1">
      <alignment horizontal="left"/>
    </xf>
    <xf numFmtId="0" fontId="49" fillId="7" borderId="0" xfId="0" applyFont="1" applyFill="1" applyAlignment="1"/>
    <xf numFmtId="0" fontId="49" fillId="7" borderId="0" xfId="0" applyFont="1" applyFill="1" applyAlignment="1" applyProtection="1">
      <protection locked="0"/>
    </xf>
    <xf numFmtId="43" fontId="10" fillId="0" borderId="1" xfId="17" applyFont="1" applyBorder="1" applyAlignment="1">
      <alignment vertical="center"/>
    </xf>
    <xf numFmtId="0" fontId="5" fillId="0" borderId="27" xfId="8" applyBorder="1"/>
    <xf numFmtId="0" fontId="32" fillId="0" borderId="15" xfId="8" applyFont="1" applyBorder="1"/>
    <xf numFmtId="0" fontId="51" fillId="7" borderId="1" xfId="0" applyFont="1" applyFill="1" applyBorder="1" applyAlignment="1">
      <alignment horizontal="center" vertical="center" wrapText="1"/>
    </xf>
    <xf numFmtId="0" fontId="17" fillId="0" borderId="20" xfId="0" applyFont="1" applyBorder="1" applyAlignment="1">
      <alignment horizontal="justify" vertical="center" wrapText="1"/>
    </xf>
    <xf numFmtId="0" fontId="17" fillId="0" borderId="33"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22" xfId="0" applyFont="1" applyBorder="1" applyAlignment="1"/>
    <xf numFmtId="0" fontId="17" fillId="0" borderId="20" xfId="0" applyFont="1" applyBorder="1" applyAlignment="1"/>
    <xf numFmtId="0" fontId="17" fillId="0" borderId="25" xfId="0" applyFont="1" applyBorder="1" applyAlignment="1"/>
    <xf numFmtId="0" fontId="16" fillId="0" borderId="1" xfId="0" applyFont="1" applyBorder="1" applyAlignment="1">
      <alignment vertical="center" wrapText="1"/>
    </xf>
    <xf numFmtId="17" fontId="17" fillId="0" borderId="20" xfId="0" applyNumberFormat="1" applyFont="1" applyBorder="1" applyAlignment="1">
      <alignment vertical="center" wrapText="1"/>
    </xf>
    <xf numFmtId="17" fontId="17" fillId="0" borderId="33" xfId="0" applyNumberFormat="1" applyFont="1" applyBorder="1" applyAlignment="1">
      <alignment horizontal="center" vertical="center" wrapText="1"/>
    </xf>
    <xf numFmtId="17" fontId="17" fillId="0" borderId="21" xfId="0" applyNumberFormat="1" applyFont="1" applyBorder="1" applyAlignment="1">
      <alignment horizontal="center" vertical="center" wrapText="1"/>
    </xf>
    <xf numFmtId="0" fontId="16" fillId="0" borderId="26" xfId="0" applyFont="1" applyBorder="1" applyAlignment="1">
      <alignment vertical="center" wrapText="1"/>
    </xf>
    <xf numFmtId="0" fontId="64" fillId="0" borderId="0" xfId="0" applyFont="1">
      <alignment vertical="center"/>
    </xf>
    <xf numFmtId="0" fontId="0" fillId="12" borderId="25" xfId="0" applyFill="1" applyBorder="1">
      <alignment vertical="center"/>
    </xf>
    <xf numFmtId="0" fontId="0" fillId="12" borderId="1" xfId="0" applyFill="1" applyBorder="1">
      <alignment vertical="center"/>
    </xf>
    <xf numFmtId="0" fontId="0" fillId="12" borderId="26" xfId="0" applyFill="1" applyBorder="1">
      <alignment vertical="center"/>
    </xf>
    <xf numFmtId="0" fontId="0" fillId="12" borderId="22" xfId="0" applyFill="1" applyBorder="1">
      <alignment vertical="center"/>
    </xf>
    <xf numFmtId="0" fontId="0" fillId="12" borderId="28" xfId="0" applyFill="1" applyBorder="1">
      <alignment vertical="center"/>
    </xf>
    <xf numFmtId="0" fontId="0" fillId="12" borderId="23" xfId="0" applyFill="1" applyBorder="1">
      <alignment vertical="center"/>
    </xf>
    <xf numFmtId="170" fontId="19" fillId="13" borderId="16" xfId="6" applyNumberFormat="1" applyFont="1" applyFill="1" applyBorder="1" applyProtection="1">
      <protection hidden="1"/>
    </xf>
    <xf numFmtId="3" fontId="19" fillId="13" borderId="16" xfId="6" applyNumberFormat="1" applyFont="1" applyFill="1" applyBorder="1" applyProtection="1">
      <protection hidden="1"/>
    </xf>
    <xf numFmtId="3" fontId="19" fillId="13" borderId="16" xfId="6" applyNumberFormat="1" applyFont="1" applyFill="1" applyBorder="1"/>
    <xf numFmtId="0" fontId="51" fillId="7" borderId="1" xfId="0" applyFont="1" applyFill="1" applyBorder="1">
      <alignment vertical="center"/>
    </xf>
    <xf numFmtId="168" fontId="0" fillId="13" borderId="26" xfId="0" applyNumberFormat="1" applyFill="1" applyBorder="1" applyAlignment="1">
      <alignment horizontal="center" vertical="center"/>
    </xf>
    <xf numFmtId="17" fontId="16" fillId="17" borderId="25" xfId="0" applyNumberFormat="1" applyFont="1" applyFill="1" applyBorder="1" applyAlignment="1">
      <alignment vertical="center" wrapText="1"/>
    </xf>
    <xf numFmtId="17" fontId="16" fillId="17" borderId="22" xfId="0" applyNumberFormat="1" applyFont="1" applyFill="1" applyBorder="1" applyAlignment="1">
      <alignment vertical="center" wrapText="1"/>
    </xf>
    <xf numFmtId="17" fontId="17" fillId="17" borderId="20" xfId="0" applyNumberFormat="1" applyFont="1" applyFill="1" applyBorder="1" applyAlignment="1">
      <alignment vertical="center" wrapText="1"/>
    </xf>
    <xf numFmtId="10" fontId="0" fillId="13" borderId="28" xfId="5" applyNumberFormat="1" applyFont="1" applyFill="1" applyBorder="1" applyAlignment="1">
      <alignment horizontal="center" vertical="center"/>
    </xf>
    <xf numFmtId="10" fontId="0" fillId="13" borderId="23" xfId="5" applyNumberFormat="1" applyFont="1" applyFill="1" applyBorder="1" applyAlignment="1">
      <alignment horizontal="center" vertical="center"/>
    </xf>
    <xf numFmtId="0" fontId="16" fillId="13" borderId="1" xfId="0" applyFont="1" applyFill="1" applyBorder="1" applyAlignment="1">
      <alignment horizontal="center" vertical="center" wrapText="1"/>
    </xf>
    <xf numFmtId="0" fontId="16" fillId="13" borderId="26" xfId="0" applyFont="1" applyFill="1" applyBorder="1" applyAlignment="1">
      <alignment horizontal="center" vertical="center" wrapText="1"/>
    </xf>
    <xf numFmtId="0" fontId="16" fillId="13" borderId="28" xfId="0" applyFont="1" applyFill="1" applyBorder="1" applyAlignment="1">
      <alignment horizontal="center" vertical="center" wrapText="1"/>
    </xf>
    <xf numFmtId="0" fontId="16" fillId="13" borderId="23" xfId="0" applyFont="1" applyFill="1" applyBorder="1" applyAlignment="1">
      <alignment horizontal="center" vertical="center" wrapText="1"/>
    </xf>
    <xf numFmtId="168" fontId="10" fillId="13" borderId="28" xfId="0" applyNumberFormat="1" applyFont="1" applyFill="1" applyBorder="1" applyAlignment="1">
      <alignment horizontal="center" vertical="center"/>
    </xf>
    <xf numFmtId="9" fontId="0" fillId="13" borderId="1" xfId="5" applyFont="1" applyFill="1" applyBorder="1" applyAlignment="1">
      <alignment horizontal="center"/>
    </xf>
    <xf numFmtId="2" fontId="0" fillId="13" borderId="1" xfId="0" applyNumberFormat="1" applyFill="1" applyBorder="1" applyAlignment="1">
      <alignment horizontal="center"/>
    </xf>
    <xf numFmtId="0" fontId="0" fillId="13" borderId="1" xfId="0" applyFill="1" applyBorder="1" applyAlignment="1">
      <alignment horizontal="center"/>
    </xf>
    <xf numFmtId="168" fontId="0" fillId="13" borderId="1" xfId="0" applyNumberFormat="1" applyFill="1" applyBorder="1" applyAlignment="1">
      <alignment horizontal="center"/>
    </xf>
    <xf numFmtId="0" fontId="0" fillId="13" borderId="28" xfId="0" applyFill="1" applyBorder="1" applyAlignment="1">
      <alignment horizontal="center"/>
    </xf>
    <xf numFmtId="167" fontId="0" fillId="13" borderId="1" xfId="0" applyNumberFormat="1" applyFill="1" applyBorder="1" applyAlignment="1">
      <alignment vertical="center" wrapText="1"/>
    </xf>
    <xf numFmtId="167" fontId="0" fillId="12" borderId="1" xfId="0" applyNumberFormat="1" applyFill="1" applyBorder="1" applyProtection="1">
      <alignment vertical="center"/>
      <protection locked="0"/>
    </xf>
    <xf numFmtId="0" fontId="0" fillId="12" borderId="1" xfId="0" applyFill="1" applyBorder="1" applyProtection="1">
      <alignment vertical="center"/>
      <protection locked="0"/>
    </xf>
    <xf numFmtId="0" fontId="0" fillId="12" borderId="1" xfId="0" applyFill="1" applyBorder="1" applyAlignment="1" applyProtection="1">
      <alignment vertical="center" wrapText="1"/>
      <protection locked="0"/>
    </xf>
    <xf numFmtId="0" fontId="0" fillId="12" borderId="1" xfId="0" applyFill="1" applyBorder="1" applyAlignment="1" applyProtection="1">
      <alignment horizontal="center" vertical="center"/>
      <protection locked="0"/>
    </xf>
    <xf numFmtId="164" fontId="0" fillId="12" borderId="1" xfId="0" applyNumberFormat="1" applyFill="1" applyBorder="1" applyProtection="1">
      <alignment vertical="center"/>
      <protection locked="0"/>
    </xf>
    <xf numFmtId="164" fontId="0" fillId="12" borderId="1" xfId="0" applyNumberFormat="1" applyFill="1" applyBorder="1" applyAlignment="1" applyProtection="1">
      <alignment vertical="center" wrapText="1"/>
      <protection locked="0"/>
    </xf>
    <xf numFmtId="167" fontId="0" fillId="13" borderId="1" xfId="0" applyNumberFormat="1" applyFill="1" applyBorder="1" applyAlignment="1">
      <alignment wrapText="1"/>
    </xf>
    <xf numFmtId="0" fontId="17" fillId="0" borderId="22" xfId="0" applyFont="1" applyBorder="1" applyAlignment="1">
      <alignment horizontal="justify" vertical="center" wrapText="1"/>
    </xf>
    <xf numFmtId="43" fontId="0" fillId="12" borderId="1" xfId="17" applyFont="1" applyFill="1" applyBorder="1" applyAlignment="1">
      <alignment vertical="center"/>
    </xf>
    <xf numFmtId="0" fontId="17" fillId="12" borderId="1" xfId="0" applyFont="1" applyFill="1" applyBorder="1" applyAlignment="1"/>
    <xf numFmtId="0" fontId="0" fillId="12" borderId="34" xfId="0" applyFill="1" applyBorder="1">
      <alignment vertical="center"/>
    </xf>
    <xf numFmtId="0" fontId="0" fillId="12" borderId="1" xfId="0" applyFill="1" applyBorder="1" applyAlignment="1">
      <alignment horizontal="center" vertical="center"/>
    </xf>
    <xf numFmtId="0" fontId="0" fillId="12" borderId="50" xfId="0" applyFill="1" applyBorder="1">
      <alignment vertical="center"/>
    </xf>
    <xf numFmtId="0" fontId="0" fillId="12" borderId="44" xfId="0" applyFill="1" applyBorder="1">
      <alignment vertical="center"/>
    </xf>
    <xf numFmtId="4" fontId="19" fillId="13" borderId="16" xfId="6" applyNumberFormat="1" applyFont="1" applyFill="1" applyBorder="1" applyProtection="1">
      <protection hidden="1"/>
    </xf>
    <xf numFmtId="168" fontId="0" fillId="13" borderId="16" xfId="7" applyNumberFormat="1" applyFont="1" applyFill="1" applyBorder="1" applyAlignment="1" applyProtection="1">
      <alignment horizontal="right"/>
      <protection hidden="1"/>
    </xf>
    <xf numFmtId="168" fontId="0" fillId="13" borderId="44" xfId="7" applyNumberFormat="1" applyFont="1" applyFill="1" applyBorder="1" applyAlignment="1" applyProtection="1">
      <alignment horizontal="right"/>
      <protection hidden="1"/>
    </xf>
    <xf numFmtId="169" fontId="19" fillId="13" borderId="16" xfId="6" applyNumberFormat="1" applyFont="1" applyFill="1" applyBorder="1" applyAlignment="1" applyProtection="1">
      <alignment horizontal="center"/>
      <protection hidden="1"/>
    </xf>
    <xf numFmtId="171" fontId="19" fillId="13" borderId="16" xfId="6" applyNumberFormat="1" applyFont="1" applyFill="1" applyBorder="1" applyAlignment="1" applyProtection="1">
      <alignment horizontal="center"/>
      <protection hidden="1"/>
    </xf>
    <xf numFmtId="165" fontId="19" fillId="13" borderId="16" xfId="6" applyNumberFormat="1" applyFont="1" applyFill="1" applyBorder="1" applyProtection="1">
      <protection hidden="1"/>
    </xf>
    <xf numFmtId="165" fontId="19" fillId="13" borderId="16" xfId="6" applyNumberFormat="1" applyFont="1" applyFill="1" applyBorder="1" applyAlignment="1" applyProtection="1">
      <alignment horizontal="center"/>
      <protection hidden="1"/>
    </xf>
    <xf numFmtId="4" fontId="19" fillId="13" borderId="16" xfId="6" applyNumberFormat="1" applyFont="1" applyFill="1" applyBorder="1" applyProtection="1">
      <protection locked="0"/>
    </xf>
    <xf numFmtId="4" fontId="19" fillId="13" borderId="42" xfId="6" applyNumberFormat="1" applyFont="1" applyFill="1" applyBorder="1"/>
    <xf numFmtId="2" fontId="19" fillId="13" borderId="16" xfId="6" applyNumberFormat="1" applyFont="1" applyFill="1" applyBorder="1"/>
    <xf numFmtId="0" fontId="19" fillId="12" borderId="43" xfId="6" applyFont="1" applyFill="1" applyBorder="1" applyAlignment="1" applyProtection="1">
      <alignment horizontal="right"/>
      <protection locked="0"/>
    </xf>
    <xf numFmtId="0" fontId="19" fillId="12" borderId="16" xfId="6" applyFont="1" applyFill="1" applyBorder="1" applyProtection="1">
      <protection locked="0"/>
    </xf>
    <xf numFmtId="3" fontId="19" fillId="12" borderId="16" xfId="6" applyNumberFormat="1" applyFont="1" applyFill="1" applyBorder="1" applyProtection="1">
      <protection locked="0"/>
    </xf>
    <xf numFmtId="0" fontId="7" fillId="0" borderId="0" xfId="0" applyFont="1" applyAlignment="1">
      <alignment vertical="center" wrapText="1"/>
    </xf>
    <xf numFmtId="17" fontId="17" fillId="0" borderId="0" xfId="0" applyNumberFormat="1" applyFont="1" applyAlignment="1">
      <alignment horizontal="center" vertical="center" wrapText="1"/>
    </xf>
    <xf numFmtId="0" fontId="16" fillId="0" borderId="0" xfId="0" applyFont="1" applyAlignment="1">
      <alignment horizontal="center" vertical="center" wrapText="1"/>
    </xf>
    <xf numFmtId="0" fontId="17" fillId="0" borderId="0" xfId="0" applyFont="1" applyAlignment="1">
      <alignment horizontal="center" vertical="center" wrapText="1"/>
    </xf>
    <xf numFmtId="0" fontId="16" fillId="0" borderId="25" xfId="0" applyFont="1" applyBorder="1" applyAlignment="1">
      <alignment horizontal="justify" vertical="center" wrapText="1"/>
    </xf>
    <xf numFmtId="0" fontId="57" fillId="0" borderId="0" xfId="0" applyFont="1" applyAlignment="1">
      <alignment horizontal="left" vertical="top"/>
    </xf>
    <xf numFmtId="0" fontId="60" fillId="0" borderId="0" xfId="0" applyFont="1" applyAlignment="1">
      <alignment horizontal="left" vertical="top" wrapText="1" shrinkToFit="1"/>
    </xf>
    <xf numFmtId="49" fontId="59" fillId="0" borderId="0" xfId="0" applyNumberFormat="1" applyFont="1" applyAlignment="1">
      <alignment horizontal="right" vertical="top" wrapText="1" shrinkToFit="1"/>
    </xf>
    <xf numFmtId="0" fontId="61" fillId="0" borderId="0" xfId="0" applyFont="1" applyAlignment="1">
      <alignment horizontal="center" vertical="center"/>
    </xf>
    <xf numFmtId="0" fontId="62" fillId="0" borderId="0" xfId="0" applyFont="1" applyAlignment="1">
      <alignment horizontal="center"/>
    </xf>
    <xf numFmtId="0" fontId="60" fillId="0" borderId="0" xfId="0" applyFont="1" applyAlignment="1">
      <alignment vertical="top" wrapText="1" shrinkToFit="1"/>
    </xf>
    <xf numFmtId="0" fontId="58" fillId="0" borderId="0" xfId="0" applyFont="1" applyAlignment="1">
      <alignment vertical="top" wrapText="1" shrinkToFit="1"/>
    </xf>
    <xf numFmtId="0" fontId="55" fillId="0" borderId="0" xfId="18" applyProtection="1">
      <protection locked="0"/>
    </xf>
    <xf numFmtId="0" fontId="56" fillId="0" borderId="0" xfId="24" applyNumberFormat="1" applyFill="1" applyBorder="1" applyProtection="1">
      <alignment vertical="center"/>
      <protection locked="0"/>
    </xf>
    <xf numFmtId="0" fontId="56" fillId="0" borderId="0" xfId="24" applyNumberFormat="1" applyFill="1" applyBorder="1" applyAlignment="1" applyProtection="1">
      <alignment horizontal="center" vertical="center"/>
      <protection locked="0"/>
    </xf>
    <xf numFmtId="0" fontId="55" fillId="0" borderId="0" xfId="25" applyBorder="1" applyProtection="1">
      <protection locked="0"/>
    </xf>
    <xf numFmtId="164" fontId="55" fillId="0" borderId="0" xfId="25" applyNumberFormat="1" applyBorder="1" applyProtection="1">
      <protection locked="0"/>
    </xf>
    <xf numFmtId="164" fontId="56" fillId="0" borderId="0" xfId="24" applyNumberFormat="1" applyFill="1" applyBorder="1" applyProtection="1">
      <alignment vertical="center"/>
      <protection locked="0"/>
    </xf>
    <xf numFmtId="3" fontId="56" fillId="0" borderId="0" xfId="24" applyFill="1" applyBorder="1" applyProtection="1">
      <alignment vertical="center"/>
      <protection locked="0"/>
    </xf>
    <xf numFmtId="43" fontId="55" fillId="0" borderId="0" xfId="17" applyFont="1" applyFill="1" applyBorder="1" applyProtection="1">
      <protection locked="0"/>
    </xf>
    <xf numFmtId="43" fontId="0" fillId="0" borderId="0" xfId="17" applyFont="1" applyFill="1" applyBorder="1" applyAlignment="1" applyProtection="1">
      <alignment vertical="center"/>
      <protection locked="0"/>
    </xf>
    <xf numFmtId="0" fontId="56" fillId="0" borderId="0" xfId="18" applyFont="1" applyProtection="1">
      <protection locked="0"/>
    </xf>
    <xf numFmtId="0" fontId="0" fillId="0" borderId="0" xfId="18" applyFont="1" applyProtection="1">
      <protection locked="0"/>
    </xf>
    <xf numFmtId="168" fontId="0" fillId="12" borderId="1" xfId="0" applyNumberFormat="1" applyFill="1" applyBorder="1" applyAlignment="1" applyProtection="1">
      <alignment horizontal="center" vertical="center"/>
      <protection locked="0"/>
    </xf>
    <xf numFmtId="0" fontId="0" fillId="12" borderId="26" xfId="0" applyFill="1" applyBorder="1" applyAlignment="1" applyProtection="1">
      <protection locked="0"/>
    </xf>
    <xf numFmtId="0" fontId="0" fillId="12" borderId="23" xfId="0" applyFill="1" applyBorder="1" applyAlignment="1" applyProtection="1">
      <protection locked="0"/>
    </xf>
    <xf numFmtId="0" fontId="47" fillId="7" borderId="0" xfId="0" applyFont="1" applyFill="1" applyAlignment="1" applyProtection="1">
      <alignment horizontal="left"/>
      <protection locked="0"/>
    </xf>
    <xf numFmtId="0" fontId="0" fillId="12" borderId="6" xfId="0" applyFill="1" applyBorder="1" applyAlignment="1" applyProtection="1">
      <protection locked="0"/>
    </xf>
    <xf numFmtId="0" fontId="0" fillId="12" borderId="9" xfId="0" applyFill="1" applyBorder="1" applyAlignment="1" applyProtection="1">
      <protection locked="0"/>
    </xf>
    <xf numFmtId="0" fontId="0" fillId="12" borderId="0" xfId="0" applyFill="1" applyAlignment="1" applyProtection="1">
      <protection locked="0"/>
    </xf>
    <xf numFmtId="0" fontId="0" fillId="12" borderId="8" xfId="0" applyFill="1" applyBorder="1" applyAlignment="1" applyProtection="1">
      <protection locked="0"/>
    </xf>
    <xf numFmtId="0" fontId="16" fillId="12" borderId="1" xfId="0" applyFont="1" applyFill="1" applyBorder="1" applyAlignment="1" applyProtection="1">
      <alignment horizontal="center" vertical="center" wrapText="1"/>
      <protection locked="0"/>
    </xf>
    <xf numFmtId="0" fontId="17" fillId="12" borderId="26" xfId="0" applyFont="1" applyFill="1" applyBorder="1" applyAlignment="1" applyProtection="1">
      <alignment horizontal="center" vertical="center" wrapText="1"/>
      <protection locked="0"/>
    </xf>
    <xf numFmtId="0" fontId="16" fillId="12" borderId="28" xfId="0" applyFont="1" applyFill="1" applyBorder="1" applyAlignment="1" applyProtection="1">
      <alignment horizontal="center" vertical="center" wrapText="1"/>
      <protection locked="0"/>
    </xf>
    <xf numFmtId="0" fontId="17" fillId="12" borderId="23" xfId="0" applyFont="1" applyFill="1" applyBorder="1" applyAlignment="1" applyProtection="1">
      <alignment horizontal="center" vertical="center" wrapText="1"/>
      <protection locked="0"/>
    </xf>
    <xf numFmtId="0" fontId="17" fillId="12" borderId="1" xfId="0" applyFont="1" applyFill="1" applyBorder="1" applyAlignment="1" applyProtection="1">
      <alignment horizontal="center" vertical="center" wrapText="1"/>
      <protection locked="0"/>
    </xf>
    <xf numFmtId="0" fontId="17" fillId="12" borderId="23" xfId="0" applyFont="1" applyFill="1" applyBorder="1" applyAlignment="1" applyProtection="1">
      <alignment vertical="center" wrapText="1"/>
      <protection locked="0"/>
    </xf>
    <xf numFmtId="43" fontId="0" fillId="12" borderId="1" xfId="17" applyFont="1" applyFill="1" applyBorder="1" applyAlignment="1" applyProtection="1">
      <alignment vertical="center"/>
      <protection locked="0"/>
    </xf>
    <xf numFmtId="0" fontId="15" fillId="0" borderId="0" xfId="45" applyFont="1"/>
    <xf numFmtId="0" fontId="2" fillId="0" borderId="0" xfId="45"/>
    <xf numFmtId="166" fontId="52" fillId="3" borderId="1" xfId="45" applyNumberFormat="1" applyFont="1" applyFill="1" applyBorder="1" applyAlignment="1">
      <alignment horizontal="center" vertical="center" wrapText="1"/>
    </xf>
    <xf numFmtId="166" fontId="52" fillId="6" borderId="1" xfId="45" applyNumberFormat="1" applyFont="1" applyFill="1" applyBorder="1" applyAlignment="1">
      <alignment horizontal="center" vertical="center" wrapText="1"/>
    </xf>
    <xf numFmtId="0" fontId="53" fillId="28" borderId="1" xfId="45" applyFont="1" applyFill="1" applyBorder="1" applyAlignment="1">
      <alignment horizontal="center"/>
    </xf>
    <xf numFmtId="0" fontId="53" fillId="12" borderId="1" xfId="45" applyFont="1" applyFill="1" applyBorder="1" applyAlignment="1">
      <alignment horizontal="center"/>
    </xf>
    <xf numFmtId="0" fontId="53" fillId="4" borderId="0" xfId="45" applyFont="1" applyFill="1" applyAlignment="1">
      <alignment horizontal="center"/>
    </xf>
    <xf numFmtId="0" fontId="53" fillId="0" borderId="0" xfId="45" applyFont="1" applyAlignment="1">
      <alignment horizontal="center"/>
    </xf>
    <xf numFmtId="0" fontId="52" fillId="6" borderId="4" xfId="45" applyFont="1" applyFill="1" applyBorder="1" applyAlignment="1">
      <alignment horizontal="center" vertical="center" wrapText="1"/>
    </xf>
    <xf numFmtId="166" fontId="52" fillId="23" borderId="4" xfId="45" applyNumberFormat="1" applyFont="1" applyFill="1" applyBorder="1" applyAlignment="1">
      <alignment horizontal="center" vertical="center" wrapText="1"/>
    </xf>
    <xf numFmtId="166" fontId="52" fillId="26" borderId="4" xfId="45" applyNumberFormat="1" applyFont="1" applyFill="1" applyBorder="1" applyAlignment="1">
      <alignment horizontal="center" vertical="center" wrapText="1"/>
    </xf>
    <xf numFmtId="166" fontId="52" fillId="11" borderId="1" xfId="45" applyNumberFormat="1" applyFont="1" applyFill="1" applyBorder="1" applyAlignment="1">
      <alignment horizontal="center" vertical="center" wrapText="1"/>
    </xf>
    <xf numFmtId="166" fontId="52" fillId="10" borderId="1" xfId="45" applyNumberFormat="1" applyFont="1" applyFill="1" applyBorder="1" applyAlignment="1">
      <alignment horizontal="center" vertical="center" wrapText="1"/>
    </xf>
    <xf numFmtId="166" fontId="52" fillId="27" borderId="1" xfId="45" applyNumberFormat="1" applyFont="1" applyFill="1" applyBorder="1" applyAlignment="1">
      <alignment horizontal="center" vertical="center" wrapText="1"/>
    </xf>
    <xf numFmtId="166" fontId="52" fillId="28" borderId="1" xfId="45" applyNumberFormat="1" applyFont="1" applyFill="1" applyBorder="1" applyAlignment="1">
      <alignment horizontal="center" vertical="center" wrapText="1"/>
    </xf>
    <xf numFmtId="166" fontId="52" fillId="12" borderId="1" xfId="45" applyNumberFormat="1" applyFont="1" applyFill="1" applyBorder="1" applyAlignment="1">
      <alignment horizontal="center" vertical="center" wrapText="1"/>
    </xf>
    <xf numFmtId="166" fontId="52" fillId="4" borderId="1" xfId="45" applyNumberFormat="1" applyFont="1" applyFill="1" applyBorder="1" applyAlignment="1">
      <alignment horizontal="center" vertical="center" wrapText="1"/>
    </xf>
    <xf numFmtId="166" fontId="52" fillId="29" borderId="1" xfId="45" applyNumberFormat="1" applyFont="1" applyFill="1" applyBorder="1" applyAlignment="1">
      <alignment horizontal="center" vertical="center" wrapText="1"/>
    </xf>
    <xf numFmtId="0" fontId="65" fillId="18" borderId="1" xfId="45" applyFont="1" applyFill="1" applyBorder="1" applyAlignment="1">
      <alignment horizontal="center" wrapText="1"/>
    </xf>
    <xf numFmtId="0" fontId="66" fillId="18" borderId="1" xfId="45" applyFont="1" applyFill="1" applyBorder="1" applyAlignment="1">
      <alignment horizontal="center" vertical="center" wrapText="1"/>
    </xf>
    <xf numFmtId="0" fontId="53" fillId="6" borderId="29" xfId="45" applyFont="1" applyFill="1" applyBorder="1" applyAlignment="1">
      <alignment horizontal="center"/>
    </xf>
    <xf numFmtId="0" fontId="53" fillId="23" borderId="29" xfId="45" applyFont="1" applyFill="1" applyBorder="1" applyAlignment="1">
      <alignment horizontal="center"/>
    </xf>
    <xf numFmtId="166" fontId="67" fillId="23" borderId="29" xfId="4" applyNumberFormat="1" applyFont="1" applyFill="1" applyBorder="1" applyAlignment="1" applyProtection="1">
      <alignment horizontal="center" vertical="center" wrapText="1"/>
    </xf>
    <xf numFmtId="0" fontId="53" fillId="26" borderId="29" xfId="45" applyFont="1" applyFill="1" applyBorder="1" applyAlignment="1">
      <alignment horizontal="center"/>
    </xf>
    <xf numFmtId="0" fontId="53" fillId="11" borderId="1" xfId="45" applyFont="1" applyFill="1" applyBorder="1" applyAlignment="1">
      <alignment horizontal="center"/>
    </xf>
    <xf numFmtId="0" fontId="53" fillId="3" borderId="1" xfId="45" applyFont="1" applyFill="1" applyBorder="1" applyAlignment="1">
      <alignment horizontal="center"/>
    </xf>
    <xf numFmtId="0" fontId="53" fillId="10" borderId="1" xfId="45" applyFont="1" applyFill="1" applyBorder="1" applyAlignment="1">
      <alignment horizontal="center"/>
    </xf>
    <xf numFmtId="0" fontId="53" fillId="27" borderId="1" xfId="45" applyFont="1" applyFill="1" applyBorder="1" applyAlignment="1">
      <alignment horizontal="center"/>
    </xf>
    <xf numFmtId="0" fontId="53" fillId="6" borderId="1" xfId="45" applyFont="1" applyFill="1" applyBorder="1" applyAlignment="1">
      <alignment horizontal="center"/>
    </xf>
    <xf numFmtId="0" fontId="53" fillId="4" borderId="1" xfId="45" applyFont="1" applyFill="1" applyBorder="1" applyAlignment="1">
      <alignment horizontal="center"/>
    </xf>
    <xf numFmtId="0" fontId="53" fillId="29" borderId="1" xfId="45" applyFont="1" applyFill="1" applyBorder="1" applyAlignment="1">
      <alignment horizontal="center"/>
    </xf>
    <xf numFmtId="0" fontId="2" fillId="0" borderId="1" xfId="45" applyBorder="1"/>
    <xf numFmtId="0" fontId="54" fillId="0" borderId="1" xfId="45" applyFont="1" applyBorder="1" applyAlignment="1" applyProtection="1">
      <alignment horizontal="center" vertical="center" wrapText="1"/>
      <protection locked="0"/>
    </xf>
    <xf numFmtId="0" fontId="53" fillId="0" borderId="1" xfId="45" applyFont="1" applyBorder="1" applyAlignment="1" applyProtection="1">
      <alignment horizontal="center" vertical="center" wrapText="1"/>
      <protection locked="0"/>
    </xf>
    <xf numFmtId="0" fontId="54" fillId="0" borderId="1" xfId="45" applyFont="1" applyBorder="1" applyAlignment="1" applyProtection="1">
      <alignment horizontal="justify" vertical="center"/>
      <protection locked="0"/>
    </xf>
    <xf numFmtId="0" fontId="2" fillId="0" borderId="1" xfId="45" applyBorder="1" applyProtection="1">
      <protection locked="0"/>
    </xf>
    <xf numFmtId="14" fontId="2" fillId="0" borderId="1" xfId="45" applyNumberFormat="1" applyBorder="1" applyProtection="1">
      <protection locked="0"/>
    </xf>
    <xf numFmtId="176" fontId="0" fillId="0" borderId="1" xfId="46" applyNumberFormat="1" applyFont="1" applyBorder="1" applyProtection="1">
      <protection locked="0"/>
    </xf>
    <xf numFmtId="177" fontId="0" fillId="0" borderId="1" xfId="46" applyNumberFormat="1" applyFont="1" applyBorder="1"/>
    <xf numFmtId="0" fontId="1" fillId="0" borderId="1" xfId="2" applyFont="1" applyBorder="1" applyAlignment="1">
      <alignment horizontal="left"/>
    </xf>
    <xf numFmtId="166" fontId="52" fillId="27" borderId="2" xfId="45" applyNumberFormat="1" applyFont="1" applyFill="1" applyBorder="1" applyAlignment="1">
      <alignment horizontal="center" vertical="center" wrapText="1"/>
    </xf>
    <xf numFmtId="166" fontId="52" fillId="27" borderId="3" xfId="45" applyNumberFormat="1" applyFont="1" applyFill="1" applyBorder="1" applyAlignment="1">
      <alignment horizontal="center" vertical="center" wrapText="1"/>
    </xf>
    <xf numFmtId="166" fontId="52" fillId="27" borderId="34" xfId="45" applyNumberFormat="1" applyFont="1" applyFill="1" applyBorder="1" applyAlignment="1">
      <alignment horizontal="center" vertical="center" wrapText="1"/>
    </xf>
    <xf numFmtId="166" fontId="52" fillId="6" borderId="1" xfId="45" applyNumberFormat="1" applyFont="1" applyFill="1" applyBorder="1" applyAlignment="1">
      <alignment horizontal="center" vertical="center" wrapText="1"/>
    </xf>
    <xf numFmtId="0" fontId="53" fillId="28" borderId="1" xfId="45" applyFont="1" applyFill="1" applyBorder="1" applyAlignment="1">
      <alignment horizontal="center"/>
    </xf>
    <xf numFmtId="0" fontId="53" fillId="12" borderId="1" xfId="45" applyFont="1" applyFill="1" applyBorder="1" applyAlignment="1">
      <alignment horizontal="center"/>
    </xf>
    <xf numFmtId="0" fontId="52" fillId="6" borderId="1" xfId="45" applyFont="1" applyFill="1" applyBorder="1" applyAlignment="1">
      <alignment horizontal="center" vertical="center" wrapText="1"/>
    </xf>
    <xf numFmtId="166" fontId="52" fillId="23" borderId="2" xfId="45" applyNumberFormat="1" applyFont="1" applyFill="1" applyBorder="1" applyAlignment="1">
      <alignment horizontal="center" vertical="center" wrapText="1"/>
    </xf>
    <xf numFmtId="166" fontId="52" fillId="23" borderId="3" xfId="45" applyNumberFormat="1" applyFont="1" applyFill="1" applyBorder="1" applyAlignment="1">
      <alignment horizontal="center" vertical="center" wrapText="1"/>
    </xf>
    <xf numFmtId="166" fontId="52" fillId="23" borderId="34" xfId="45" applyNumberFormat="1" applyFont="1" applyFill="1" applyBorder="1" applyAlignment="1">
      <alignment horizontal="center" vertical="center" wrapText="1"/>
    </xf>
    <xf numFmtId="166" fontId="52" fillId="26" borderId="2" xfId="45" applyNumberFormat="1" applyFont="1" applyFill="1" applyBorder="1" applyAlignment="1">
      <alignment horizontal="center" vertical="center" wrapText="1"/>
    </xf>
    <xf numFmtId="166" fontId="52" fillId="26" borderId="3" xfId="45" applyNumberFormat="1" applyFont="1" applyFill="1" applyBorder="1" applyAlignment="1">
      <alignment horizontal="center" vertical="center" wrapText="1"/>
    </xf>
    <xf numFmtId="166" fontId="52" fillId="26" borderId="34" xfId="45" applyNumberFormat="1" applyFont="1" applyFill="1" applyBorder="1" applyAlignment="1">
      <alignment horizontal="center" vertical="center" wrapText="1"/>
    </xf>
    <xf numFmtId="166" fontId="52" fillId="11" borderId="2" xfId="45" applyNumberFormat="1" applyFont="1" applyFill="1" applyBorder="1" applyAlignment="1">
      <alignment horizontal="center" vertical="center" wrapText="1"/>
    </xf>
    <xf numFmtId="166" fontId="52" fillId="11" borderId="3" xfId="45" applyNumberFormat="1" applyFont="1" applyFill="1" applyBorder="1" applyAlignment="1">
      <alignment horizontal="center" vertical="center" wrapText="1"/>
    </xf>
    <xf numFmtId="166" fontId="52" fillId="11" borderId="34" xfId="45" applyNumberFormat="1" applyFont="1" applyFill="1" applyBorder="1" applyAlignment="1">
      <alignment horizontal="center" vertical="center" wrapText="1"/>
    </xf>
    <xf numFmtId="166" fontId="52" fillId="3" borderId="1" xfId="45" applyNumberFormat="1" applyFont="1" applyFill="1" applyBorder="1" applyAlignment="1">
      <alignment horizontal="center" vertical="center" wrapText="1"/>
    </xf>
    <xf numFmtId="166" fontId="52" fillId="10" borderId="2" xfId="45" applyNumberFormat="1" applyFont="1" applyFill="1" applyBorder="1" applyAlignment="1">
      <alignment horizontal="center" vertical="center" wrapText="1"/>
    </xf>
    <xf numFmtId="166" fontId="52" fillId="10" borderId="3" xfId="45" applyNumberFormat="1" applyFont="1" applyFill="1" applyBorder="1" applyAlignment="1">
      <alignment horizontal="center" vertical="center" wrapText="1"/>
    </xf>
    <xf numFmtId="166" fontId="52" fillId="10" borderId="34" xfId="45" applyNumberFormat="1" applyFont="1" applyFill="1" applyBorder="1" applyAlignment="1">
      <alignment horizontal="center" vertical="center" wrapText="1"/>
    </xf>
    <xf numFmtId="0" fontId="42" fillId="0" borderId="0" xfId="0" applyFont="1" applyAlignment="1">
      <alignment horizontal="left" vertical="center" wrapText="1"/>
    </xf>
    <xf numFmtId="0" fontId="42" fillId="13" borderId="0" xfId="0" applyFont="1" applyFill="1" applyAlignment="1">
      <alignment horizontal="left" vertical="center" wrapText="1"/>
    </xf>
    <xf numFmtId="0" fontId="42" fillId="12" borderId="0" xfId="0" applyFont="1" applyFill="1" applyAlignment="1">
      <alignment horizontal="left" vertical="center" wrapText="1"/>
    </xf>
    <xf numFmtId="0" fontId="16" fillId="0" borderId="0" xfId="0" applyFont="1" applyAlignment="1">
      <alignment horizontal="center" vertical="center"/>
    </xf>
    <xf numFmtId="0" fontId="17" fillId="0" borderId="20" xfId="0" applyFont="1" applyBorder="1" applyAlignment="1">
      <alignment vertical="center" wrapText="1"/>
    </xf>
    <xf numFmtId="0" fontId="0" fillId="0" borderId="25" xfId="0" applyBorder="1" applyAlignment="1">
      <alignment vertical="center" wrapText="1"/>
    </xf>
    <xf numFmtId="0" fontId="10" fillId="0" borderId="36" xfId="0" applyFont="1" applyBorder="1" applyAlignment="1">
      <alignment horizontal="center"/>
    </xf>
    <xf numFmtId="0" fontId="10" fillId="0" borderId="41" xfId="0" applyFont="1" applyBorder="1" applyAlignment="1">
      <alignment horizontal="center"/>
    </xf>
    <xf numFmtId="0" fontId="10" fillId="0" borderId="39" xfId="0" applyFont="1" applyBorder="1" applyAlignment="1">
      <alignment horizontal="center"/>
    </xf>
    <xf numFmtId="0" fontId="5" fillId="12" borderId="0" xfId="8" applyFill="1" applyAlignment="1">
      <alignment horizontal="left" vertical="top" wrapText="1"/>
    </xf>
    <xf numFmtId="0" fontId="5" fillId="12" borderId="27" xfId="8" applyFill="1" applyBorder="1" applyAlignment="1">
      <alignment horizontal="left" vertical="top" wrapText="1"/>
    </xf>
    <xf numFmtId="0" fontId="15" fillId="12" borderId="0" xfId="8" applyFont="1" applyFill="1" applyAlignment="1">
      <alignment horizontal="left" vertical="top" wrapText="1"/>
    </xf>
    <xf numFmtId="0" fontId="15" fillId="12" borderId="27" xfId="8" applyFont="1" applyFill="1" applyBorder="1" applyAlignment="1">
      <alignment horizontal="left" vertical="top" wrapText="1"/>
    </xf>
    <xf numFmtId="0" fontId="20" fillId="7" borderId="15" xfId="0" applyFont="1" applyFill="1" applyBorder="1" applyAlignment="1">
      <alignment horizontal="left" vertical="center"/>
    </xf>
    <xf numFmtId="0" fontId="20" fillId="7" borderId="0" xfId="0" applyFont="1" applyFill="1" applyAlignment="1">
      <alignment horizontal="left" vertical="center"/>
    </xf>
    <xf numFmtId="0" fontId="7" fillId="7" borderId="1" xfId="0" applyFont="1" applyFill="1" applyBorder="1" applyAlignment="1">
      <alignment horizontal="left" vertical="center"/>
    </xf>
    <xf numFmtId="0" fontId="3" fillId="12" borderId="0" xfId="8" applyFont="1" applyFill="1" applyAlignment="1">
      <alignment horizontal="left" vertical="top" wrapText="1"/>
    </xf>
    <xf numFmtId="0" fontId="32" fillId="12" borderId="0" xfId="8" applyFont="1" applyFill="1" applyAlignment="1">
      <alignment horizontal="left" vertical="top" wrapText="1"/>
    </xf>
    <xf numFmtId="0" fontId="32" fillId="12" borderId="27" xfId="8" applyFont="1" applyFill="1" applyBorder="1" applyAlignment="1">
      <alignment horizontal="left" vertical="top" wrapText="1"/>
    </xf>
    <xf numFmtId="0" fontId="51" fillId="7" borderId="1" xfId="0" applyFont="1" applyFill="1" applyBorder="1" applyAlignment="1">
      <alignment horizontal="left" vertical="center"/>
    </xf>
    <xf numFmtId="0" fontId="17" fillId="25" borderId="1" xfId="0" applyFont="1" applyFill="1" applyBorder="1">
      <alignment vertical="center"/>
    </xf>
    <xf numFmtId="0" fontId="17" fillId="25" borderId="1" xfId="0" applyFont="1" applyFill="1" applyBorder="1" applyAlignment="1">
      <alignment horizontal="left" vertical="center"/>
    </xf>
    <xf numFmtId="167" fontId="7" fillId="0" borderId="0" xfId="0" applyNumberFormat="1" applyFont="1" applyAlignment="1">
      <alignment horizontal="center" vertical="center"/>
    </xf>
    <xf numFmtId="0" fontId="7" fillId="7" borderId="1" xfId="0" applyFont="1" applyFill="1" applyBorder="1" applyAlignment="1">
      <alignment horizontal="center" vertical="center" wrapText="1"/>
    </xf>
    <xf numFmtId="0" fontId="7" fillId="7" borderId="1" xfId="0" applyFont="1" applyFill="1" applyBorder="1" applyAlignment="1">
      <alignment horizontal="center" vertical="center"/>
    </xf>
    <xf numFmtId="0" fontId="29" fillId="0" borderId="0" xfId="8" applyFont="1" applyAlignment="1">
      <alignment horizontal="center" vertical="center"/>
    </xf>
    <xf numFmtId="0" fontId="33" fillId="0" borderId="0" xfId="8" applyFont="1" applyAlignment="1">
      <alignment horizontal="center" vertical="top"/>
    </xf>
    <xf numFmtId="0" fontId="29" fillId="0" borderId="27" xfId="8" applyFont="1" applyBorder="1" applyAlignment="1">
      <alignment horizontal="center" vertical="center"/>
    </xf>
    <xf numFmtId="0" fontId="9" fillId="0" borderId="11" xfId="0" applyFont="1" applyBorder="1" applyAlignment="1">
      <alignment horizontal="center" vertical="center"/>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9" fillId="0" borderId="11"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15" fillId="0" borderId="33" xfId="9" applyFont="1" applyBorder="1" applyAlignment="1">
      <alignment horizontal="center"/>
    </xf>
    <xf numFmtId="0" fontId="0" fillId="0" borderId="33" xfId="9" applyFont="1" applyBorder="1" applyAlignment="1">
      <alignment horizontal="center"/>
    </xf>
    <xf numFmtId="0" fontId="0" fillId="0" borderId="21" xfId="9" applyFont="1" applyBorder="1" applyAlignment="1">
      <alignment horizontal="center"/>
    </xf>
    <xf numFmtId="165" fontId="29" fillId="0" borderId="24" xfId="10" applyNumberFormat="1" applyFont="1" applyBorder="1" applyAlignment="1">
      <alignment horizontal="center"/>
    </xf>
    <xf numFmtId="0" fontId="29" fillId="0" borderId="24" xfId="10" applyFont="1" applyBorder="1" applyAlignment="1">
      <alignment horizontal="center"/>
    </xf>
    <xf numFmtId="0" fontId="29" fillId="15" borderId="47" xfId="6" applyFont="1" applyFill="1" applyBorder="1" applyAlignment="1" applyProtection="1">
      <alignment horizontal="center"/>
      <protection locked="0"/>
    </xf>
    <xf numFmtId="0" fontId="29" fillId="15" borderId="48" xfId="6" applyFont="1" applyFill="1" applyBorder="1" applyAlignment="1" applyProtection="1">
      <alignment horizontal="center"/>
      <protection locked="0"/>
    </xf>
    <xf numFmtId="0" fontId="29" fillId="15" borderId="46" xfId="6" applyFont="1" applyFill="1" applyBorder="1" applyAlignment="1" applyProtection="1">
      <alignment horizontal="center"/>
      <protection locked="0"/>
    </xf>
    <xf numFmtId="0" fontId="29" fillId="0" borderId="0" xfId="6" applyFont="1" applyAlignment="1">
      <alignment horizontal="left" vertical="top" wrapText="1"/>
    </xf>
    <xf numFmtId="3" fontId="19" fillId="0" borderId="11" xfId="6" applyNumberFormat="1" applyFont="1" applyBorder="1" applyAlignment="1">
      <alignment horizontal="center"/>
    </xf>
    <xf numFmtId="3" fontId="19" fillId="0" borderId="13" xfId="6" applyNumberFormat="1" applyFont="1" applyBorder="1" applyAlignment="1">
      <alignment horizontal="center"/>
    </xf>
    <xf numFmtId="14" fontId="29" fillId="0" borderId="11" xfId="6" applyNumberFormat="1" applyFont="1" applyBorder="1" applyAlignment="1">
      <alignment horizontal="center"/>
    </xf>
    <xf numFmtId="14" fontId="29" fillId="0" borderId="13" xfId="6" applyNumberFormat="1" applyFont="1" applyBorder="1" applyAlignment="1">
      <alignment horizontal="center"/>
    </xf>
  </cellXfs>
  <cellStyles count="47">
    <cellStyle name="Comma" xfId="17" builtinId="3"/>
    <cellStyle name="Comma [0] 2" xfId="23" xr:uid="{6CD55213-2140-4F0A-AD0E-D10356E4184D}"/>
    <cellStyle name="Comma [0] 3" xfId="33" xr:uid="{894DAA81-B2F5-49BC-BDE2-782809FE97E3}"/>
    <cellStyle name="Comma [0] 4" xfId="42" xr:uid="{97645208-5A1A-4F68-B07C-BCE12D5DF5E1}"/>
    <cellStyle name="Comma 10" xfId="46" xr:uid="{BD74D493-727F-4C9A-9D69-0A4AC1069E51}"/>
    <cellStyle name="Comma 2" xfId="3" xr:uid="{1934D76C-46D2-46C3-ACDF-790052ECCD07}"/>
    <cellStyle name="Comma 2 2" xfId="12" xr:uid="{BC9CAEE0-AA89-4731-A116-4513DB5FEA6A}"/>
    <cellStyle name="Comma 3" xfId="13" xr:uid="{6B6B58FF-FF35-4B77-939C-05461D018B02}"/>
    <cellStyle name="Comma 4" xfId="22" xr:uid="{5CD5595C-3EBF-4FDA-9F79-B04F16FF58CF}"/>
    <cellStyle name="Comma 5" xfId="29" xr:uid="{607C2C66-CB89-46E8-ACC1-FE83C5DD7994}"/>
    <cellStyle name="Comma 6" xfId="28" xr:uid="{CFD05607-0E0B-4B8C-B687-C6FAF12C809B}"/>
    <cellStyle name="Comma 7" xfId="32" xr:uid="{75C9C6C1-F449-43BA-92C5-26DB335ACA3B}"/>
    <cellStyle name="Comma 8" xfId="35" xr:uid="{4B855130-627E-43A4-AE71-30B066F60F6E}"/>
    <cellStyle name="Comma 9" xfId="41" xr:uid="{E1004B6C-B345-4404-8D7B-18F4668ED1EB}"/>
    <cellStyle name="Currency [0] 2" xfId="21" xr:uid="{34E76DB1-55E5-4C00-BCF2-2D11E66D16F7}"/>
    <cellStyle name="Currency [0] 3" xfId="31" xr:uid="{D314BD43-7D8B-493C-846A-AAC064EE7121}"/>
    <cellStyle name="Currency [0] 4" xfId="40" xr:uid="{5CD5254D-B380-49D9-B0CF-D1CC304349C7}"/>
    <cellStyle name="Currency 2" xfId="20" xr:uid="{0FB87FD0-9DB6-4FDB-A1BE-303DF88A7828}"/>
    <cellStyle name="Currency 3" xfId="27" xr:uid="{9D2D1AC7-0948-4475-8DDF-734ED51D1FB7}"/>
    <cellStyle name="Currency 4" xfId="26" xr:uid="{B6643993-4A51-4229-946C-3A3A7349D7CA}"/>
    <cellStyle name="Currency 5" xfId="30" xr:uid="{82B66CE0-7343-4303-8150-5D2523CBB2D0}"/>
    <cellStyle name="Currency 6" xfId="34" xr:uid="{D7F66CA0-6A20-4297-8258-E09DBBFD75EB}"/>
    <cellStyle name="Currency 7" xfId="39" xr:uid="{DE33DF61-873D-46F6-921E-6176F86A40C0}"/>
    <cellStyle name="Good 2" xfId="14" xr:uid="{1FE1302B-7F4F-45FD-9B47-7BC79D56D644}"/>
    <cellStyle name="Hyperlink" xfId="4" builtinId="8"/>
    <cellStyle name="Normal" xfId="0" builtinId="0"/>
    <cellStyle name="Normal 10" xfId="45" xr:uid="{0125940E-FA9A-4E19-8126-4EE83B8DACEF}"/>
    <cellStyle name="Normal 12" xfId="6" xr:uid="{0704B474-D12D-4007-BD8D-CAC8BEECEA69}"/>
    <cellStyle name="Normal 2" xfId="2" xr:uid="{FCE2B0F7-3620-44F6-99C4-A3BE4AB481F5}"/>
    <cellStyle name="Normal 2 3" xfId="11" xr:uid="{3AE960FD-9536-44C5-BF73-2185F1BFF814}"/>
    <cellStyle name="Normal 3" xfId="8" xr:uid="{5384F214-5998-478C-B4F5-2F7A941F9C8F}"/>
    <cellStyle name="Normal 3 2" xfId="9" xr:uid="{E0658DC3-EE44-4BEC-BAF4-7B12AB48E2ED}"/>
    <cellStyle name="Normal 3 3" xfId="15" xr:uid="{FC381C9E-6794-4635-9F8A-E970CE6A9638}"/>
    <cellStyle name="Normal 4" xfId="18" xr:uid="{62E33D85-546F-4841-9FDB-883601987AD1}"/>
    <cellStyle name="Normal 5" xfId="7" xr:uid="{B1E4182A-05E9-47C8-BEBE-583350910FD3}"/>
    <cellStyle name="Normal 6" xfId="16" xr:uid="{BB8F073C-B94C-4B14-8BEA-7ED22FBBCDDF}"/>
    <cellStyle name="Normal 7" xfId="10" xr:uid="{A101F042-051C-4712-95FC-4E6D9A94D76E}"/>
    <cellStyle name="Normal 8" xfId="36" xr:uid="{BA4421AB-EBAE-4966-B918-1D8D72C1B688}"/>
    <cellStyle name="Normal 9" xfId="37" xr:uid="{4B371000-24B3-4C1A-BB75-71238CB5991A}"/>
    <cellStyle name="Percent" xfId="5" builtinId="5"/>
    <cellStyle name="Percent 2" xfId="19" xr:uid="{A5E6E3C6-293D-4ECA-A688-95C221767BB6}"/>
    <cellStyle name="Percent 3" xfId="38" xr:uid="{F31D66ED-F99B-4ADA-BA69-60CF684C7169}"/>
    <cellStyle name="StandardStyle" xfId="25" xr:uid="{57ED869C-E9BB-4B27-9A74-36B3B07D9ECC}"/>
    <cellStyle name="StandardStyle 2" xfId="44" xr:uid="{AAB70107-D7CB-4D71-B4E2-5C400FECF392}"/>
    <cellStyle name="TotalStyle" xfId="1" xr:uid="{00000000-0005-0000-0000-000001000000}"/>
    <cellStyle name="TotalStyle 2" xfId="24" xr:uid="{4B52423A-7907-4506-92BA-99D6ECA38321}"/>
    <cellStyle name="TotalStyle 3" xfId="43" xr:uid="{8235A526-48AC-4C79-A52B-F1B4CC1B3FEF}"/>
  </cellStyles>
  <dxfs count="19">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ill>
        <patternFill>
          <bgColor rgb="FFFFFF00"/>
        </patternFill>
      </fill>
    </dxf>
    <dxf>
      <font>
        <color rgb="FF9C0006"/>
      </font>
      <fill>
        <patternFill>
          <bgColor rgb="FFFFC7CE"/>
        </patternFill>
      </fill>
    </dxf>
  </dxfs>
  <tableStyles count="0" defaultTableStyle="TableStyleMedium2" defaultPivotStyle="PivotStyleLight16"/>
  <colors>
    <mruColors>
      <color rgb="FFD00070"/>
      <color rgb="FFFFFFCC"/>
      <color rgb="FFCCECFF"/>
      <color rgb="FF75BC22"/>
      <color rgb="FF3C3C3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23812</xdr:colOff>
      <xdr:row>0</xdr:row>
      <xdr:rowOff>83344</xdr:rowOff>
    </xdr:from>
    <xdr:to>
      <xdr:col>7</xdr:col>
      <xdr:colOff>1357994</xdr:colOff>
      <xdr:row>4</xdr:row>
      <xdr:rowOff>101827</xdr:rowOff>
    </xdr:to>
    <xdr:pic>
      <xdr:nvPicPr>
        <xdr:cNvPr id="4" name="Picture 3" descr="Birmingham City Council Logo">
          <a:extLst>
            <a:ext uri="{FF2B5EF4-FFF2-40B4-BE49-F238E27FC236}">
              <a16:creationId xmlns:a16="http://schemas.microsoft.com/office/drawing/2014/main" id="{682E450C-046B-4D49-910A-5E966AA621C7}"/>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a:stretch>
          <a:fillRect/>
        </a:stretch>
      </xdr:blipFill>
      <xdr:spPr>
        <a:xfrm>
          <a:off x="7870031" y="83344"/>
          <a:ext cx="4310744" cy="98288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66675</xdr:colOff>
      <xdr:row>6</xdr:row>
      <xdr:rowOff>3615</xdr:rowOff>
    </xdr:from>
    <xdr:to>
      <xdr:col>10</xdr:col>
      <xdr:colOff>542926</xdr:colOff>
      <xdr:row>8</xdr:row>
      <xdr:rowOff>30514</xdr:rowOff>
    </xdr:to>
    <xdr:sp macro="" textlink="">
      <xdr:nvSpPr>
        <xdr:cNvPr id="3" name="Rectangle 2" descr="Hierarchy Level 1">
          <a:extLst>
            <a:ext uri="{FF2B5EF4-FFF2-40B4-BE49-F238E27FC236}">
              <a16:creationId xmlns:a16="http://schemas.microsoft.com/office/drawing/2014/main" id="{A65881FE-7B84-4B0E-A179-7843EBEA4C18}"/>
            </a:ext>
          </a:extLst>
        </xdr:cNvPr>
        <xdr:cNvSpPr/>
      </xdr:nvSpPr>
      <xdr:spPr>
        <a:xfrm>
          <a:off x="5724525" y="1146615"/>
          <a:ext cx="1104901" cy="407899"/>
        </a:xfrm>
        <a:prstGeom prst="rect">
          <a:avLst/>
        </a:prstGeom>
        <a:solidFill>
          <a:srgbClr val="00B0F0"/>
        </a:solidFill>
        <a:ln>
          <a:noFill/>
        </a:ln>
        <a:effectLst/>
        <a:scene3d>
          <a:camera prst="orthographicFront"/>
          <a:lightRig rig="flat" dir="t"/>
        </a:scene3d>
        <a:sp3d prstMaterial="dkEdge"/>
      </xdr:spPr>
      <xdr:style>
        <a:lnRef idx="0">
          <a:scrgbClr r="0" g="0" b="0"/>
        </a:lnRef>
        <a:fillRef idx="2">
          <a:scrgbClr r="0" g="0" b="0"/>
        </a:fillRef>
        <a:effectRef idx="1">
          <a:scrgbClr r="0" g="0" b="0"/>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t> HT L32</a:t>
          </a:r>
          <a:endParaRPr lang="en-GB" sz="1000" b="0" kern="1200"/>
        </a:p>
      </xdr:txBody>
    </xdr:sp>
    <xdr:clientData/>
  </xdr:twoCellAnchor>
  <xdr:twoCellAnchor>
    <xdr:from>
      <xdr:col>0</xdr:col>
      <xdr:colOff>323850</xdr:colOff>
      <xdr:row>7</xdr:row>
      <xdr:rowOff>39673</xdr:rowOff>
    </xdr:from>
    <xdr:to>
      <xdr:col>2</xdr:col>
      <xdr:colOff>361950</xdr:colOff>
      <xdr:row>9</xdr:row>
      <xdr:rowOff>141254</xdr:rowOff>
    </xdr:to>
    <xdr:sp macro="" textlink="">
      <xdr:nvSpPr>
        <xdr:cNvPr id="4" name="Rectangle 3" descr="Hierarchy Sub Level">
          <a:extLst>
            <a:ext uri="{FF2B5EF4-FFF2-40B4-BE49-F238E27FC236}">
              <a16:creationId xmlns:a16="http://schemas.microsoft.com/office/drawing/2014/main" id="{F5CB6C13-46A3-449D-81CE-E9383F6D0696}"/>
            </a:ext>
          </a:extLst>
        </xdr:cNvPr>
        <xdr:cNvSpPr/>
      </xdr:nvSpPr>
      <xdr:spPr>
        <a:xfrm>
          <a:off x="323850" y="1373173"/>
          <a:ext cx="1295400" cy="482581"/>
        </a:xfrm>
        <a:prstGeom prst="rect">
          <a:avLst/>
        </a:prstGeom>
        <a:solidFill>
          <a:sysClr val="window" lastClr="FFFFFF">
            <a:lumMod val="95000"/>
          </a:sys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b="1">
              <a:solidFill>
                <a:prstClr val="black"/>
              </a:solidFill>
              <a:latin typeface="Arial Black" panose="020B0A04020102020204" pitchFamily="34" charset="0"/>
            </a:rPr>
            <a:t>Administration</a:t>
          </a:r>
          <a:endParaRPr lang="en-GB" sz="1000" b="1" kern="1200">
            <a:solidFill>
              <a:prstClr val="black"/>
            </a:solidFill>
            <a:latin typeface="Arial Black" panose="020B0A04020102020204" pitchFamily="34" charset="0"/>
          </a:endParaRPr>
        </a:p>
      </xdr:txBody>
    </xdr:sp>
    <xdr:clientData/>
  </xdr:twoCellAnchor>
  <xdr:twoCellAnchor>
    <xdr:from>
      <xdr:col>3</xdr:col>
      <xdr:colOff>47626</xdr:colOff>
      <xdr:row>36</xdr:row>
      <xdr:rowOff>28574</xdr:rowOff>
    </xdr:from>
    <xdr:to>
      <xdr:col>6</xdr:col>
      <xdr:colOff>295276</xdr:colOff>
      <xdr:row>40</xdr:row>
      <xdr:rowOff>47625</xdr:rowOff>
    </xdr:to>
    <xdr:sp macro="" textlink="">
      <xdr:nvSpPr>
        <xdr:cNvPr id="5" name="Rectangle 4" descr="Hierarchy Level 2 Item 1">
          <a:extLst>
            <a:ext uri="{FF2B5EF4-FFF2-40B4-BE49-F238E27FC236}">
              <a16:creationId xmlns:a16="http://schemas.microsoft.com/office/drawing/2014/main" id="{28BE2FBB-CFDB-4103-BF5A-0D7E509AF301}"/>
            </a:ext>
          </a:extLst>
        </xdr:cNvPr>
        <xdr:cNvSpPr/>
      </xdr:nvSpPr>
      <xdr:spPr>
        <a:xfrm>
          <a:off x="1933576" y="6886574"/>
          <a:ext cx="2133600" cy="781051"/>
        </a:xfrm>
        <a:prstGeom prst="rect">
          <a:avLst/>
        </a:prstGeom>
        <a:solidFill>
          <a:srgbClr val="00B0F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b="0" kern="1200">
              <a:solidFill>
                <a:prstClr val="black"/>
              </a:solidFill>
            </a:rPr>
            <a:t>Inclusion</a:t>
          </a:r>
          <a:r>
            <a:rPr lang="en-GB" sz="1000" b="0" kern="1200" baseline="0">
              <a:solidFill>
                <a:prstClr val="black"/>
              </a:solidFill>
            </a:rPr>
            <a:t> Manager UPS3 0.6 FTE</a:t>
          </a:r>
        </a:p>
        <a:p>
          <a:pPr marL="0" lvl="0" indent="0" algn="ctr" defTabSz="577850" rtl="0">
            <a:lnSpc>
              <a:spcPct val="90000"/>
            </a:lnSpc>
            <a:spcBef>
              <a:spcPct val="0"/>
            </a:spcBef>
            <a:spcAft>
              <a:spcPct val="35000"/>
            </a:spcAft>
            <a:buNone/>
          </a:pPr>
          <a:r>
            <a:rPr lang="en-GB" sz="1000" b="0" kern="1200" baseline="0">
              <a:solidFill>
                <a:prstClr val="black"/>
              </a:solidFill>
            </a:rPr>
            <a:t>TLR2.3. SEN allowance </a:t>
          </a:r>
          <a:endParaRPr lang="en-GB" sz="1000" b="0" kern="1200">
            <a:solidFill>
              <a:prstClr val="black"/>
            </a:solidFill>
          </a:endParaRPr>
        </a:p>
      </xdr:txBody>
    </xdr:sp>
    <xdr:clientData/>
  </xdr:twoCellAnchor>
  <xdr:twoCellAnchor>
    <xdr:from>
      <xdr:col>14</xdr:col>
      <xdr:colOff>133351</xdr:colOff>
      <xdr:row>9</xdr:row>
      <xdr:rowOff>23142</xdr:rowOff>
    </xdr:from>
    <xdr:to>
      <xdr:col>17</xdr:col>
      <xdr:colOff>104775</xdr:colOff>
      <xdr:row>12</xdr:row>
      <xdr:rowOff>57149</xdr:rowOff>
    </xdr:to>
    <xdr:sp macro="" textlink="">
      <xdr:nvSpPr>
        <xdr:cNvPr id="6" name="Rectangle 5" descr="Hierarchy Level 2 Item 3">
          <a:extLst>
            <a:ext uri="{FF2B5EF4-FFF2-40B4-BE49-F238E27FC236}">
              <a16:creationId xmlns:a16="http://schemas.microsoft.com/office/drawing/2014/main" id="{BEEF3BF9-AD08-46C2-8DA7-53F76BB65DA0}"/>
            </a:ext>
          </a:extLst>
        </xdr:cNvPr>
        <xdr:cNvSpPr/>
      </xdr:nvSpPr>
      <xdr:spPr>
        <a:xfrm>
          <a:off x="8934451" y="1737642"/>
          <a:ext cx="1857374" cy="605507"/>
        </a:xfrm>
        <a:prstGeom prst="rect">
          <a:avLst/>
        </a:prstGeom>
        <a:solidFill>
          <a:srgbClr val="00B0F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EYLead </a:t>
          </a:r>
        </a:p>
        <a:p>
          <a:pPr marL="0" lvl="0" indent="0" algn="ctr" defTabSz="577850" rtl="0">
            <a:lnSpc>
              <a:spcPct val="90000"/>
            </a:lnSpc>
            <a:spcBef>
              <a:spcPct val="0"/>
            </a:spcBef>
            <a:spcAft>
              <a:spcPct val="35000"/>
            </a:spcAft>
            <a:buNone/>
          </a:pPr>
          <a:r>
            <a:rPr lang="en-GB" sz="1000">
              <a:solidFill>
                <a:prstClr val="black"/>
              </a:solidFill>
            </a:rPr>
            <a:t>SOUL</a:t>
          </a:r>
          <a:r>
            <a:rPr lang="en-GB" sz="1000" baseline="0">
              <a:solidFill>
                <a:prstClr val="black"/>
              </a:solidFill>
            </a:rPr>
            <a:t> 06 + London Weighting</a:t>
          </a:r>
        </a:p>
        <a:p>
          <a:pPr marL="0" lvl="0" indent="0" algn="ctr" defTabSz="577850" rtl="0">
            <a:lnSpc>
              <a:spcPct val="90000"/>
            </a:lnSpc>
            <a:spcBef>
              <a:spcPct val="0"/>
            </a:spcBef>
            <a:spcAft>
              <a:spcPct val="35000"/>
            </a:spcAft>
            <a:buNone/>
          </a:pPr>
          <a:r>
            <a:rPr lang="en-GB" sz="1000">
              <a:solidFill>
                <a:prstClr val="black"/>
              </a:solidFill>
            </a:rPr>
            <a:t>1FTE</a:t>
          </a:r>
          <a:endParaRPr lang="en-GB" sz="1000" b="0" kern="1200">
            <a:solidFill>
              <a:prstClr val="black"/>
            </a:solidFill>
          </a:endParaRPr>
        </a:p>
      </xdr:txBody>
    </xdr:sp>
    <xdr:clientData/>
  </xdr:twoCellAnchor>
  <xdr:twoCellAnchor>
    <xdr:from>
      <xdr:col>17</xdr:col>
      <xdr:colOff>232319</xdr:colOff>
      <xdr:row>18</xdr:row>
      <xdr:rowOff>91105</xdr:rowOff>
    </xdr:from>
    <xdr:to>
      <xdr:col>17</xdr:col>
      <xdr:colOff>232319</xdr:colOff>
      <xdr:row>20</xdr:row>
      <xdr:rowOff>88421</xdr:rowOff>
    </xdr:to>
    <xdr:cxnSp macro="">
      <xdr:nvCxnSpPr>
        <xdr:cNvPr id="7" name="Straight Connector 6" descr="Connector Line">
          <a:extLst>
            <a:ext uri="{FF2B5EF4-FFF2-40B4-BE49-F238E27FC236}">
              <a16:creationId xmlns:a16="http://schemas.microsoft.com/office/drawing/2014/main" id="{A3EE4446-4E8F-46FD-8736-00CAB929C862}"/>
            </a:ext>
          </a:extLst>
        </xdr:cNvPr>
        <xdr:cNvCxnSpPr>
          <a:cxnSpLocks/>
        </xdr:cNvCxnSpPr>
      </xdr:nvCxnSpPr>
      <xdr:spPr>
        <a:xfrm>
          <a:off x="10919369" y="3520105"/>
          <a:ext cx="0" cy="378316"/>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170272</xdr:colOff>
      <xdr:row>18</xdr:row>
      <xdr:rowOff>53005</xdr:rowOff>
    </xdr:from>
    <xdr:to>
      <xdr:col>15</xdr:col>
      <xdr:colOff>170272</xdr:colOff>
      <xdr:row>20</xdr:row>
      <xdr:rowOff>50321</xdr:rowOff>
    </xdr:to>
    <xdr:cxnSp macro="">
      <xdr:nvCxnSpPr>
        <xdr:cNvPr id="8" name="Straight Connector 7" descr="Connector Line">
          <a:extLst>
            <a:ext uri="{FF2B5EF4-FFF2-40B4-BE49-F238E27FC236}">
              <a16:creationId xmlns:a16="http://schemas.microsoft.com/office/drawing/2014/main" id="{1EEBFDD4-DC48-4AB5-B0A6-D194B39E74B9}"/>
            </a:ext>
          </a:extLst>
        </xdr:cNvPr>
        <xdr:cNvCxnSpPr>
          <a:cxnSpLocks/>
        </xdr:cNvCxnSpPr>
      </xdr:nvCxnSpPr>
      <xdr:spPr>
        <a:xfrm>
          <a:off x="9600022" y="3482005"/>
          <a:ext cx="0" cy="378316"/>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108225</xdr:colOff>
      <xdr:row>18</xdr:row>
      <xdr:rowOff>91105</xdr:rowOff>
    </xdr:from>
    <xdr:to>
      <xdr:col>12</xdr:col>
      <xdr:colOff>108225</xdr:colOff>
      <xdr:row>20</xdr:row>
      <xdr:rowOff>88421</xdr:rowOff>
    </xdr:to>
    <xdr:cxnSp macro="">
      <xdr:nvCxnSpPr>
        <xdr:cNvPr id="9" name="Straight Connector 8" descr="Connector Line">
          <a:extLst>
            <a:ext uri="{FF2B5EF4-FFF2-40B4-BE49-F238E27FC236}">
              <a16:creationId xmlns:a16="http://schemas.microsoft.com/office/drawing/2014/main" id="{5FD83E8D-D896-40DE-B7E4-42562BA7F118}"/>
            </a:ext>
          </a:extLst>
        </xdr:cNvPr>
        <xdr:cNvCxnSpPr>
          <a:cxnSpLocks/>
        </xdr:cNvCxnSpPr>
      </xdr:nvCxnSpPr>
      <xdr:spPr>
        <a:xfrm>
          <a:off x="7652025" y="3520105"/>
          <a:ext cx="0" cy="378316"/>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46178</xdr:colOff>
      <xdr:row>18</xdr:row>
      <xdr:rowOff>79977</xdr:rowOff>
    </xdr:from>
    <xdr:to>
      <xdr:col>10</xdr:col>
      <xdr:colOff>46178</xdr:colOff>
      <xdr:row>20</xdr:row>
      <xdr:rowOff>77293</xdr:rowOff>
    </xdr:to>
    <xdr:cxnSp macro="">
      <xdr:nvCxnSpPr>
        <xdr:cNvPr id="10" name="Straight Connector 9" descr="Connector Line">
          <a:extLst>
            <a:ext uri="{FF2B5EF4-FFF2-40B4-BE49-F238E27FC236}">
              <a16:creationId xmlns:a16="http://schemas.microsoft.com/office/drawing/2014/main" id="{BF7DE5CF-36D4-43D2-8621-D97D902C2979}"/>
            </a:ext>
          </a:extLst>
        </xdr:cNvPr>
        <xdr:cNvCxnSpPr>
          <a:cxnSpLocks/>
        </xdr:cNvCxnSpPr>
      </xdr:nvCxnSpPr>
      <xdr:spPr>
        <a:xfrm>
          <a:off x="6332678" y="3508977"/>
          <a:ext cx="0" cy="378316"/>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591877</xdr:colOff>
      <xdr:row>26</xdr:row>
      <xdr:rowOff>16872</xdr:rowOff>
    </xdr:from>
    <xdr:to>
      <xdr:col>7</xdr:col>
      <xdr:colOff>591877</xdr:colOff>
      <xdr:row>26</xdr:row>
      <xdr:rowOff>136536</xdr:rowOff>
    </xdr:to>
    <xdr:cxnSp macro="">
      <xdr:nvCxnSpPr>
        <xdr:cNvPr id="11" name="Straight Connector 10" descr="Connector Line">
          <a:extLst>
            <a:ext uri="{FF2B5EF4-FFF2-40B4-BE49-F238E27FC236}">
              <a16:creationId xmlns:a16="http://schemas.microsoft.com/office/drawing/2014/main" id="{66D73872-958E-4ADB-8E59-C6B43B09EAE9}"/>
            </a:ext>
          </a:extLst>
        </xdr:cNvPr>
        <xdr:cNvCxnSpPr>
          <a:cxnSpLocks/>
        </xdr:cNvCxnSpPr>
      </xdr:nvCxnSpPr>
      <xdr:spPr>
        <a:xfrm>
          <a:off x="4992427" y="4969872"/>
          <a:ext cx="0" cy="119664"/>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96384</xdr:colOff>
      <xdr:row>25</xdr:row>
      <xdr:rowOff>118965</xdr:rowOff>
    </xdr:from>
    <xdr:to>
      <xdr:col>10</xdr:col>
      <xdr:colOff>96384</xdr:colOff>
      <xdr:row>26</xdr:row>
      <xdr:rowOff>76704</xdr:rowOff>
    </xdr:to>
    <xdr:cxnSp macro="">
      <xdr:nvCxnSpPr>
        <xdr:cNvPr id="12" name="Straight Connector 11" descr="Connector Line">
          <a:extLst>
            <a:ext uri="{FF2B5EF4-FFF2-40B4-BE49-F238E27FC236}">
              <a16:creationId xmlns:a16="http://schemas.microsoft.com/office/drawing/2014/main" id="{BB84036B-5E2F-4ADA-94D2-A1A855E608BA}"/>
            </a:ext>
          </a:extLst>
        </xdr:cNvPr>
        <xdr:cNvCxnSpPr>
          <a:cxnSpLocks/>
        </xdr:cNvCxnSpPr>
      </xdr:nvCxnSpPr>
      <xdr:spPr>
        <a:xfrm>
          <a:off x="6382884" y="4881465"/>
          <a:ext cx="0" cy="148239"/>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108225</xdr:colOff>
      <xdr:row>26</xdr:row>
      <xdr:rowOff>16872</xdr:rowOff>
    </xdr:from>
    <xdr:to>
      <xdr:col>12</xdr:col>
      <xdr:colOff>108225</xdr:colOff>
      <xdr:row>26</xdr:row>
      <xdr:rowOff>136536</xdr:rowOff>
    </xdr:to>
    <xdr:cxnSp macro="">
      <xdr:nvCxnSpPr>
        <xdr:cNvPr id="13" name="Straight Connector 12" descr="Connector Line">
          <a:extLst>
            <a:ext uri="{FF2B5EF4-FFF2-40B4-BE49-F238E27FC236}">
              <a16:creationId xmlns:a16="http://schemas.microsoft.com/office/drawing/2014/main" id="{6CE1218C-A756-490C-AF33-0F3C6E297796}"/>
            </a:ext>
          </a:extLst>
        </xdr:cNvPr>
        <xdr:cNvCxnSpPr>
          <a:cxnSpLocks/>
        </xdr:cNvCxnSpPr>
      </xdr:nvCxnSpPr>
      <xdr:spPr>
        <a:xfrm>
          <a:off x="7652025" y="4969872"/>
          <a:ext cx="0" cy="119664"/>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170272</xdr:colOff>
      <xdr:row>26</xdr:row>
      <xdr:rowOff>16872</xdr:rowOff>
    </xdr:from>
    <xdr:to>
      <xdr:col>15</xdr:col>
      <xdr:colOff>170272</xdr:colOff>
      <xdr:row>26</xdr:row>
      <xdr:rowOff>136536</xdr:rowOff>
    </xdr:to>
    <xdr:cxnSp macro="">
      <xdr:nvCxnSpPr>
        <xdr:cNvPr id="14" name="Straight Connector 13" descr="Connector Line">
          <a:extLst>
            <a:ext uri="{FF2B5EF4-FFF2-40B4-BE49-F238E27FC236}">
              <a16:creationId xmlns:a16="http://schemas.microsoft.com/office/drawing/2014/main" id="{D2861A1B-66C8-4023-B5A6-E3B463260773}"/>
            </a:ext>
          </a:extLst>
        </xdr:cNvPr>
        <xdr:cNvCxnSpPr>
          <a:cxnSpLocks/>
        </xdr:cNvCxnSpPr>
      </xdr:nvCxnSpPr>
      <xdr:spPr>
        <a:xfrm>
          <a:off x="9600022" y="4969872"/>
          <a:ext cx="0" cy="119664"/>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232319</xdr:colOff>
      <xdr:row>26</xdr:row>
      <xdr:rowOff>16872</xdr:rowOff>
    </xdr:from>
    <xdr:to>
      <xdr:col>17</xdr:col>
      <xdr:colOff>232319</xdr:colOff>
      <xdr:row>26</xdr:row>
      <xdr:rowOff>136536</xdr:rowOff>
    </xdr:to>
    <xdr:cxnSp macro="">
      <xdr:nvCxnSpPr>
        <xdr:cNvPr id="15" name="Straight Connector 14" descr="Connector Line">
          <a:extLst>
            <a:ext uri="{FF2B5EF4-FFF2-40B4-BE49-F238E27FC236}">
              <a16:creationId xmlns:a16="http://schemas.microsoft.com/office/drawing/2014/main" id="{F10B7FFD-6CB9-48D2-A560-81003964D45D}"/>
            </a:ext>
          </a:extLst>
        </xdr:cNvPr>
        <xdr:cNvCxnSpPr>
          <a:cxnSpLocks/>
        </xdr:cNvCxnSpPr>
      </xdr:nvCxnSpPr>
      <xdr:spPr>
        <a:xfrm>
          <a:off x="10919369" y="4969872"/>
          <a:ext cx="0" cy="119664"/>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95250</xdr:colOff>
      <xdr:row>15</xdr:row>
      <xdr:rowOff>38100</xdr:rowOff>
    </xdr:from>
    <xdr:to>
      <xdr:col>5</xdr:col>
      <xdr:colOff>247650</xdr:colOff>
      <xdr:row>19</xdr:row>
      <xdr:rowOff>123824</xdr:rowOff>
    </xdr:to>
    <xdr:sp macro="" textlink="">
      <xdr:nvSpPr>
        <xdr:cNvPr id="16" name="Rectangle 15" descr="Hierarchy Level 2 Item 5">
          <a:extLst>
            <a:ext uri="{FF2B5EF4-FFF2-40B4-BE49-F238E27FC236}">
              <a16:creationId xmlns:a16="http://schemas.microsoft.com/office/drawing/2014/main" id="{EF79FB1F-5C36-4EF7-82D7-40AF2112681C}"/>
            </a:ext>
          </a:extLst>
        </xdr:cNvPr>
        <xdr:cNvSpPr/>
      </xdr:nvSpPr>
      <xdr:spPr>
        <a:xfrm>
          <a:off x="2609850" y="2895600"/>
          <a:ext cx="781050" cy="847724"/>
        </a:xfrm>
        <a:prstGeom prst="rect">
          <a:avLst/>
        </a:prstGeom>
        <a:solidFill>
          <a:srgbClr val="E6D024"/>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EYFS Teacher </a:t>
          </a:r>
          <a:r>
            <a:rPr lang="en-GB" sz="1000" b="0" kern="1200">
              <a:solidFill>
                <a:prstClr val="black"/>
              </a:solidFill>
            </a:rPr>
            <a:t>UPS</a:t>
          </a:r>
          <a:r>
            <a:rPr lang="en-GB" sz="1000" b="0" kern="1200" baseline="0">
              <a:solidFill>
                <a:prstClr val="black"/>
              </a:solidFill>
            </a:rPr>
            <a:t> 2</a:t>
          </a:r>
        </a:p>
        <a:p>
          <a:pPr marL="0" lvl="0" indent="0" algn="ctr" defTabSz="577850" rtl="0">
            <a:lnSpc>
              <a:spcPct val="90000"/>
            </a:lnSpc>
            <a:spcBef>
              <a:spcPct val="0"/>
            </a:spcBef>
            <a:spcAft>
              <a:spcPct val="35000"/>
            </a:spcAft>
            <a:buNone/>
          </a:pPr>
          <a:r>
            <a:rPr lang="en-GB" sz="1000" b="0" kern="1200" baseline="0">
              <a:solidFill>
                <a:prstClr val="black"/>
              </a:solidFill>
            </a:rPr>
            <a:t>TLR 2.2</a:t>
          </a:r>
        </a:p>
        <a:p>
          <a:pPr marL="0" lvl="0" indent="0" algn="ctr" defTabSz="577850" rtl="0">
            <a:lnSpc>
              <a:spcPct val="90000"/>
            </a:lnSpc>
            <a:spcBef>
              <a:spcPct val="0"/>
            </a:spcBef>
            <a:spcAft>
              <a:spcPct val="35000"/>
            </a:spcAft>
            <a:buNone/>
          </a:pPr>
          <a:r>
            <a:rPr lang="en-GB" sz="1000" b="0" kern="1200">
              <a:solidFill>
                <a:prstClr val="black"/>
              </a:solidFill>
            </a:rPr>
            <a:t> 1FTE</a:t>
          </a:r>
        </a:p>
      </xdr:txBody>
    </xdr:sp>
    <xdr:clientData/>
  </xdr:twoCellAnchor>
  <xdr:twoCellAnchor>
    <xdr:from>
      <xdr:col>7</xdr:col>
      <xdr:colOff>247650</xdr:colOff>
      <xdr:row>15</xdr:row>
      <xdr:rowOff>57149</xdr:rowOff>
    </xdr:from>
    <xdr:to>
      <xdr:col>8</xdr:col>
      <xdr:colOff>276225</xdr:colOff>
      <xdr:row>19</xdr:row>
      <xdr:rowOff>142875</xdr:rowOff>
    </xdr:to>
    <xdr:sp macro="" textlink="">
      <xdr:nvSpPr>
        <xdr:cNvPr id="17" name="Rectangle 16" descr="Hierarchy Level 2 Item 5">
          <a:extLst>
            <a:ext uri="{FF2B5EF4-FFF2-40B4-BE49-F238E27FC236}">
              <a16:creationId xmlns:a16="http://schemas.microsoft.com/office/drawing/2014/main" id="{5E800890-ABD2-451A-8261-B96C36FB13B3}"/>
            </a:ext>
          </a:extLst>
        </xdr:cNvPr>
        <xdr:cNvSpPr/>
      </xdr:nvSpPr>
      <xdr:spPr>
        <a:xfrm>
          <a:off x="4648200" y="2914649"/>
          <a:ext cx="657225" cy="847726"/>
        </a:xfrm>
        <a:prstGeom prst="rect">
          <a:avLst/>
        </a:prstGeom>
        <a:solidFill>
          <a:srgbClr val="92D05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Yr2 Teacher UPS 1</a:t>
          </a:r>
        </a:p>
        <a:p>
          <a:pPr marL="0" lvl="0" indent="0" algn="ctr" defTabSz="577850" rtl="0">
            <a:lnSpc>
              <a:spcPct val="90000"/>
            </a:lnSpc>
            <a:spcBef>
              <a:spcPct val="0"/>
            </a:spcBef>
            <a:spcAft>
              <a:spcPct val="35000"/>
            </a:spcAft>
            <a:buNone/>
          </a:pPr>
          <a:r>
            <a:rPr lang="en-GB" sz="1000">
              <a:solidFill>
                <a:prstClr val="black"/>
              </a:solidFill>
            </a:rPr>
            <a:t>0.8</a:t>
          </a:r>
          <a:r>
            <a:rPr lang="en-GB" sz="1000" baseline="0">
              <a:solidFill>
                <a:prstClr val="black"/>
              </a:solidFill>
            </a:rPr>
            <a:t> FTE</a:t>
          </a:r>
        </a:p>
        <a:p>
          <a:pPr marL="0" lvl="0" indent="0" algn="ctr" defTabSz="577850" rtl="0">
            <a:lnSpc>
              <a:spcPct val="90000"/>
            </a:lnSpc>
            <a:spcBef>
              <a:spcPct val="0"/>
            </a:spcBef>
            <a:spcAft>
              <a:spcPct val="35000"/>
            </a:spcAft>
            <a:buNone/>
          </a:pPr>
          <a:endParaRPr lang="en-GB" sz="1000" b="0" kern="1200" baseline="0">
            <a:solidFill>
              <a:prstClr val="black"/>
            </a:solidFill>
          </a:endParaRPr>
        </a:p>
      </xdr:txBody>
    </xdr:sp>
    <xdr:clientData/>
  </xdr:twoCellAnchor>
  <xdr:twoCellAnchor>
    <xdr:from>
      <xdr:col>8</xdr:col>
      <xdr:colOff>390526</xdr:colOff>
      <xdr:row>15</xdr:row>
      <xdr:rowOff>66676</xdr:rowOff>
    </xdr:from>
    <xdr:to>
      <xdr:col>9</xdr:col>
      <xdr:colOff>409576</xdr:colOff>
      <xdr:row>19</xdr:row>
      <xdr:rowOff>152401</xdr:rowOff>
    </xdr:to>
    <xdr:sp macro="" textlink="">
      <xdr:nvSpPr>
        <xdr:cNvPr id="18" name="Rectangle 17" descr="Hierarchy Level 2 Item 5">
          <a:extLst>
            <a:ext uri="{FF2B5EF4-FFF2-40B4-BE49-F238E27FC236}">
              <a16:creationId xmlns:a16="http://schemas.microsoft.com/office/drawing/2014/main" id="{E5D47123-262E-4112-8BA0-B7B5AC993A07}"/>
            </a:ext>
          </a:extLst>
        </xdr:cNvPr>
        <xdr:cNvSpPr/>
      </xdr:nvSpPr>
      <xdr:spPr>
        <a:xfrm>
          <a:off x="5419726" y="2924176"/>
          <a:ext cx="647700" cy="847725"/>
        </a:xfrm>
        <a:prstGeom prst="rect">
          <a:avLst/>
        </a:prstGeom>
        <a:solidFill>
          <a:srgbClr val="FF000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Yr3 Teacher</a:t>
          </a:r>
        </a:p>
        <a:p>
          <a:pPr marL="0" lvl="0" indent="0" algn="ctr" defTabSz="577850" rtl="0">
            <a:lnSpc>
              <a:spcPct val="90000"/>
            </a:lnSpc>
            <a:spcBef>
              <a:spcPct val="0"/>
            </a:spcBef>
            <a:spcAft>
              <a:spcPct val="35000"/>
            </a:spcAft>
            <a:buNone/>
          </a:pPr>
          <a:r>
            <a:rPr lang="en-GB" sz="1000" b="1" kern="1200" baseline="0">
              <a:solidFill>
                <a:prstClr val="black"/>
              </a:solidFill>
            </a:rPr>
            <a:t>AGENCY</a:t>
          </a:r>
        </a:p>
        <a:p>
          <a:pPr marL="0" lvl="0" indent="0" algn="ctr" defTabSz="577850" rtl="0">
            <a:lnSpc>
              <a:spcPct val="90000"/>
            </a:lnSpc>
            <a:spcBef>
              <a:spcPct val="0"/>
            </a:spcBef>
            <a:spcAft>
              <a:spcPct val="35000"/>
            </a:spcAft>
            <a:buNone/>
          </a:pPr>
          <a:r>
            <a:rPr lang="en-GB" sz="1000" b="0" kern="1200" baseline="0">
              <a:solidFill>
                <a:prstClr val="black"/>
              </a:solidFill>
            </a:rPr>
            <a:t> 1FTE </a:t>
          </a:r>
          <a:endParaRPr lang="en-GB" sz="1000" b="0" kern="1200">
            <a:solidFill>
              <a:prstClr val="black"/>
            </a:solidFill>
          </a:endParaRPr>
        </a:p>
      </xdr:txBody>
    </xdr:sp>
    <xdr:clientData/>
  </xdr:twoCellAnchor>
  <xdr:twoCellAnchor>
    <xdr:from>
      <xdr:col>9</xdr:col>
      <xdr:colOff>562305</xdr:colOff>
      <xdr:row>15</xdr:row>
      <xdr:rowOff>85726</xdr:rowOff>
    </xdr:from>
    <xdr:to>
      <xdr:col>10</xdr:col>
      <xdr:colOff>603417</xdr:colOff>
      <xdr:row>19</xdr:row>
      <xdr:rowOff>180975</xdr:rowOff>
    </xdr:to>
    <xdr:sp macro="" textlink="">
      <xdr:nvSpPr>
        <xdr:cNvPr id="19" name="Rectangle 18" descr="Hierarchy Level 2 Item 5">
          <a:extLst>
            <a:ext uri="{FF2B5EF4-FFF2-40B4-BE49-F238E27FC236}">
              <a16:creationId xmlns:a16="http://schemas.microsoft.com/office/drawing/2014/main" id="{DD62EEAA-0E6E-4129-BCF6-3B7C384AE0F8}"/>
            </a:ext>
          </a:extLst>
        </xdr:cNvPr>
        <xdr:cNvSpPr/>
      </xdr:nvSpPr>
      <xdr:spPr>
        <a:xfrm>
          <a:off x="6220155" y="2943226"/>
          <a:ext cx="669762" cy="857249"/>
        </a:xfrm>
        <a:prstGeom prst="rect">
          <a:avLst/>
        </a:prstGeom>
        <a:solidFill>
          <a:schemeClr val="accent3"/>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900">
              <a:solidFill>
                <a:prstClr val="black"/>
              </a:solidFill>
            </a:rPr>
            <a:t> Yr4 Teacher</a:t>
          </a:r>
        </a:p>
        <a:p>
          <a:pPr marL="0" lvl="0" indent="0" algn="ctr" defTabSz="577850" rtl="0">
            <a:lnSpc>
              <a:spcPct val="90000"/>
            </a:lnSpc>
            <a:spcBef>
              <a:spcPct val="0"/>
            </a:spcBef>
            <a:spcAft>
              <a:spcPct val="35000"/>
            </a:spcAft>
            <a:buNone/>
          </a:pPr>
          <a:r>
            <a:rPr lang="en-GB" sz="900" b="1">
              <a:solidFill>
                <a:prstClr val="black"/>
              </a:solidFill>
            </a:rPr>
            <a:t>AGENCY</a:t>
          </a:r>
        </a:p>
        <a:p>
          <a:pPr marL="0" lvl="0" indent="0" algn="ctr" defTabSz="577850" rtl="0">
            <a:lnSpc>
              <a:spcPct val="90000"/>
            </a:lnSpc>
            <a:spcBef>
              <a:spcPct val="0"/>
            </a:spcBef>
            <a:spcAft>
              <a:spcPct val="35000"/>
            </a:spcAft>
            <a:buNone/>
          </a:pPr>
          <a:endParaRPr lang="en-GB" sz="900" b="1">
            <a:solidFill>
              <a:prstClr val="black"/>
            </a:solidFill>
          </a:endParaRPr>
        </a:p>
        <a:p>
          <a:pPr marL="0" lvl="0" indent="0" algn="ctr" defTabSz="577850" rtl="0">
            <a:lnSpc>
              <a:spcPct val="90000"/>
            </a:lnSpc>
            <a:spcBef>
              <a:spcPct val="0"/>
            </a:spcBef>
            <a:spcAft>
              <a:spcPct val="35000"/>
            </a:spcAft>
            <a:buNone/>
          </a:pPr>
          <a:r>
            <a:rPr lang="en-GB" sz="900" b="0" kern="1200">
              <a:solidFill>
                <a:prstClr val="black"/>
              </a:solidFill>
            </a:rPr>
            <a:t>1FTE</a:t>
          </a:r>
        </a:p>
      </xdr:txBody>
    </xdr:sp>
    <xdr:clientData/>
  </xdr:twoCellAnchor>
  <xdr:twoCellAnchor>
    <xdr:from>
      <xdr:col>11</xdr:col>
      <xdr:colOff>85725</xdr:colOff>
      <xdr:row>15</xdr:row>
      <xdr:rowOff>104776</xdr:rowOff>
    </xdr:from>
    <xdr:to>
      <xdr:col>12</xdr:col>
      <xdr:colOff>157222</xdr:colOff>
      <xdr:row>20</xdr:row>
      <xdr:rowOff>9525</xdr:rowOff>
    </xdr:to>
    <xdr:sp macro="" textlink="">
      <xdr:nvSpPr>
        <xdr:cNvPr id="20" name="Rectangle 19" descr="Hierarchy Level 2 Item 5">
          <a:extLst>
            <a:ext uri="{FF2B5EF4-FFF2-40B4-BE49-F238E27FC236}">
              <a16:creationId xmlns:a16="http://schemas.microsoft.com/office/drawing/2014/main" id="{1AEE0966-0122-4F02-9FA7-EE9E08D273C8}"/>
            </a:ext>
          </a:extLst>
        </xdr:cNvPr>
        <xdr:cNvSpPr/>
      </xdr:nvSpPr>
      <xdr:spPr>
        <a:xfrm>
          <a:off x="7000875" y="2962276"/>
          <a:ext cx="700147" cy="857249"/>
        </a:xfrm>
        <a:prstGeom prst="rect">
          <a:avLst/>
        </a:prstGeom>
        <a:solidFill>
          <a:srgbClr val="E3DED1">
            <a:lumMod val="75000"/>
          </a:srgb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Yr5 Teacher MPR 6</a:t>
          </a:r>
        </a:p>
        <a:p>
          <a:pPr marL="0" lvl="0" indent="0" algn="ctr" defTabSz="577850" rtl="0">
            <a:lnSpc>
              <a:spcPct val="90000"/>
            </a:lnSpc>
            <a:spcBef>
              <a:spcPct val="0"/>
            </a:spcBef>
            <a:spcAft>
              <a:spcPct val="35000"/>
            </a:spcAft>
            <a:buNone/>
          </a:pPr>
          <a:endParaRPr lang="en-GB" sz="1000">
            <a:solidFill>
              <a:prstClr val="black"/>
            </a:solidFill>
          </a:endParaRPr>
        </a:p>
        <a:p>
          <a:pPr marL="0" lvl="0" indent="0" algn="ctr" defTabSz="577850" rtl="0">
            <a:lnSpc>
              <a:spcPct val="90000"/>
            </a:lnSpc>
            <a:spcBef>
              <a:spcPct val="0"/>
            </a:spcBef>
            <a:spcAft>
              <a:spcPct val="35000"/>
            </a:spcAft>
            <a:buNone/>
          </a:pPr>
          <a:r>
            <a:rPr lang="en-GB" sz="1000">
              <a:solidFill>
                <a:prstClr val="black"/>
              </a:solidFill>
            </a:rPr>
            <a:t>1</a:t>
          </a:r>
          <a:r>
            <a:rPr lang="en-GB" sz="1000" baseline="0">
              <a:solidFill>
                <a:prstClr val="black"/>
              </a:solidFill>
            </a:rPr>
            <a:t> FTE</a:t>
          </a:r>
          <a:r>
            <a:rPr lang="en-GB" sz="1000">
              <a:solidFill>
                <a:prstClr val="black"/>
              </a:solidFill>
            </a:rPr>
            <a:t> </a:t>
          </a:r>
          <a:endParaRPr lang="en-GB" sz="1000" b="0" kern="1200">
            <a:solidFill>
              <a:prstClr val="black"/>
            </a:solidFill>
          </a:endParaRPr>
        </a:p>
      </xdr:txBody>
    </xdr:sp>
    <xdr:clientData/>
  </xdr:twoCellAnchor>
  <xdr:twoCellAnchor>
    <xdr:from>
      <xdr:col>12</xdr:col>
      <xdr:colOff>285750</xdr:colOff>
      <xdr:row>15</xdr:row>
      <xdr:rowOff>114300</xdr:rowOff>
    </xdr:from>
    <xdr:to>
      <xdr:col>13</xdr:col>
      <xdr:colOff>333375</xdr:colOff>
      <xdr:row>19</xdr:row>
      <xdr:rowOff>180975</xdr:rowOff>
    </xdr:to>
    <xdr:sp macro="" textlink="">
      <xdr:nvSpPr>
        <xdr:cNvPr id="21" name="Rectangle 20" descr="Hierarchy Level 2 Item 5">
          <a:extLst>
            <a:ext uri="{FF2B5EF4-FFF2-40B4-BE49-F238E27FC236}">
              <a16:creationId xmlns:a16="http://schemas.microsoft.com/office/drawing/2014/main" id="{AE427693-580D-481B-BD83-DD21983A55AC}"/>
            </a:ext>
          </a:extLst>
        </xdr:cNvPr>
        <xdr:cNvSpPr/>
      </xdr:nvSpPr>
      <xdr:spPr>
        <a:xfrm>
          <a:off x="7829550" y="2971800"/>
          <a:ext cx="676275" cy="828675"/>
        </a:xfrm>
        <a:prstGeom prst="rect">
          <a:avLst/>
        </a:prstGeom>
        <a:solidFill>
          <a:sysClr val="window" lastClr="FFFFFF">
            <a:lumMod val="85000"/>
          </a:sys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Yr6 Teacher  MPR</a:t>
          </a:r>
          <a:r>
            <a:rPr lang="en-GB" sz="1000" baseline="0">
              <a:solidFill>
                <a:prstClr val="black"/>
              </a:solidFill>
            </a:rPr>
            <a:t> 6</a:t>
          </a:r>
        </a:p>
        <a:p>
          <a:pPr marL="0" lvl="0" indent="0" algn="ctr" defTabSz="577850" rtl="0">
            <a:lnSpc>
              <a:spcPct val="90000"/>
            </a:lnSpc>
            <a:spcBef>
              <a:spcPct val="0"/>
            </a:spcBef>
            <a:spcAft>
              <a:spcPct val="35000"/>
            </a:spcAft>
            <a:buNone/>
          </a:pPr>
          <a:r>
            <a:rPr lang="en-GB" sz="1000" baseline="0">
              <a:solidFill>
                <a:prstClr val="black"/>
              </a:solidFill>
            </a:rPr>
            <a:t>TLR2.3</a:t>
          </a:r>
        </a:p>
        <a:p>
          <a:pPr marL="0" lvl="0" indent="0" algn="ctr" defTabSz="577850" rtl="0">
            <a:lnSpc>
              <a:spcPct val="90000"/>
            </a:lnSpc>
            <a:spcBef>
              <a:spcPct val="0"/>
            </a:spcBef>
            <a:spcAft>
              <a:spcPct val="35000"/>
            </a:spcAft>
            <a:buNone/>
          </a:pPr>
          <a:r>
            <a:rPr lang="en-GB" sz="1000" baseline="0">
              <a:solidFill>
                <a:prstClr val="black"/>
              </a:solidFill>
            </a:rPr>
            <a:t>1 FTE</a:t>
          </a:r>
          <a:r>
            <a:rPr lang="en-GB" sz="1000">
              <a:solidFill>
                <a:prstClr val="black"/>
              </a:solidFill>
            </a:rPr>
            <a:t> </a:t>
          </a:r>
          <a:endParaRPr lang="en-GB" sz="1000" b="0" kern="1200">
            <a:solidFill>
              <a:prstClr val="black"/>
            </a:solidFill>
          </a:endParaRPr>
        </a:p>
      </xdr:txBody>
    </xdr:sp>
    <xdr:clientData/>
  </xdr:twoCellAnchor>
  <xdr:twoCellAnchor>
    <xdr:from>
      <xdr:col>0</xdr:col>
      <xdr:colOff>608962</xdr:colOff>
      <xdr:row>14</xdr:row>
      <xdr:rowOff>357</xdr:rowOff>
    </xdr:from>
    <xdr:to>
      <xdr:col>2</xdr:col>
      <xdr:colOff>15330</xdr:colOff>
      <xdr:row>16</xdr:row>
      <xdr:rowOff>140038</xdr:rowOff>
    </xdr:to>
    <xdr:sp macro="" textlink="">
      <xdr:nvSpPr>
        <xdr:cNvPr id="22" name="Rectangle 21" descr="Hierarchy Sub Level">
          <a:extLst>
            <a:ext uri="{FF2B5EF4-FFF2-40B4-BE49-F238E27FC236}">
              <a16:creationId xmlns:a16="http://schemas.microsoft.com/office/drawing/2014/main" id="{61C1452A-8B17-4826-9A92-1B918FDAD269}"/>
            </a:ext>
          </a:extLst>
        </xdr:cNvPr>
        <xdr:cNvSpPr/>
      </xdr:nvSpPr>
      <xdr:spPr>
        <a:xfrm>
          <a:off x="608962" y="2667357"/>
          <a:ext cx="663668" cy="520681"/>
        </a:xfrm>
        <a:prstGeom prst="rect">
          <a:avLst/>
        </a:prstGeom>
        <a:solidFill>
          <a:schemeClr val="accent1">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SAO SO1</a:t>
          </a:r>
          <a:r>
            <a:rPr lang="en-GB" sz="1000" baseline="0">
              <a:solidFill>
                <a:prstClr val="black"/>
              </a:solidFill>
            </a:rPr>
            <a:t> 1FTE TT0+3</a:t>
          </a:r>
        </a:p>
        <a:p>
          <a:pPr marL="0" lvl="0" indent="0" algn="ctr" defTabSz="577850" rtl="0">
            <a:lnSpc>
              <a:spcPct val="90000"/>
            </a:lnSpc>
            <a:spcBef>
              <a:spcPct val="0"/>
            </a:spcBef>
            <a:spcAft>
              <a:spcPct val="35000"/>
            </a:spcAft>
            <a:buNone/>
          </a:pPr>
          <a:r>
            <a:rPr lang="en-GB" sz="1000" b="1" kern="1200" baseline="0">
              <a:solidFill>
                <a:prstClr val="black"/>
              </a:solidFill>
            </a:rPr>
            <a:t>VACANT</a:t>
          </a:r>
          <a:endParaRPr lang="en-GB" sz="1000" b="1" kern="1200">
            <a:solidFill>
              <a:prstClr val="black"/>
            </a:solidFill>
          </a:endParaRPr>
        </a:p>
      </xdr:txBody>
    </xdr:sp>
    <xdr:clientData/>
  </xdr:twoCellAnchor>
  <xdr:twoCellAnchor>
    <xdr:from>
      <xdr:col>0</xdr:col>
      <xdr:colOff>598083</xdr:colOff>
      <xdr:row>17</xdr:row>
      <xdr:rowOff>108075</xdr:rowOff>
    </xdr:from>
    <xdr:to>
      <xdr:col>2</xdr:col>
      <xdr:colOff>4451</xdr:colOff>
      <xdr:row>20</xdr:row>
      <xdr:rowOff>47731</xdr:rowOff>
    </xdr:to>
    <xdr:sp macro="" textlink="">
      <xdr:nvSpPr>
        <xdr:cNvPr id="23" name="Rectangle 22" descr="Hierarchy Sub Level">
          <a:extLst>
            <a:ext uri="{FF2B5EF4-FFF2-40B4-BE49-F238E27FC236}">
              <a16:creationId xmlns:a16="http://schemas.microsoft.com/office/drawing/2014/main" id="{3280A5EE-E421-4723-B083-18DCA47F1963}"/>
            </a:ext>
          </a:extLst>
        </xdr:cNvPr>
        <xdr:cNvSpPr/>
      </xdr:nvSpPr>
      <xdr:spPr>
        <a:xfrm>
          <a:off x="598083" y="3346575"/>
          <a:ext cx="663668" cy="511156"/>
        </a:xfrm>
        <a:prstGeom prst="rect">
          <a:avLst/>
        </a:prstGeom>
        <a:solidFill>
          <a:schemeClr val="accent1">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AO SC5 0.71</a:t>
          </a:r>
          <a:r>
            <a:rPr lang="en-GB" sz="1000" baseline="0">
              <a:solidFill>
                <a:prstClr val="black"/>
              </a:solidFill>
            </a:rPr>
            <a:t> TTO</a:t>
          </a:r>
          <a:endParaRPr lang="en-GB" sz="1000" b="0" kern="1200">
            <a:solidFill>
              <a:prstClr val="black"/>
            </a:solidFill>
          </a:endParaRPr>
        </a:p>
      </xdr:txBody>
    </xdr:sp>
    <xdr:clientData/>
  </xdr:twoCellAnchor>
  <xdr:twoCellAnchor>
    <xdr:from>
      <xdr:col>6</xdr:col>
      <xdr:colOff>124509</xdr:colOff>
      <xdr:row>20</xdr:row>
      <xdr:rowOff>42138</xdr:rowOff>
    </xdr:from>
    <xdr:to>
      <xdr:col>7</xdr:col>
      <xdr:colOff>161925</xdr:colOff>
      <xdr:row>24</xdr:row>
      <xdr:rowOff>66676</xdr:rowOff>
    </xdr:to>
    <xdr:sp macro="" textlink="">
      <xdr:nvSpPr>
        <xdr:cNvPr id="24" name="Rectangle 23" descr="Hierarchy Level 2 Item 5">
          <a:extLst>
            <a:ext uri="{FF2B5EF4-FFF2-40B4-BE49-F238E27FC236}">
              <a16:creationId xmlns:a16="http://schemas.microsoft.com/office/drawing/2014/main" id="{30EB74ED-BE27-4FCE-AB6E-DB8C14A187A5}"/>
            </a:ext>
          </a:extLst>
        </xdr:cNvPr>
        <xdr:cNvSpPr/>
      </xdr:nvSpPr>
      <xdr:spPr>
        <a:xfrm>
          <a:off x="3896409" y="3852138"/>
          <a:ext cx="666066" cy="786538"/>
        </a:xfrm>
        <a:prstGeom prst="rect">
          <a:avLst/>
        </a:prstGeom>
        <a:solidFill>
          <a:srgbClr val="455F51">
            <a:lumMod val="60000"/>
            <a:lumOff val="40000"/>
          </a:srgb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TA</a:t>
          </a:r>
        </a:p>
        <a:p>
          <a:pPr marL="0" lvl="0" indent="0" algn="ctr" defTabSz="577850" rtl="0">
            <a:lnSpc>
              <a:spcPct val="90000"/>
            </a:lnSpc>
            <a:spcBef>
              <a:spcPct val="0"/>
            </a:spcBef>
            <a:spcAft>
              <a:spcPct val="35000"/>
            </a:spcAft>
            <a:buNone/>
          </a:pPr>
          <a:r>
            <a:rPr lang="en-GB" sz="1000" b="0" kern="1200">
              <a:solidFill>
                <a:prstClr val="black"/>
              </a:solidFill>
            </a:rPr>
            <a:t>1FTE SC4 TTO </a:t>
          </a:r>
        </a:p>
      </xdr:txBody>
    </xdr:sp>
    <xdr:clientData/>
  </xdr:twoCellAnchor>
  <xdr:twoCellAnchor>
    <xdr:from>
      <xdr:col>3</xdr:col>
      <xdr:colOff>219076</xdr:colOff>
      <xdr:row>31</xdr:row>
      <xdr:rowOff>66675</xdr:rowOff>
    </xdr:from>
    <xdr:to>
      <xdr:col>13</xdr:col>
      <xdr:colOff>114300</xdr:colOff>
      <xdr:row>33</xdr:row>
      <xdr:rowOff>0</xdr:rowOff>
    </xdr:to>
    <xdr:sp macro="" textlink="">
      <xdr:nvSpPr>
        <xdr:cNvPr id="25" name="Rectangle 24" descr="Hierarchy Level 2 Item 5">
          <a:extLst>
            <a:ext uri="{FF2B5EF4-FFF2-40B4-BE49-F238E27FC236}">
              <a16:creationId xmlns:a16="http://schemas.microsoft.com/office/drawing/2014/main" id="{E999C59B-56A6-4762-A75D-2DA5F73B8EB2}"/>
            </a:ext>
          </a:extLst>
        </xdr:cNvPr>
        <xdr:cNvSpPr/>
      </xdr:nvSpPr>
      <xdr:spPr>
        <a:xfrm>
          <a:off x="2105026" y="5972175"/>
          <a:ext cx="6181724" cy="314325"/>
        </a:xfrm>
        <a:prstGeom prst="rect">
          <a:avLst/>
        </a:prstGeom>
        <a:solidFill>
          <a:srgbClr val="92D05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900" b="0" kern="1200">
              <a:solidFill>
                <a:prstClr val="black"/>
              </a:solidFill>
            </a:rPr>
            <a:t>HLTA SO1</a:t>
          </a:r>
          <a:r>
            <a:rPr lang="en-GB" sz="900" b="0" kern="1200" baseline="0">
              <a:solidFill>
                <a:prstClr val="black"/>
              </a:solidFill>
            </a:rPr>
            <a:t> 0.6 TTO 80% class-based </a:t>
          </a:r>
          <a:endParaRPr lang="en-GB" sz="900" b="0" kern="1200">
            <a:solidFill>
              <a:prstClr val="black"/>
            </a:solidFill>
          </a:endParaRPr>
        </a:p>
      </xdr:txBody>
    </xdr:sp>
    <xdr:clientData/>
  </xdr:twoCellAnchor>
  <xdr:twoCellAnchor>
    <xdr:from>
      <xdr:col>11</xdr:col>
      <xdr:colOff>76200</xdr:colOff>
      <xdr:row>20</xdr:row>
      <xdr:rowOff>50823</xdr:rowOff>
    </xdr:from>
    <xdr:to>
      <xdr:col>12</xdr:col>
      <xdr:colOff>190500</xdr:colOff>
      <xdr:row>24</xdr:row>
      <xdr:rowOff>104774</xdr:rowOff>
    </xdr:to>
    <xdr:sp macro="" textlink="">
      <xdr:nvSpPr>
        <xdr:cNvPr id="26" name="Rectangle 25" descr="Hierarchy Level 2 Item 5">
          <a:extLst>
            <a:ext uri="{FF2B5EF4-FFF2-40B4-BE49-F238E27FC236}">
              <a16:creationId xmlns:a16="http://schemas.microsoft.com/office/drawing/2014/main" id="{45EA66D3-FAFA-4A3B-B87A-C65BA5049526}"/>
            </a:ext>
          </a:extLst>
        </xdr:cNvPr>
        <xdr:cNvSpPr/>
      </xdr:nvSpPr>
      <xdr:spPr>
        <a:xfrm>
          <a:off x="6991350" y="3860823"/>
          <a:ext cx="742950" cy="815951"/>
        </a:xfrm>
        <a:prstGeom prst="rect">
          <a:avLst/>
        </a:prstGeom>
        <a:solidFill>
          <a:sysClr val="window" lastClr="FFFFFF">
            <a:lumMod val="85000"/>
          </a:sys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b="0" kern="1200">
              <a:solidFill>
                <a:prstClr val="black"/>
              </a:solidFill>
            </a:rPr>
            <a:t>TA Y4/5/6</a:t>
          </a:r>
        </a:p>
        <a:p>
          <a:pPr marL="0" lvl="0" indent="0" algn="ctr" defTabSz="577850" rtl="0">
            <a:lnSpc>
              <a:spcPct val="90000"/>
            </a:lnSpc>
            <a:spcBef>
              <a:spcPct val="0"/>
            </a:spcBef>
            <a:spcAft>
              <a:spcPct val="35000"/>
            </a:spcAft>
            <a:buNone/>
          </a:pPr>
          <a:r>
            <a:rPr lang="en-GB" sz="1000" b="0" kern="1200">
              <a:solidFill>
                <a:prstClr val="black"/>
              </a:solidFill>
            </a:rPr>
            <a:t>1FTE SC4</a:t>
          </a:r>
        </a:p>
        <a:p>
          <a:pPr marL="0" lvl="0" indent="0" algn="ctr" defTabSz="577850" rtl="0">
            <a:lnSpc>
              <a:spcPct val="90000"/>
            </a:lnSpc>
            <a:spcBef>
              <a:spcPct val="0"/>
            </a:spcBef>
            <a:spcAft>
              <a:spcPct val="35000"/>
            </a:spcAft>
            <a:buNone/>
          </a:pPr>
          <a:r>
            <a:rPr lang="en-GB" sz="1000" b="0" kern="1200">
              <a:solidFill>
                <a:prstClr val="black"/>
              </a:solidFill>
            </a:rPr>
            <a:t>TTO</a:t>
          </a:r>
        </a:p>
        <a:p>
          <a:pPr marL="0" lvl="0" indent="0" algn="ctr" defTabSz="577850" rtl="0">
            <a:lnSpc>
              <a:spcPct val="90000"/>
            </a:lnSpc>
            <a:spcBef>
              <a:spcPct val="0"/>
            </a:spcBef>
            <a:spcAft>
              <a:spcPct val="35000"/>
            </a:spcAft>
            <a:buNone/>
          </a:pPr>
          <a:endParaRPr lang="en-GB" sz="1000" b="0" kern="1200">
            <a:solidFill>
              <a:prstClr val="black"/>
            </a:solidFill>
          </a:endParaRPr>
        </a:p>
      </xdr:txBody>
    </xdr:sp>
    <xdr:clientData/>
  </xdr:twoCellAnchor>
  <xdr:twoCellAnchor>
    <xdr:from>
      <xdr:col>0</xdr:col>
      <xdr:colOff>586680</xdr:colOff>
      <xdr:row>21</xdr:row>
      <xdr:rowOff>9851</xdr:rowOff>
    </xdr:from>
    <xdr:to>
      <xdr:col>1</xdr:col>
      <xdr:colOff>612173</xdr:colOff>
      <xdr:row>23</xdr:row>
      <xdr:rowOff>111432</xdr:rowOff>
    </xdr:to>
    <xdr:sp macro="" textlink="">
      <xdr:nvSpPr>
        <xdr:cNvPr id="27" name="Rectangle 26" descr="Hierarchy Sub Level">
          <a:extLst>
            <a:ext uri="{FF2B5EF4-FFF2-40B4-BE49-F238E27FC236}">
              <a16:creationId xmlns:a16="http://schemas.microsoft.com/office/drawing/2014/main" id="{2E913972-B41E-4C6D-B636-EF92645F6630}"/>
            </a:ext>
          </a:extLst>
        </xdr:cNvPr>
        <xdr:cNvSpPr/>
      </xdr:nvSpPr>
      <xdr:spPr>
        <a:xfrm>
          <a:off x="586680" y="4010351"/>
          <a:ext cx="654143" cy="482581"/>
        </a:xfrm>
        <a:prstGeom prst="rect">
          <a:avLst/>
        </a:prstGeom>
        <a:solidFill>
          <a:schemeClr val="accent1">
            <a:lumMod val="40000"/>
            <a:lumOff val="60000"/>
          </a:schemeClr>
        </a:solidFill>
        <a:ln/>
      </xdr:spPr>
      <xdr:style>
        <a:lnRef idx="2">
          <a:schemeClr val="accent1"/>
        </a:lnRef>
        <a:fillRef idx="1">
          <a:schemeClr val="lt1"/>
        </a:fillRef>
        <a:effectRef idx="0">
          <a:schemeClr val="accent1"/>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AO SC5 0.57 TTO</a:t>
          </a:r>
          <a:r>
            <a:rPr lang="en-GB" sz="1300">
              <a:solidFill>
                <a:prstClr val="black"/>
              </a:solidFill>
            </a:rPr>
            <a:t> </a:t>
          </a:r>
          <a:endParaRPr lang="en-GB" sz="1300" b="0" kern="1200">
            <a:solidFill>
              <a:prstClr val="black"/>
            </a:solidFill>
          </a:endParaRPr>
        </a:p>
      </xdr:txBody>
    </xdr:sp>
    <xdr:clientData/>
  </xdr:twoCellAnchor>
  <xdr:twoCellAnchor>
    <xdr:from>
      <xdr:col>17</xdr:col>
      <xdr:colOff>9683</xdr:colOff>
      <xdr:row>35</xdr:row>
      <xdr:rowOff>152399</xdr:rowOff>
    </xdr:from>
    <xdr:to>
      <xdr:col>18</xdr:col>
      <xdr:colOff>57150</xdr:colOff>
      <xdr:row>40</xdr:row>
      <xdr:rowOff>95250</xdr:rowOff>
    </xdr:to>
    <xdr:sp macro="" textlink="">
      <xdr:nvSpPr>
        <xdr:cNvPr id="28" name="Rectangle 27" descr="Hierarchy Level 2 Item 5">
          <a:extLst>
            <a:ext uri="{FF2B5EF4-FFF2-40B4-BE49-F238E27FC236}">
              <a16:creationId xmlns:a16="http://schemas.microsoft.com/office/drawing/2014/main" id="{31367B16-2C99-4766-AF15-827DF97D547D}"/>
            </a:ext>
          </a:extLst>
        </xdr:cNvPr>
        <xdr:cNvSpPr/>
      </xdr:nvSpPr>
      <xdr:spPr>
        <a:xfrm>
          <a:off x="10696733" y="6819899"/>
          <a:ext cx="676117" cy="895351"/>
        </a:xfrm>
        <a:prstGeom prst="rect">
          <a:avLst/>
        </a:prstGeom>
        <a:solidFill>
          <a:schemeClr val="accent6">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b="0" kern="1200">
              <a:solidFill>
                <a:prstClr val="black"/>
              </a:solidFill>
            </a:rPr>
            <a:t>MDM 0.21 FTE SC4</a:t>
          </a:r>
        </a:p>
        <a:p>
          <a:pPr marL="0" lvl="0" indent="0" algn="ctr" defTabSz="577850" rtl="0">
            <a:lnSpc>
              <a:spcPct val="90000"/>
            </a:lnSpc>
            <a:spcBef>
              <a:spcPct val="0"/>
            </a:spcBef>
            <a:spcAft>
              <a:spcPct val="35000"/>
            </a:spcAft>
            <a:buNone/>
          </a:pPr>
          <a:r>
            <a:rPr lang="en-GB" sz="1000" b="0" kern="1200">
              <a:solidFill>
                <a:prstClr val="black"/>
              </a:solidFill>
            </a:rPr>
            <a:t>TTO </a:t>
          </a:r>
        </a:p>
      </xdr:txBody>
    </xdr:sp>
    <xdr:clientData/>
  </xdr:twoCellAnchor>
  <xdr:twoCellAnchor>
    <xdr:from>
      <xdr:col>9</xdr:col>
      <xdr:colOff>38101</xdr:colOff>
      <xdr:row>9</xdr:row>
      <xdr:rowOff>41673</xdr:rowOff>
    </xdr:from>
    <xdr:to>
      <xdr:col>10</xdr:col>
      <xdr:colOff>531851</xdr:colOff>
      <xdr:row>11</xdr:row>
      <xdr:rowOff>123825</xdr:rowOff>
    </xdr:to>
    <xdr:sp macro="" textlink="">
      <xdr:nvSpPr>
        <xdr:cNvPr id="29" name="Rectangle 28" descr="Hierarchy Level 2 Item 3">
          <a:extLst>
            <a:ext uri="{FF2B5EF4-FFF2-40B4-BE49-F238E27FC236}">
              <a16:creationId xmlns:a16="http://schemas.microsoft.com/office/drawing/2014/main" id="{8295CFF8-DC0C-495B-A612-3125C00B2D6B}"/>
            </a:ext>
          </a:extLst>
        </xdr:cNvPr>
        <xdr:cNvSpPr/>
      </xdr:nvSpPr>
      <xdr:spPr>
        <a:xfrm>
          <a:off x="5695951" y="1756173"/>
          <a:ext cx="1122400" cy="463152"/>
        </a:xfrm>
        <a:prstGeom prst="rect">
          <a:avLst/>
        </a:prstGeom>
        <a:solidFill>
          <a:srgbClr val="00B0F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DHT L14 1FTE</a:t>
          </a:r>
        </a:p>
        <a:p>
          <a:pPr marL="0" lvl="0" indent="0" algn="ctr" defTabSz="577850" rtl="0">
            <a:lnSpc>
              <a:spcPct val="90000"/>
            </a:lnSpc>
            <a:spcBef>
              <a:spcPct val="0"/>
            </a:spcBef>
            <a:spcAft>
              <a:spcPct val="35000"/>
            </a:spcAft>
            <a:buNone/>
          </a:pPr>
          <a:r>
            <a:rPr lang="en-GB" sz="1000" b="0" kern="1200">
              <a:solidFill>
                <a:prstClr val="black"/>
              </a:solidFill>
            </a:rPr>
            <a:t>40% class-based</a:t>
          </a:r>
        </a:p>
      </xdr:txBody>
    </xdr:sp>
    <xdr:clientData/>
  </xdr:twoCellAnchor>
  <xdr:twoCellAnchor>
    <xdr:from>
      <xdr:col>6</xdr:col>
      <xdr:colOff>406448</xdr:colOff>
      <xdr:row>36</xdr:row>
      <xdr:rowOff>5701</xdr:rowOff>
    </xdr:from>
    <xdr:to>
      <xdr:col>9</xdr:col>
      <xdr:colOff>304800</xdr:colOff>
      <xdr:row>40</xdr:row>
      <xdr:rowOff>47625</xdr:rowOff>
    </xdr:to>
    <xdr:sp macro="" textlink="">
      <xdr:nvSpPr>
        <xdr:cNvPr id="30" name="Rectangle 29" descr="Hierarchy Level 2 Item 3">
          <a:extLst>
            <a:ext uri="{FF2B5EF4-FFF2-40B4-BE49-F238E27FC236}">
              <a16:creationId xmlns:a16="http://schemas.microsoft.com/office/drawing/2014/main" id="{5821FE53-BF5A-45E2-8E39-F8FF0ABA5473}"/>
            </a:ext>
          </a:extLst>
        </xdr:cNvPr>
        <xdr:cNvSpPr/>
      </xdr:nvSpPr>
      <xdr:spPr>
        <a:xfrm>
          <a:off x="4178348" y="6863701"/>
          <a:ext cx="1784302" cy="803924"/>
        </a:xfrm>
        <a:prstGeom prst="rect">
          <a:avLst/>
        </a:prstGeom>
        <a:solidFill>
          <a:srgbClr val="FFFF0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Pastoral</a:t>
          </a:r>
          <a:r>
            <a:rPr lang="en-GB" sz="1000" baseline="0">
              <a:solidFill>
                <a:prstClr val="black"/>
              </a:solidFill>
            </a:rPr>
            <a:t> </a:t>
          </a:r>
          <a:r>
            <a:rPr lang="en-GB" sz="1000">
              <a:solidFill>
                <a:prstClr val="black"/>
              </a:solidFill>
            </a:rPr>
            <a:t>&amp; Welfare Lead</a:t>
          </a:r>
          <a:r>
            <a:rPr lang="en-GB" sz="1000" baseline="0">
              <a:solidFill>
                <a:prstClr val="black"/>
              </a:solidFill>
            </a:rPr>
            <a:t> </a:t>
          </a:r>
          <a:r>
            <a:rPr lang="en-GB" sz="1000">
              <a:solidFill>
                <a:prstClr val="black"/>
              </a:solidFill>
            </a:rPr>
            <a:t>  1FTE PO3</a:t>
          </a:r>
        </a:p>
        <a:p>
          <a:pPr marL="0" lvl="0" indent="0" algn="ctr" defTabSz="577850" rtl="0">
            <a:lnSpc>
              <a:spcPct val="90000"/>
            </a:lnSpc>
            <a:spcBef>
              <a:spcPct val="0"/>
            </a:spcBef>
            <a:spcAft>
              <a:spcPct val="35000"/>
            </a:spcAft>
            <a:buNone/>
          </a:pPr>
          <a:r>
            <a:rPr lang="en-GB" sz="1000" b="0" kern="1200">
              <a:solidFill>
                <a:prstClr val="black"/>
              </a:solidFill>
            </a:rPr>
            <a:t>TTO</a:t>
          </a:r>
        </a:p>
      </xdr:txBody>
    </xdr:sp>
    <xdr:clientData/>
  </xdr:twoCellAnchor>
  <xdr:twoCellAnchor>
    <xdr:from>
      <xdr:col>0</xdr:col>
      <xdr:colOff>581025</xdr:colOff>
      <xdr:row>10</xdr:row>
      <xdr:rowOff>57151</xdr:rowOff>
    </xdr:from>
    <xdr:to>
      <xdr:col>2</xdr:col>
      <xdr:colOff>40673</xdr:colOff>
      <xdr:row>13</xdr:row>
      <xdr:rowOff>42069</xdr:rowOff>
    </xdr:to>
    <xdr:sp macro="" textlink="">
      <xdr:nvSpPr>
        <xdr:cNvPr id="31" name="Rectangle 30" descr="Hierarchy Sub Level">
          <a:extLst>
            <a:ext uri="{FF2B5EF4-FFF2-40B4-BE49-F238E27FC236}">
              <a16:creationId xmlns:a16="http://schemas.microsoft.com/office/drawing/2014/main" id="{C9FB74FA-5F14-4BB5-BF2C-9D8D5EFF349E}"/>
            </a:ext>
          </a:extLst>
        </xdr:cNvPr>
        <xdr:cNvSpPr/>
      </xdr:nvSpPr>
      <xdr:spPr>
        <a:xfrm>
          <a:off x="581025" y="2000251"/>
          <a:ext cx="2793398" cy="556418"/>
        </a:xfrm>
        <a:prstGeom prst="rect">
          <a:avLst/>
        </a:prstGeom>
        <a:solidFill>
          <a:schemeClr val="accent1">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SBM PO6 1FTE TTO+3</a:t>
          </a:r>
          <a:endParaRPr lang="en-GB" sz="1000" b="0" kern="1200">
            <a:solidFill>
              <a:prstClr val="black"/>
            </a:solidFill>
          </a:endParaRPr>
        </a:p>
      </xdr:txBody>
    </xdr:sp>
    <xdr:clientData/>
  </xdr:twoCellAnchor>
  <xdr:twoCellAnchor>
    <xdr:from>
      <xdr:col>3</xdr:col>
      <xdr:colOff>228600</xdr:colOff>
      <xdr:row>20</xdr:row>
      <xdr:rowOff>9791</xdr:rowOff>
    </xdr:from>
    <xdr:to>
      <xdr:col>4</xdr:col>
      <xdr:colOff>438150</xdr:colOff>
      <xdr:row>24</xdr:row>
      <xdr:rowOff>85725</xdr:rowOff>
    </xdr:to>
    <xdr:sp macro="" textlink="">
      <xdr:nvSpPr>
        <xdr:cNvPr id="32" name="Rectangle 31" descr="Hierarchy Level 2 Item 5">
          <a:extLst>
            <a:ext uri="{FF2B5EF4-FFF2-40B4-BE49-F238E27FC236}">
              <a16:creationId xmlns:a16="http://schemas.microsoft.com/office/drawing/2014/main" id="{27A2025F-2E03-42FC-BE38-E32051A6BAE0}"/>
            </a:ext>
          </a:extLst>
        </xdr:cNvPr>
        <xdr:cNvSpPr/>
      </xdr:nvSpPr>
      <xdr:spPr>
        <a:xfrm>
          <a:off x="2114550" y="3819791"/>
          <a:ext cx="838200" cy="837934"/>
        </a:xfrm>
        <a:prstGeom prst="rect">
          <a:avLst/>
        </a:prstGeom>
        <a:solidFill>
          <a:srgbClr val="4EB3CF">
            <a:lumMod val="75000"/>
          </a:srgb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EY</a:t>
          </a:r>
          <a:r>
            <a:rPr lang="en-GB" sz="1000" baseline="0">
              <a:solidFill>
                <a:prstClr val="black"/>
              </a:solidFill>
            </a:rPr>
            <a:t> </a:t>
          </a:r>
          <a:r>
            <a:rPr lang="en-GB" sz="1000">
              <a:solidFill>
                <a:prstClr val="black"/>
              </a:solidFill>
            </a:rPr>
            <a:t>Educator </a:t>
          </a:r>
          <a:endParaRPr lang="en-GB" sz="1000" b="1" kern="1200" baseline="0">
            <a:solidFill>
              <a:prstClr val="black"/>
            </a:solidFill>
          </a:endParaRPr>
        </a:p>
        <a:p>
          <a:pPr marL="0" lvl="0" indent="0" algn="ctr" defTabSz="577850" rtl="0">
            <a:lnSpc>
              <a:spcPct val="90000"/>
            </a:lnSpc>
            <a:spcBef>
              <a:spcPct val="0"/>
            </a:spcBef>
            <a:spcAft>
              <a:spcPct val="35000"/>
            </a:spcAft>
            <a:buNone/>
          </a:pPr>
          <a:r>
            <a:rPr lang="en-GB" sz="1000" b="0" kern="1200" baseline="0">
              <a:solidFill>
                <a:prstClr val="black"/>
              </a:solidFill>
            </a:rPr>
            <a:t>1 FTE SC6</a:t>
          </a:r>
        </a:p>
        <a:p>
          <a:pPr marL="0" lvl="0" indent="0" algn="ctr" defTabSz="577850" rtl="0">
            <a:lnSpc>
              <a:spcPct val="90000"/>
            </a:lnSpc>
            <a:spcBef>
              <a:spcPct val="0"/>
            </a:spcBef>
            <a:spcAft>
              <a:spcPct val="35000"/>
            </a:spcAft>
            <a:buNone/>
          </a:pPr>
          <a:r>
            <a:rPr lang="en-GB" sz="1000" b="0" kern="1200" baseline="0">
              <a:solidFill>
                <a:prstClr val="black"/>
              </a:solidFill>
            </a:rPr>
            <a:t>AYR</a:t>
          </a:r>
          <a:endParaRPr lang="en-GB" sz="1000" b="0" kern="1200">
            <a:solidFill>
              <a:prstClr val="black"/>
            </a:solidFill>
          </a:endParaRPr>
        </a:p>
      </xdr:txBody>
    </xdr:sp>
    <xdr:clientData/>
  </xdr:twoCellAnchor>
  <xdr:twoCellAnchor>
    <xdr:from>
      <xdr:col>6</xdr:col>
      <xdr:colOff>142875</xdr:colOff>
      <xdr:row>15</xdr:row>
      <xdr:rowOff>19050</xdr:rowOff>
    </xdr:from>
    <xdr:to>
      <xdr:col>7</xdr:col>
      <xdr:colOff>176915</xdr:colOff>
      <xdr:row>19</xdr:row>
      <xdr:rowOff>114300</xdr:rowOff>
    </xdr:to>
    <xdr:sp macro="" textlink="">
      <xdr:nvSpPr>
        <xdr:cNvPr id="33" name="Rectangle 32" descr="Hierarchy Level 2 Item 5">
          <a:extLst>
            <a:ext uri="{FF2B5EF4-FFF2-40B4-BE49-F238E27FC236}">
              <a16:creationId xmlns:a16="http://schemas.microsoft.com/office/drawing/2014/main" id="{764FD9AF-505E-4CC7-8CF4-E874DEB7DDDF}"/>
            </a:ext>
          </a:extLst>
        </xdr:cNvPr>
        <xdr:cNvSpPr/>
      </xdr:nvSpPr>
      <xdr:spPr>
        <a:xfrm>
          <a:off x="3914775" y="2876550"/>
          <a:ext cx="662690" cy="857250"/>
        </a:xfrm>
        <a:prstGeom prst="rect">
          <a:avLst/>
        </a:prstGeom>
        <a:solidFill>
          <a:srgbClr val="4EB3CF">
            <a:lumMod val="75000"/>
          </a:srgb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Yr1</a:t>
          </a:r>
          <a:r>
            <a:rPr lang="en-GB" sz="1000" baseline="0">
              <a:solidFill>
                <a:prstClr val="black"/>
              </a:solidFill>
            </a:rPr>
            <a:t> Teacher MPR 6. </a:t>
          </a:r>
        </a:p>
        <a:p>
          <a:pPr marL="0" lvl="0" indent="0" algn="ctr" defTabSz="577850" rtl="0">
            <a:lnSpc>
              <a:spcPct val="90000"/>
            </a:lnSpc>
            <a:spcBef>
              <a:spcPct val="0"/>
            </a:spcBef>
            <a:spcAft>
              <a:spcPct val="35000"/>
            </a:spcAft>
            <a:buNone/>
          </a:pPr>
          <a:r>
            <a:rPr lang="en-GB" sz="1000" baseline="0">
              <a:solidFill>
                <a:prstClr val="black"/>
              </a:solidFill>
            </a:rPr>
            <a:t>TLR 2.1</a:t>
          </a:r>
        </a:p>
        <a:p>
          <a:pPr marL="0" lvl="0" indent="0" algn="ctr" defTabSz="577850" rtl="0">
            <a:lnSpc>
              <a:spcPct val="90000"/>
            </a:lnSpc>
            <a:spcBef>
              <a:spcPct val="0"/>
            </a:spcBef>
            <a:spcAft>
              <a:spcPct val="35000"/>
            </a:spcAft>
            <a:buNone/>
          </a:pPr>
          <a:r>
            <a:rPr lang="en-GB" sz="1000" baseline="0">
              <a:solidFill>
                <a:prstClr val="black"/>
              </a:solidFill>
            </a:rPr>
            <a:t>1FTE </a:t>
          </a:r>
          <a:endParaRPr lang="en-GB" sz="1000" b="0" kern="1200">
            <a:solidFill>
              <a:prstClr val="black"/>
            </a:solidFill>
          </a:endParaRPr>
        </a:p>
      </xdr:txBody>
    </xdr:sp>
    <xdr:clientData/>
  </xdr:twoCellAnchor>
  <xdr:twoCellAnchor>
    <xdr:from>
      <xdr:col>3</xdr:col>
      <xdr:colOff>271993</xdr:colOff>
      <xdr:row>24</xdr:row>
      <xdr:rowOff>123826</xdr:rowOff>
    </xdr:from>
    <xdr:to>
      <xdr:col>4</xdr:col>
      <xdr:colOff>419100</xdr:colOff>
      <xdr:row>28</xdr:row>
      <xdr:rowOff>161926</xdr:rowOff>
    </xdr:to>
    <xdr:sp macro="" textlink="">
      <xdr:nvSpPr>
        <xdr:cNvPr id="34" name="Rectangle 33" descr="Hierarchy Level 2 Item 5">
          <a:extLst>
            <a:ext uri="{FF2B5EF4-FFF2-40B4-BE49-F238E27FC236}">
              <a16:creationId xmlns:a16="http://schemas.microsoft.com/office/drawing/2014/main" id="{B1382624-7F8A-4820-9ADB-36E2A50DE908}"/>
            </a:ext>
          </a:extLst>
        </xdr:cNvPr>
        <xdr:cNvSpPr/>
      </xdr:nvSpPr>
      <xdr:spPr>
        <a:xfrm>
          <a:off x="2157943" y="4695826"/>
          <a:ext cx="775757" cy="800100"/>
        </a:xfrm>
        <a:prstGeom prst="rect">
          <a:avLst/>
        </a:prstGeom>
        <a:solidFill>
          <a:srgbClr val="66FFFF"/>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EYFS</a:t>
          </a:r>
          <a:r>
            <a:rPr lang="en-GB" sz="1000" baseline="0">
              <a:solidFill>
                <a:prstClr val="black"/>
              </a:solidFill>
            </a:rPr>
            <a:t> SEN</a:t>
          </a:r>
        </a:p>
        <a:p>
          <a:pPr marL="0" lvl="0" indent="0" algn="ctr" defTabSz="577850" rtl="0">
            <a:lnSpc>
              <a:spcPct val="90000"/>
            </a:lnSpc>
            <a:spcBef>
              <a:spcPct val="0"/>
            </a:spcBef>
            <a:spcAft>
              <a:spcPct val="35000"/>
            </a:spcAft>
            <a:buNone/>
          </a:pPr>
          <a:r>
            <a:rPr lang="en-GB" sz="1000">
              <a:solidFill>
                <a:prstClr val="black"/>
              </a:solidFill>
            </a:rPr>
            <a:t>1FTE SC6</a:t>
          </a:r>
        </a:p>
        <a:p>
          <a:pPr marL="0" lvl="0" indent="0" algn="ctr" defTabSz="577850" rtl="0">
            <a:lnSpc>
              <a:spcPct val="90000"/>
            </a:lnSpc>
            <a:spcBef>
              <a:spcPct val="0"/>
            </a:spcBef>
            <a:spcAft>
              <a:spcPct val="35000"/>
            </a:spcAft>
            <a:buNone/>
          </a:pPr>
          <a:r>
            <a:rPr lang="en-GB" sz="1000">
              <a:solidFill>
                <a:prstClr val="black"/>
              </a:solidFill>
            </a:rPr>
            <a:t>SEN</a:t>
          </a:r>
          <a:r>
            <a:rPr lang="en-GB" sz="1000" baseline="0">
              <a:solidFill>
                <a:prstClr val="black"/>
              </a:solidFill>
            </a:rPr>
            <a:t> allowance</a:t>
          </a:r>
          <a:r>
            <a:rPr lang="en-GB" sz="1000">
              <a:solidFill>
                <a:prstClr val="black"/>
              </a:solidFill>
            </a:rPr>
            <a:t> TTO </a:t>
          </a:r>
          <a:endParaRPr lang="en-GB" sz="1000" b="0" kern="1200">
            <a:solidFill>
              <a:prstClr val="black"/>
            </a:solidFill>
          </a:endParaRPr>
        </a:p>
      </xdr:txBody>
    </xdr:sp>
    <xdr:clientData/>
  </xdr:twoCellAnchor>
  <xdr:twoCellAnchor>
    <xdr:from>
      <xdr:col>7</xdr:col>
      <xdr:colOff>290566</xdr:colOff>
      <xdr:row>20</xdr:row>
      <xdr:rowOff>38100</xdr:rowOff>
    </xdr:from>
    <xdr:to>
      <xdr:col>8</xdr:col>
      <xdr:colOff>316876</xdr:colOff>
      <xdr:row>24</xdr:row>
      <xdr:rowOff>66675</xdr:rowOff>
    </xdr:to>
    <xdr:sp macro="" textlink="">
      <xdr:nvSpPr>
        <xdr:cNvPr id="35" name="Rectangle 34" descr="Hierarchy Level 2 Item 5">
          <a:extLst>
            <a:ext uri="{FF2B5EF4-FFF2-40B4-BE49-F238E27FC236}">
              <a16:creationId xmlns:a16="http://schemas.microsoft.com/office/drawing/2014/main" id="{7EBDCC6B-4C13-4B1E-83DE-8653476AABA4}"/>
            </a:ext>
          </a:extLst>
        </xdr:cNvPr>
        <xdr:cNvSpPr/>
      </xdr:nvSpPr>
      <xdr:spPr>
        <a:xfrm>
          <a:off x="4691116" y="3848100"/>
          <a:ext cx="654960" cy="790575"/>
        </a:xfrm>
        <a:prstGeom prst="rect">
          <a:avLst/>
        </a:prstGeom>
        <a:solidFill>
          <a:srgbClr val="92D05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TA</a:t>
          </a:r>
        </a:p>
        <a:p>
          <a:pPr marL="0" lvl="0" indent="0" algn="ctr" defTabSz="577850" rtl="0">
            <a:lnSpc>
              <a:spcPct val="90000"/>
            </a:lnSpc>
            <a:spcBef>
              <a:spcPct val="0"/>
            </a:spcBef>
            <a:spcAft>
              <a:spcPct val="35000"/>
            </a:spcAft>
            <a:buNone/>
          </a:pPr>
          <a:r>
            <a:rPr lang="en-GB" sz="1000" b="0" kern="1200">
              <a:solidFill>
                <a:prstClr val="black"/>
              </a:solidFill>
            </a:rPr>
            <a:t>1FTE</a:t>
          </a:r>
          <a:r>
            <a:rPr lang="en-GB" sz="1000" b="0" kern="1200" baseline="0">
              <a:solidFill>
                <a:prstClr val="black"/>
              </a:solidFill>
            </a:rPr>
            <a:t> SC4</a:t>
          </a:r>
          <a:r>
            <a:rPr lang="en-GB" sz="1000" b="0" kern="1200">
              <a:solidFill>
                <a:prstClr val="black"/>
              </a:solidFill>
            </a:rPr>
            <a:t>  </a:t>
          </a:r>
        </a:p>
        <a:p>
          <a:pPr marL="0" lvl="0" indent="0" algn="ctr" defTabSz="577850" rtl="0">
            <a:lnSpc>
              <a:spcPct val="90000"/>
            </a:lnSpc>
            <a:spcBef>
              <a:spcPct val="0"/>
            </a:spcBef>
            <a:spcAft>
              <a:spcPct val="35000"/>
            </a:spcAft>
            <a:buNone/>
          </a:pPr>
          <a:r>
            <a:rPr lang="en-GB" sz="1000" b="0" kern="1200">
              <a:solidFill>
                <a:prstClr val="black"/>
              </a:solidFill>
            </a:rPr>
            <a:t>TT0</a:t>
          </a:r>
        </a:p>
      </xdr:txBody>
    </xdr:sp>
    <xdr:clientData/>
  </xdr:twoCellAnchor>
  <xdr:twoCellAnchor>
    <xdr:from>
      <xdr:col>8</xdr:col>
      <xdr:colOff>419101</xdr:colOff>
      <xdr:row>20</xdr:row>
      <xdr:rowOff>47624</xdr:rowOff>
    </xdr:from>
    <xdr:to>
      <xdr:col>9</xdr:col>
      <xdr:colOff>432699</xdr:colOff>
      <xdr:row>24</xdr:row>
      <xdr:rowOff>85725</xdr:rowOff>
    </xdr:to>
    <xdr:sp macro="" textlink="">
      <xdr:nvSpPr>
        <xdr:cNvPr id="36" name="Rectangle 35" descr="Hierarchy Level 2 Item 5">
          <a:extLst>
            <a:ext uri="{FF2B5EF4-FFF2-40B4-BE49-F238E27FC236}">
              <a16:creationId xmlns:a16="http://schemas.microsoft.com/office/drawing/2014/main" id="{A206C634-9E7E-4A0C-B3A6-244B82E4C7EC}"/>
            </a:ext>
          </a:extLst>
        </xdr:cNvPr>
        <xdr:cNvSpPr/>
      </xdr:nvSpPr>
      <xdr:spPr>
        <a:xfrm>
          <a:off x="5448301" y="3857624"/>
          <a:ext cx="642248" cy="800101"/>
        </a:xfrm>
        <a:prstGeom prst="rect">
          <a:avLst/>
        </a:prstGeom>
        <a:solidFill>
          <a:srgbClr val="FF000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TA</a:t>
          </a:r>
        </a:p>
        <a:p>
          <a:pPr marL="0" lvl="0" indent="0" algn="ctr" defTabSz="577850" rtl="0">
            <a:lnSpc>
              <a:spcPct val="90000"/>
            </a:lnSpc>
            <a:spcBef>
              <a:spcPct val="0"/>
            </a:spcBef>
            <a:spcAft>
              <a:spcPct val="35000"/>
            </a:spcAft>
            <a:buNone/>
          </a:pPr>
          <a:r>
            <a:rPr lang="en-GB" sz="1000" b="1">
              <a:solidFill>
                <a:prstClr val="black"/>
              </a:solidFill>
            </a:rPr>
            <a:t>AGENCY</a:t>
          </a:r>
        </a:p>
        <a:p>
          <a:pPr marL="0" lvl="0" indent="0" algn="ctr" defTabSz="577850" rtl="0">
            <a:lnSpc>
              <a:spcPct val="90000"/>
            </a:lnSpc>
            <a:spcBef>
              <a:spcPct val="0"/>
            </a:spcBef>
            <a:spcAft>
              <a:spcPct val="35000"/>
            </a:spcAft>
            <a:buNone/>
          </a:pPr>
          <a:r>
            <a:rPr lang="en-GB" sz="1000" b="0">
              <a:solidFill>
                <a:prstClr val="black"/>
              </a:solidFill>
            </a:rPr>
            <a:t>1</a:t>
          </a:r>
          <a:r>
            <a:rPr lang="en-GB" sz="1000" b="0" baseline="0">
              <a:solidFill>
                <a:prstClr val="black"/>
              </a:solidFill>
            </a:rPr>
            <a:t> </a:t>
          </a:r>
          <a:r>
            <a:rPr lang="en-GB" sz="1000" b="0">
              <a:solidFill>
                <a:prstClr val="black"/>
              </a:solidFill>
            </a:rPr>
            <a:t>FTE</a:t>
          </a:r>
        </a:p>
        <a:p>
          <a:pPr marL="0" lvl="0" indent="0" algn="ctr" defTabSz="577850" rtl="0">
            <a:lnSpc>
              <a:spcPct val="90000"/>
            </a:lnSpc>
            <a:spcBef>
              <a:spcPct val="0"/>
            </a:spcBef>
            <a:spcAft>
              <a:spcPct val="35000"/>
            </a:spcAft>
            <a:buNone/>
          </a:pPr>
          <a:r>
            <a:rPr lang="en-GB" sz="1000" b="0">
              <a:solidFill>
                <a:prstClr val="black"/>
              </a:solidFill>
            </a:rPr>
            <a:t>TTO</a:t>
          </a:r>
        </a:p>
      </xdr:txBody>
    </xdr:sp>
    <xdr:clientData/>
  </xdr:twoCellAnchor>
  <xdr:twoCellAnchor>
    <xdr:from>
      <xdr:col>9</xdr:col>
      <xdr:colOff>428625</xdr:colOff>
      <xdr:row>40</xdr:row>
      <xdr:rowOff>152399</xdr:rowOff>
    </xdr:from>
    <xdr:to>
      <xdr:col>11</xdr:col>
      <xdr:colOff>361950</xdr:colOff>
      <xdr:row>43</xdr:row>
      <xdr:rowOff>152399</xdr:rowOff>
    </xdr:to>
    <xdr:sp macro="" textlink="">
      <xdr:nvSpPr>
        <xdr:cNvPr id="37" name="Rectangle 36" descr="Hierarchy Level 2 Item 5">
          <a:extLst>
            <a:ext uri="{FF2B5EF4-FFF2-40B4-BE49-F238E27FC236}">
              <a16:creationId xmlns:a16="http://schemas.microsoft.com/office/drawing/2014/main" id="{14191630-2039-428E-86CC-702F535708F5}"/>
            </a:ext>
          </a:extLst>
        </xdr:cNvPr>
        <xdr:cNvSpPr/>
      </xdr:nvSpPr>
      <xdr:spPr>
        <a:xfrm>
          <a:off x="6086475" y="7772399"/>
          <a:ext cx="1190625" cy="571500"/>
        </a:xfrm>
        <a:prstGeom prst="rect">
          <a:avLst/>
        </a:prstGeom>
        <a:solidFill>
          <a:schemeClr val="accent6">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ASC 0.43 FTE SC4</a:t>
          </a:r>
          <a:r>
            <a:rPr lang="en-GB" sz="1000" baseline="0">
              <a:solidFill>
                <a:prstClr val="black"/>
              </a:solidFill>
            </a:rPr>
            <a:t> </a:t>
          </a:r>
          <a:r>
            <a:rPr lang="en-GB" sz="1000">
              <a:solidFill>
                <a:prstClr val="black"/>
              </a:solidFill>
            </a:rPr>
            <a:t> </a:t>
          </a:r>
        </a:p>
        <a:p>
          <a:pPr marL="0" lvl="0" indent="0" algn="ctr" defTabSz="577850" rtl="0">
            <a:lnSpc>
              <a:spcPct val="90000"/>
            </a:lnSpc>
            <a:spcBef>
              <a:spcPct val="0"/>
            </a:spcBef>
            <a:spcAft>
              <a:spcPct val="35000"/>
            </a:spcAft>
            <a:buNone/>
          </a:pPr>
          <a:r>
            <a:rPr lang="en-GB" sz="1000" b="0" kern="1200">
              <a:solidFill>
                <a:prstClr val="black"/>
              </a:solidFill>
            </a:rPr>
            <a:t>TTO</a:t>
          </a:r>
        </a:p>
      </xdr:txBody>
    </xdr:sp>
    <xdr:clientData/>
  </xdr:twoCellAnchor>
  <xdr:twoCellAnchor>
    <xdr:from>
      <xdr:col>14</xdr:col>
      <xdr:colOff>123825</xdr:colOff>
      <xdr:row>35</xdr:row>
      <xdr:rowOff>123825</xdr:rowOff>
    </xdr:from>
    <xdr:to>
      <xdr:col>15</xdr:col>
      <xdr:colOff>282027</xdr:colOff>
      <xdr:row>40</xdr:row>
      <xdr:rowOff>85725</xdr:rowOff>
    </xdr:to>
    <xdr:sp macro="" textlink="">
      <xdr:nvSpPr>
        <xdr:cNvPr id="38" name="Rectangle 37" descr="Hierarchy Level 2 Item 5">
          <a:extLst>
            <a:ext uri="{FF2B5EF4-FFF2-40B4-BE49-F238E27FC236}">
              <a16:creationId xmlns:a16="http://schemas.microsoft.com/office/drawing/2014/main" id="{BFCED386-3C5C-4C01-94B5-8E0690581CAC}"/>
            </a:ext>
          </a:extLst>
        </xdr:cNvPr>
        <xdr:cNvSpPr/>
      </xdr:nvSpPr>
      <xdr:spPr>
        <a:xfrm>
          <a:off x="8924925" y="6791325"/>
          <a:ext cx="786852" cy="914400"/>
        </a:xfrm>
        <a:prstGeom prst="rect">
          <a:avLst/>
        </a:prstGeom>
        <a:solidFill>
          <a:schemeClr val="accent6">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MDM</a:t>
          </a:r>
          <a:r>
            <a:rPr lang="en-GB" sz="1000" baseline="0">
              <a:solidFill>
                <a:prstClr val="black"/>
              </a:solidFill>
            </a:rPr>
            <a:t> 0.21 FTE SC4</a:t>
          </a:r>
        </a:p>
        <a:p>
          <a:pPr marL="0" lvl="0" indent="0" algn="ctr" defTabSz="577850" rtl="0">
            <a:lnSpc>
              <a:spcPct val="90000"/>
            </a:lnSpc>
            <a:spcBef>
              <a:spcPct val="0"/>
            </a:spcBef>
            <a:spcAft>
              <a:spcPct val="35000"/>
            </a:spcAft>
            <a:buNone/>
          </a:pPr>
          <a:r>
            <a:rPr lang="en-GB" sz="1000" baseline="0">
              <a:solidFill>
                <a:prstClr val="black"/>
              </a:solidFill>
            </a:rPr>
            <a:t>SEN allowance</a:t>
          </a:r>
        </a:p>
        <a:p>
          <a:pPr marL="0" lvl="0" indent="0" algn="ctr" defTabSz="577850" rtl="0">
            <a:lnSpc>
              <a:spcPct val="90000"/>
            </a:lnSpc>
            <a:spcBef>
              <a:spcPct val="0"/>
            </a:spcBef>
            <a:spcAft>
              <a:spcPct val="35000"/>
            </a:spcAft>
            <a:buNone/>
          </a:pPr>
          <a:r>
            <a:rPr lang="en-GB" sz="1000" baseline="0">
              <a:solidFill>
                <a:prstClr val="black"/>
              </a:solidFill>
            </a:rPr>
            <a:t>TTO</a:t>
          </a:r>
          <a:r>
            <a:rPr lang="en-GB" sz="1000">
              <a:solidFill>
                <a:prstClr val="black"/>
              </a:solidFill>
            </a:rPr>
            <a:t> </a:t>
          </a:r>
          <a:endParaRPr lang="en-GB" sz="1000" b="0" kern="1200">
            <a:solidFill>
              <a:prstClr val="black"/>
            </a:solidFill>
          </a:endParaRPr>
        </a:p>
      </xdr:txBody>
    </xdr:sp>
    <xdr:clientData/>
  </xdr:twoCellAnchor>
  <xdr:twoCellAnchor>
    <xdr:from>
      <xdr:col>15</xdr:col>
      <xdr:colOff>428625</xdr:colOff>
      <xdr:row>35</xdr:row>
      <xdr:rowOff>133350</xdr:rowOff>
    </xdr:from>
    <xdr:to>
      <xdr:col>16</xdr:col>
      <xdr:colOff>504825</xdr:colOff>
      <xdr:row>40</xdr:row>
      <xdr:rowOff>95250</xdr:rowOff>
    </xdr:to>
    <xdr:sp macro="" textlink="">
      <xdr:nvSpPr>
        <xdr:cNvPr id="39" name="Rectangle 38" descr="Hierarchy Level 2 Item 5">
          <a:extLst>
            <a:ext uri="{FF2B5EF4-FFF2-40B4-BE49-F238E27FC236}">
              <a16:creationId xmlns:a16="http://schemas.microsoft.com/office/drawing/2014/main" id="{AACEC147-3FB1-4E92-AFB9-32030B83DA99}"/>
            </a:ext>
          </a:extLst>
        </xdr:cNvPr>
        <xdr:cNvSpPr/>
      </xdr:nvSpPr>
      <xdr:spPr>
        <a:xfrm>
          <a:off x="9858375" y="6800850"/>
          <a:ext cx="704850" cy="914400"/>
        </a:xfrm>
        <a:prstGeom prst="rect">
          <a:avLst/>
        </a:prstGeom>
        <a:solidFill>
          <a:schemeClr val="accent6">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MDM/BC</a:t>
          </a:r>
          <a:r>
            <a:rPr lang="en-GB" sz="1000" baseline="0">
              <a:solidFill>
                <a:prstClr val="black"/>
              </a:solidFill>
            </a:rPr>
            <a:t> 0.29 FTE</a:t>
          </a:r>
          <a:r>
            <a:rPr lang="en-GB" sz="1000" b="0" kern="1200" baseline="0">
              <a:solidFill>
                <a:prstClr val="black"/>
              </a:solidFill>
            </a:rPr>
            <a:t> SC4</a:t>
          </a:r>
        </a:p>
        <a:p>
          <a:pPr marL="0" lvl="0" indent="0" algn="ctr" defTabSz="577850" rtl="0">
            <a:lnSpc>
              <a:spcPct val="90000"/>
            </a:lnSpc>
            <a:spcBef>
              <a:spcPct val="0"/>
            </a:spcBef>
            <a:spcAft>
              <a:spcPct val="35000"/>
            </a:spcAft>
            <a:buNone/>
          </a:pPr>
          <a:r>
            <a:rPr lang="en-GB" sz="1000" b="0" kern="1200" baseline="0">
              <a:solidFill>
                <a:prstClr val="black"/>
              </a:solidFill>
            </a:rPr>
            <a:t>TTO</a:t>
          </a:r>
          <a:endParaRPr lang="en-GB" sz="1000" baseline="0">
            <a:solidFill>
              <a:prstClr val="black"/>
            </a:solidFill>
          </a:endParaRPr>
        </a:p>
      </xdr:txBody>
    </xdr:sp>
    <xdr:clientData/>
  </xdr:twoCellAnchor>
  <xdr:twoCellAnchor>
    <xdr:from>
      <xdr:col>9</xdr:col>
      <xdr:colOff>457199</xdr:colOff>
      <xdr:row>35</xdr:row>
      <xdr:rowOff>142875</xdr:rowOff>
    </xdr:from>
    <xdr:to>
      <xdr:col>13</xdr:col>
      <xdr:colOff>276225</xdr:colOff>
      <xdr:row>40</xdr:row>
      <xdr:rowOff>9525</xdr:rowOff>
    </xdr:to>
    <xdr:sp macro="" textlink="">
      <xdr:nvSpPr>
        <xdr:cNvPr id="40" name="Rectangle 39" descr="Hierarchy Level 2 Item 5">
          <a:extLst>
            <a:ext uri="{FF2B5EF4-FFF2-40B4-BE49-F238E27FC236}">
              <a16:creationId xmlns:a16="http://schemas.microsoft.com/office/drawing/2014/main" id="{A0818C84-C1C4-4400-98D8-9CC7E75183AA}"/>
            </a:ext>
          </a:extLst>
        </xdr:cNvPr>
        <xdr:cNvSpPr/>
      </xdr:nvSpPr>
      <xdr:spPr>
        <a:xfrm>
          <a:off x="6115049" y="6810375"/>
          <a:ext cx="2333626" cy="819150"/>
        </a:xfrm>
        <a:prstGeom prst="rect">
          <a:avLst/>
        </a:prstGeom>
        <a:solidFill>
          <a:schemeClr val="accent6">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b="0" kern="1200">
              <a:solidFill>
                <a:prstClr val="black"/>
              </a:solidFill>
            </a:rPr>
            <a:t>Extended</a:t>
          </a:r>
          <a:r>
            <a:rPr lang="en-GB" sz="1000" b="0" kern="1200" baseline="0">
              <a:solidFill>
                <a:prstClr val="black"/>
              </a:solidFill>
            </a:rPr>
            <a:t> Day Lead &amp; Learning Mentor 0.79 FTE SC6</a:t>
          </a:r>
        </a:p>
        <a:p>
          <a:pPr marL="0" lvl="0" indent="0" algn="ctr" defTabSz="577850" rtl="0">
            <a:lnSpc>
              <a:spcPct val="90000"/>
            </a:lnSpc>
            <a:spcBef>
              <a:spcPct val="0"/>
            </a:spcBef>
            <a:spcAft>
              <a:spcPct val="35000"/>
            </a:spcAft>
            <a:buNone/>
          </a:pPr>
          <a:r>
            <a:rPr lang="en-GB" sz="1000" b="0" kern="1200" baseline="0">
              <a:solidFill>
                <a:prstClr val="black"/>
              </a:solidFill>
            </a:rPr>
            <a:t>TTO</a:t>
          </a:r>
          <a:endParaRPr lang="en-GB" sz="1000" b="0" kern="1200">
            <a:solidFill>
              <a:prstClr val="black"/>
            </a:solidFill>
          </a:endParaRPr>
        </a:p>
      </xdr:txBody>
    </xdr:sp>
    <xdr:clientData/>
  </xdr:twoCellAnchor>
  <xdr:twoCellAnchor>
    <xdr:from>
      <xdr:col>4</xdr:col>
      <xdr:colOff>514350</xdr:colOff>
      <xdr:row>19</xdr:row>
      <xdr:rowOff>180975</xdr:rowOff>
    </xdr:from>
    <xdr:to>
      <xdr:col>6</xdr:col>
      <xdr:colOff>48115</xdr:colOff>
      <xdr:row>24</xdr:row>
      <xdr:rowOff>66675</xdr:rowOff>
    </xdr:to>
    <xdr:sp macro="" textlink="">
      <xdr:nvSpPr>
        <xdr:cNvPr id="41" name="Rectangle 40" descr="Hierarchy Level 2 Item 5">
          <a:extLst>
            <a:ext uri="{FF2B5EF4-FFF2-40B4-BE49-F238E27FC236}">
              <a16:creationId xmlns:a16="http://schemas.microsoft.com/office/drawing/2014/main" id="{91F3247D-7C51-47AE-8891-BD57437F051F}"/>
            </a:ext>
          </a:extLst>
        </xdr:cNvPr>
        <xdr:cNvSpPr/>
      </xdr:nvSpPr>
      <xdr:spPr>
        <a:xfrm>
          <a:off x="3028950" y="3800475"/>
          <a:ext cx="791065" cy="838200"/>
        </a:xfrm>
        <a:prstGeom prst="rect">
          <a:avLst/>
        </a:prstGeom>
        <a:solidFill>
          <a:srgbClr val="FFC00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EY Educator</a:t>
          </a:r>
        </a:p>
        <a:p>
          <a:pPr marL="0" lvl="0" indent="0" algn="ctr" defTabSz="577850" rtl="0">
            <a:lnSpc>
              <a:spcPct val="90000"/>
            </a:lnSpc>
            <a:spcBef>
              <a:spcPct val="0"/>
            </a:spcBef>
            <a:spcAft>
              <a:spcPct val="35000"/>
            </a:spcAft>
            <a:buNone/>
          </a:pPr>
          <a:r>
            <a:rPr lang="en-GB" sz="1000" b="0" kern="1200" baseline="0">
              <a:solidFill>
                <a:prstClr val="black"/>
              </a:solidFill>
            </a:rPr>
            <a:t>1FTE SC5 TTO</a:t>
          </a:r>
          <a:endParaRPr lang="en-GB" sz="1000" b="0" kern="1200">
            <a:solidFill>
              <a:prstClr val="black"/>
            </a:solidFill>
          </a:endParaRPr>
        </a:p>
      </xdr:txBody>
    </xdr:sp>
    <xdr:clientData/>
  </xdr:twoCellAnchor>
  <xdr:twoCellAnchor>
    <xdr:from>
      <xdr:col>0</xdr:col>
      <xdr:colOff>609600</xdr:colOff>
      <xdr:row>24</xdr:row>
      <xdr:rowOff>9526</xdr:rowOff>
    </xdr:from>
    <xdr:to>
      <xdr:col>2</xdr:col>
      <xdr:colOff>19049</xdr:colOff>
      <xdr:row>26</xdr:row>
      <xdr:rowOff>180976</xdr:rowOff>
    </xdr:to>
    <xdr:sp macro="" textlink="">
      <xdr:nvSpPr>
        <xdr:cNvPr id="42" name="Rectangle 41" descr="Hierarchy Sub Level">
          <a:extLst>
            <a:ext uri="{FF2B5EF4-FFF2-40B4-BE49-F238E27FC236}">
              <a16:creationId xmlns:a16="http://schemas.microsoft.com/office/drawing/2014/main" id="{84346C70-B25B-4F2F-B028-97F6E1A5F42A}"/>
            </a:ext>
          </a:extLst>
        </xdr:cNvPr>
        <xdr:cNvSpPr/>
      </xdr:nvSpPr>
      <xdr:spPr>
        <a:xfrm>
          <a:off x="609600" y="4581526"/>
          <a:ext cx="666749" cy="552450"/>
        </a:xfrm>
        <a:prstGeom prst="rect">
          <a:avLst/>
        </a:prstGeom>
        <a:solidFill>
          <a:schemeClr val="accent1">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PM SC5</a:t>
          </a:r>
          <a:r>
            <a:rPr lang="en-GB" sz="1000" baseline="0">
              <a:solidFill>
                <a:prstClr val="black"/>
              </a:solidFill>
            </a:rPr>
            <a:t> </a:t>
          </a:r>
        </a:p>
        <a:p>
          <a:pPr marL="0" lvl="0" indent="0" algn="ctr" defTabSz="577850" rtl="0">
            <a:lnSpc>
              <a:spcPct val="90000"/>
            </a:lnSpc>
            <a:spcBef>
              <a:spcPct val="0"/>
            </a:spcBef>
            <a:spcAft>
              <a:spcPct val="35000"/>
            </a:spcAft>
            <a:buNone/>
          </a:pPr>
          <a:r>
            <a:rPr lang="en-GB" sz="1000" b="0" kern="1200" baseline="0">
              <a:solidFill>
                <a:prstClr val="black"/>
              </a:solidFill>
            </a:rPr>
            <a:t>AYR</a:t>
          </a:r>
          <a:endParaRPr lang="en-GB" sz="1000" b="0" kern="1200">
            <a:solidFill>
              <a:prstClr val="black"/>
            </a:solidFill>
          </a:endParaRPr>
        </a:p>
      </xdr:txBody>
    </xdr:sp>
    <xdr:clientData/>
  </xdr:twoCellAnchor>
  <xdr:twoCellAnchor>
    <xdr:from>
      <xdr:col>6</xdr:col>
      <xdr:colOff>85725</xdr:colOff>
      <xdr:row>24</xdr:row>
      <xdr:rowOff>161925</xdr:rowOff>
    </xdr:from>
    <xdr:to>
      <xdr:col>7</xdr:col>
      <xdr:colOff>158843</xdr:colOff>
      <xdr:row>28</xdr:row>
      <xdr:rowOff>133350</xdr:rowOff>
    </xdr:to>
    <xdr:sp macro="" textlink="">
      <xdr:nvSpPr>
        <xdr:cNvPr id="43" name="Rectangle 42" descr="Hierarchy Sub Level">
          <a:extLst>
            <a:ext uri="{FF2B5EF4-FFF2-40B4-BE49-F238E27FC236}">
              <a16:creationId xmlns:a16="http://schemas.microsoft.com/office/drawing/2014/main" id="{8384ADA3-1464-41D5-9DE2-6B774F577308}"/>
            </a:ext>
          </a:extLst>
        </xdr:cNvPr>
        <xdr:cNvSpPr/>
      </xdr:nvSpPr>
      <xdr:spPr>
        <a:xfrm>
          <a:off x="3857625" y="4733925"/>
          <a:ext cx="701768" cy="733425"/>
        </a:xfrm>
        <a:prstGeom prst="rect">
          <a:avLst/>
        </a:prstGeom>
        <a:solidFill>
          <a:srgbClr val="66FFFF"/>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Y1 SEN</a:t>
          </a:r>
        </a:p>
        <a:p>
          <a:pPr marL="0" lvl="0" indent="0" algn="ctr" defTabSz="577850" rtl="0">
            <a:lnSpc>
              <a:spcPct val="90000"/>
            </a:lnSpc>
            <a:spcBef>
              <a:spcPct val="0"/>
            </a:spcBef>
            <a:spcAft>
              <a:spcPct val="35000"/>
            </a:spcAft>
            <a:buNone/>
          </a:pPr>
          <a:r>
            <a:rPr lang="en-GB" sz="1000">
              <a:solidFill>
                <a:prstClr val="black"/>
              </a:solidFill>
            </a:rPr>
            <a:t>1TFE SC4</a:t>
          </a:r>
          <a:r>
            <a:rPr lang="en-GB" sz="1000" baseline="0">
              <a:solidFill>
                <a:prstClr val="black"/>
              </a:solidFill>
            </a:rPr>
            <a:t> </a:t>
          </a:r>
          <a:r>
            <a:rPr lang="en-GB" sz="1000">
              <a:solidFill>
                <a:prstClr val="black"/>
              </a:solidFill>
            </a:rPr>
            <a:t>TTO</a:t>
          </a:r>
        </a:p>
        <a:p>
          <a:pPr marL="0" lvl="0" indent="0" algn="ctr" defTabSz="577850" rtl="0">
            <a:lnSpc>
              <a:spcPct val="90000"/>
            </a:lnSpc>
            <a:spcBef>
              <a:spcPct val="0"/>
            </a:spcBef>
            <a:spcAft>
              <a:spcPct val="35000"/>
            </a:spcAft>
            <a:buNone/>
          </a:pPr>
          <a:r>
            <a:rPr lang="en-GB" sz="1000">
              <a:solidFill>
                <a:prstClr val="black"/>
              </a:solidFill>
            </a:rPr>
            <a:t> </a:t>
          </a:r>
          <a:endParaRPr lang="en-GB" sz="1000" b="0" kern="1200">
            <a:solidFill>
              <a:prstClr val="black"/>
            </a:solidFill>
          </a:endParaRPr>
        </a:p>
      </xdr:txBody>
    </xdr:sp>
    <xdr:clientData/>
  </xdr:twoCellAnchor>
  <xdr:twoCellAnchor>
    <xdr:from>
      <xdr:col>11</xdr:col>
      <xdr:colOff>114300</xdr:colOff>
      <xdr:row>24</xdr:row>
      <xdr:rowOff>171450</xdr:rowOff>
    </xdr:from>
    <xdr:to>
      <xdr:col>12</xdr:col>
      <xdr:colOff>235043</xdr:colOff>
      <xdr:row>28</xdr:row>
      <xdr:rowOff>142875</xdr:rowOff>
    </xdr:to>
    <xdr:sp macro="" textlink="">
      <xdr:nvSpPr>
        <xdr:cNvPr id="44" name="Rectangle 43" descr="Hierarchy Sub Level">
          <a:extLst>
            <a:ext uri="{FF2B5EF4-FFF2-40B4-BE49-F238E27FC236}">
              <a16:creationId xmlns:a16="http://schemas.microsoft.com/office/drawing/2014/main" id="{329BDC91-AE19-4159-BEA5-9D55029325A0}"/>
            </a:ext>
          </a:extLst>
        </xdr:cNvPr>
        <xdr:cNvSpPr/>
      </xdr:nvSpPr>
      <xdr:spPr>
        <a:xfrm>
          <a:off x="7029450" y="4743450"/>
          <a:ext cx="749393" cy="733425"/>
        </a:xfrm>
        <a:prstGeom prst="rect">
          <a:avLst/>
        </a:prstGeom>
        <a:solidFill>
          <a:srgbClr val="66FFFF"/>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Y4/5/6 SEN</a:t>
          </a:r>
        </a:p>
        <a:p>
          <a:pPr marL="0" lvl="0" indent="0" algn="ctr" defTabSz="577850" rtl="0">
            <a:lnSpc>
              <a:spcPct val="90000"/>
            </a:lnSpc>
            <a:spcBef>
              <a:spcPct val="0"/>
            </a:spcBef>
            <a:spcAft>
              <a:spcPct val="35000"/>
            </a:spcAft>
            <a:buNone/>
          </a:pPr>
          <a:r>
            <a:rPr lang="en-GB" sz="1000">
              <a:solidFill>
                <a:prstClr val="black"/>
              </a:solidFill>
            </a:rPr>
            <a:t>1TFE SC4</a:t>
          </a:r>
          <a:r>
            <a:rPr lang="en-GB" sz="1000" baseline="0">
              <a:solidFill>
                <a:prstClr val="black"/>
              </a:solidFill>
            </a:rPr>
            <a:t> </a:t>
          </a:r>
          <a:r>
            <a:rPr lang="en-GB" sz="1000">
              <a:solidFill>
                <a:prstClr val="black"/>
              </a:solidFill>
            </a:rPr>
            <a:t>TTO</a:t>
          </a:r>
        </a:p>
        <a:p>
          <a:pPr marL="0" lvl="0" indent="0" algn="ctr" defTabSz="577850" rtl="0">
            <a:lnSpc>
              <a:spcPct val="90000"/>
            </a:lnSpc>
            <a:spcBef>
              <a:spcPct val="0"/>
            </a:spcBef>
            <a:spcAft>
              <a:spcPct val="35000"/>
            </a:spcAft>
            <a:buNone/>
          </a:pPr>
          <a:r>
            <a:rPr lang="en-GB" sz="1000">
              <a:solidFill>
                <a:prstClr val="black"/>
              </a:solidFill>
            </a:rPr>
            <a:t> </a:t>
          </a:r>
          <a:endParaRPr lang="en-GB" sz="1000" b="0" kern="1200">
            <a:solidFill>
              <a:prstClr val="black"/>
            </a:solidFill>
          </a:endParaRPr>
        </a:p>
      </xdr:txBody>
    </xdr:sp>
    <xdr:clientData/>
  </xdr:twoCellAnchor>
  <xdr:twoCellAnchor>
    <xdr:from>
      <xdr:col>15</xdr:col>
      <xdr:colOff>542926</xdr:colOff>
      <xdr:row>15</xdr:row>
      <xdr:rowOff>47625</xdr:rowOff>
    </xdr:from>
    <xdr:to>
      <xdr:col>17</xdr:col>
      <xdr:colOff>95250</xdr:colOff>
      <xdr:row>19</xdr:row>
      <xdr:rowOff>95250</xdr:rowOff>
    </xdr:to>
    <xdr:sp macro="" textlink="">
      <xdr:nvSpPr>
        <xdr:cNvPr id="45" name="Rectangle 44" descr="Hierarchy Level 2 Item 5">
          <a:extLst>
            <a:ext uri="{FF2B5EF4-FFF2-40B4-BE49-F238E27FC236}">
              <a16:creationId xmlns:a16="http://schemas.microsoft.com/office/drawing/2014/main" id="{957C377A-FDDF-41C2-8248-FCA6142D1B39}"/>
            </a:ext>
          </a:extLst>
        </xdr:cNvPr>
        <xdr:cNvSpPr/>
      </xdr:nvSpPr>
      <xdr:spPr>
        <a:xfrm>
          <a:off x="9972676" y="2905125"/>
          <a:ext cx="809624" cy="809625"/>
        </a:xfrm>
        <a:prstGeom prst="rect">
          <a:avLst/>
        </a:prstGeom>
        <a:solidFill>
          <a:srgbClr val="E29B66"/>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b="0" kern="1200">
              <a:solidFill>
                <a:prstClr val="black"/>
              </a:solidFill>
            </a:rPr>
            <a:t>Room</a:t>
          </a:r>
          <a:r>
            <a:rPr lang="en-GB" sz="1000" b="0" kern="1200" baseline="0">
              <a:solidFill>
                <a:prstClr val="black"/>
              </a:solidFill>
            </a:rPr>
            <a:t> Lead 1 FTE SC6</a:t>
          </a:r>
        </a:p>
        <a:p>
          <a:pPr marL="0" lvl="0" indent="0" algn="ctr" defTabSz="577850" rtl="0">
            <a:lnSpc>
              <a:spcPct val="90000"/>
            </a:lnSpc>
            <a:spcBef>
              <a:spcPct val="0"/>
            </a:spcBef>
            <a:spcAft>
              <a:spcPct val="35000"/>
            </a:spcAft>
            <a:buNone/>
          </a:pPr>
          <a:r>
            <a:rPr lang="en-GB" sz="1000" b="0" kern="1200" baseline="0">
              <a:solidFill>
                <a:prstClr val="black"/>
              </a:solidFill>
            </a:rPr>
            <a:t>AYR</a:t>
          </a:r>
          <a:endParaRPr lang="en-GB" sz="1000" b="0" kern="1200">
            <a:solidFill>
              <a:prstClr val="black"/>
            </a:solidFill>
          </a:endParaRPr>
        </a:p>
      </xdr:txBody>
    </xdr:sp>
    <xdr:clientData/>
  </xdr:twoCellAnchor>
  <xdr:twoCellAnchor>
    <xdr:from>
      <xdr:col>14</xdr:col>
      <xdr:colOff>257175</xdr:colOff>
      <xdr:row>15</xdr:row>
      <xdr:rowOff>53005</xdr:rowOff>
    </xdr:from>
    <xdr:to>
      <xdr:col>15</xdr:col>
      <xdr:colOff>371474</xdr:colOff>
      <xdr:row>19</xdr:row>
      <xdr:rowOff>114300</xdr:rowOff>
    </xdr:to>
    <xdr:sp macro="" textlink="">
      <xdr:nvSpPr>
        <xdr:cNvPr id="46" name="Rectangle 45" descr="Hierarchy Level 2 Item 5">
          <a:extLst>
            <a:ext uri="{FF2B5EF4-FFF2-40B4-BE49-F238E27FC236}">
              <a16:creationId xmlns:a16="http://schemas.microsoft.com/office/drawing/2014/main" id="{70FD6911-2698-4FB9-9592-A6DF148AB1B1}"/>
            </a:ext>
          </a:extLst>
        </xdr:cNvPr>
        <xdr:cNvSpPr/>
      </xdr:nvSpPr>
      <xdr:spPr>
        <a:xfrm>
          <a:off x="9058275" y="2910505"/>
          <a:ext cx="742949" cy="823295"/>
        </a:xfrm>
        <a:prstGeom prst="rect">
          <a:avLst/>
        </a:prstGeom>
        <a:solidFill>
          <a:srgbClr val="E29B66"/>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Early Years Educator</a:t>
          </a:r>
        </a:p>
        <a:p>
          <a:pPr marL="0" lvl="0" indent="0" algn="ctr" defTabSz="577850" rtl="0">
            <a:lnSpc>
              <a:spcPct val="90000"/>
            </a:lnSpc>
            <a:spcBef>
              <a:spcPct val="0"/>
            </a:spcBef>
            <a:spcAft>
              <a:spcPct val="35000"/>
            </a:spcAft>
            <a:buNone/>
          </a:pPr>
          <a:r>
            <a:rPr lang="en-GB" sz="1000">
              <a:solidFill>
                <a:prstClr val="black"/>
              </a:solidFill>
            </a:rPr>
            <a:t>1 FTE SC5</a:t>
          </a:r>
        </a:p>
        <a:p>
          <a:pPr marL="0" lvl="0" indent="0" algn="ctr" defTabSz="577850" rtl="0">
            <a:lnSpc>
              <a:spcPct val="90000"/>
            </a:lnSpc>
            <a:spcBef>
              <a:spcPct val="0"/>
            </a:spcBef>
            <a:spcAft>
              <a:spcPct val="35000"/>
            </a:spcAft>
            <a:buNone/>
          </a:pPr>
          <a:r>
            <a:rPr lang="en-GB" sz="1000">
              <a:solidFill>
                <a:prstClr val="black"/>
              </a:solidFill>
            </a:rPr>
            <a:t>AYR</a:t>
          </a:r>
        </a:p>
        <a:p>
          <a:pPr marL="0" lvl="0" indent="0" algn="ctr" defTabSz="577850" rtl="0">
            <a:lnSpc>
              <a:spcPct val="90000"/>
            </a:lnSpc>
            <a:spcBef>
              <a:spcPct val="0"/>
            </a:spcBef>
            <a:spcAft>
              <a:spcPct val="35000"/>
            </a:spcAft>
            <a:buNone/>
          </a:pPr>
          <a:r>
            <a:rPr lang="en-GB" sz="1000">
              <a:solidFill>
                <a:prstClr val="black"/>
              </a:solidFill>
            </a:rPr>
            <a:t> </a:t>
          </a:r>
          <a:endParaRPr lang="en-GB" sz="1000" b="0" kern="1200">
            <a:solidFill>
              <a:prstClr val="black"/>
            </a:solidFill>
          </a:endParaRPr>
        </a:p>
      </xdr:txBody>
    </xdr:sp>
    <xdr:clientData/>
  </xdr:twoCellAnchor>
  <xdr:twoCellAnchor>
    <xdr:from>
      <xdr:col>15</xdr:col>
      <xdr:colOff>590550</xdr:colOff>
      <xdr:row>19</xdr:row>
      <xdr:rowOff>171449</xdr:rowOff>
    </xdr:from>
    <xdr:to>
      <xdr:col>17</xdr:col>
      <xdr:colOff>142875</xdr:colOff>
      <xdr:row>24</xdr:row>
      <xdr:rowOff>123824</xdr:rowOff>
    </xdr:to>
    <xdr:sp macro="" textlink="">
      <xdr:nvSpPr>
        <xdr:cNvPr id="47" name="Rectangle 46" descr="Hierarchy Level 2 Item 5">
          <a:extLst>
            <a:ext uri="{FF2B5EF4-FFF2-40B4-BE49-F238E27FC236}">
              <a16:creationId xmlns:a16="http://schemas.microsoft.com/office/drawing/2014/main" id="{60AF2A5C-5A2B-4360-A9D2-67DAF9C63C55}"/>
            </a:ext>
          </a:extLst>
        </xdr:cNvPr>
        <xdr:cNvSpPr/>
      </xdr:nvSpPr>
      <xdr:spPr>
        <a:xfrm>
          <a:off x="10020300" y="3790949"/>
          <a:ext cx="809625" cy="904875"/>
        </a:xfrm>
        <a:prstGeom prst="rect">
          <a:avLst/>
        </a:prstGeom>
        <a:solidFill>
          <a:srgbClr val="E29B66"/>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Early</a:t>
          </a:r>
          <a:r>
            <a:rPr lang="en-GB" sz="1000" baseline="0">
              <a:solidFill>
                <a:prstClr val="black"/>
              </a:solidFill>
            </a:rPr>
            <a:t> Years Educator</a:t>
          </a:r>
        </a:p>
        <a:p>
          <a:pPr marL="0" lvl="0" indent="0" algn="ctr" defTabSz="577850" rtl="0">
            <a:lnSpc>
              <a:spcPct val="90000"/>
            </a:lnSpc>
            <a:spcBef>
              <a:spcPct val="0"/>
            </a:spcBef>
            <a:spcAft>
              <a:spcPct val="35000"/>
            </a:spcAft>
            <a:buNone/>
          </a:pPr>
          <a:r>
            <a:rPr lang="en-GB" sz="1000" b="1" baseline="0">
              <a:solidFill>
                <a:prstClr val="black"/>
              </a:solidFill>
            </a:rPr>
            <a:t>VACANCY</a:t>
          </a:r>
        </a:p>
        <a:p>
          <a:pPr marL="0" lvl="0" indent="0" algn="ctr" defTabSz="577850" rtl="0">
            <a:lnSpc>
              <a:spcPct val="90000"/>
            </a:lnSpc>
            <a:spcBef>
              <a:spcPct val="0"/>
            </a:spcBef>
            <a:spcAft>
              <a:spcPct val="35000"/>
            </a:spcAft>
            <a:buNone/>
          </a:pPr>
          <a:r>
            <a:rPr lang="en-GB" sz="1000" b="0" kern="1200" baseline="0">
              <a:solidFill>
                <a:prstClr val="black"/>
              </a:solidFill>
            </a:rPr>
            <a:t>1 FTE SC3</a:t>
          </a:r>
        </a:p>
        <a:p>
          <a:pPr marL="0" lvl="0" indent="0" algn="ctr" defTabSz="577850" rtl="0">
            <a:lnSpc>
              <a:spcPct val="90000"/>
            </a:lnSpc>
            <a:spcBef>
              <a:spcPct val="0"/>
            </a:spcBef>
            <a:spcAft>
              <a:spcPct val="35000"/>
            </a:spcAft>
            <a:buNone/>
          </a:pPr>
          <a:r>
            <a:rPr lang="en-GB" sz="1000" b="0" kern="1200" baseline="0">
              <a:solidFill>
                <a:prstClr val="black"/>
              </a:solidFill>
            </a:rPr>
            <a:t>AYR</a:t>
          </a:r>
          <a:endParaRPr lang="en-GB" sz="1000" b="0" kern="1200">
            <a:solidFill>
              <a:prstClr val="black"/>
            </a:solidFill>
          </a:endParaRPr>
        </a:p>
      </xdr:txBody>
    </xdr:sp>
    <xdr:clientData/>
  </xdr:twoCellAnchor>
  <xdr:twoCellAnchor>
    <xdr:from>
      <xdr:col>14</xdr:col>
      <xdr:colOff>257174</xdr:colOff>
      <xdr:row>25</xdr:row>
      <xdr:rowOff>19051</xdr:rowOff>
    </xdr:from>
    <xdr:to>
      <xdr:col>15</xdr:col>
      <xdr:colOff>419099</xdr:colOff>
      <xdr:row>29</xdr:row>
      <xdr:rowOff>133350</xdr:rowOff>
    </xdr:to>
    <xdr:sp macro="" textlink="">
      <xdr:nvSpPr>
        <xdr:cNvPr id="48" name="Rectangle 47" descr="Hierarchy Level 2 Item 5">
          <a:extLst>
            <a:ext uri="{FF2B5EF4-FFF2-40B4-BE49-F238E27FC236}">
              <a16:creationId xmlns:a16="http://schemas.microsoft.com/office/drawing/2014/main" id="{45A6F2C9-A3B3-40AC-A9FF-B7CBEBD80A2A}"/>
            </a:ext>
          </a:extLst>
        </xdr:cNvPr>
        <xdr:cNvSpPr/>
      </xdr:nvSpPr>
      <xdr:spPr>
        <a:xfrm>
          <a:off x="9058274" y="4781551"/>
          <a:ext cx="790575" cy="876299"/>
        </a:xfrm>
        <a:prstGeom prst="rect">
          <a:avLst/>
        </a:prstGeom>
        <a:solidFill>
          <a:srgbClr val="E29B66"/>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Early Years Educator</a:t>
          </a:r>
        </a:p>
        <a:p>
          <a:pPr marL="0" lvl="0" indent="0" algn="ctr" defTabSz="577850" rtl="0">
            <a:lnSpc>
              <a:spcPct val="90000"/>
            </a:lnSpc>
            <a:spcBef>
              <a:spcPct val="0"/>
            </a:spcBef>
            <a:spcAft>
              <a:spcPct val="35000"/>
            </a:spcAft>
            <a:buNone/>
          </a:pPr>
          <a:r>
            <a:rPr lang="en-GB" sz="1000" b="0" kern="1200">
              <a:solidFill>
                <a:prstClr val="black"/>
              </a:solidFill>
            </a:rPr>
            <a:t>1 FTE SC5</a:t>
          </a:r>
        </a:p>
        <a:p>
          <a:pPr marL="0" lvl="0" indent="0" algn="ctr" defTabSz="577850" rtl="0">
            <a:lnSpc>
              <a:spcPct val="90000"/>
            </a:lnSpc>
            <a:spcBef>
              <a:spcPct val="0"/>
            </a:spcBef>
            <a:spcAft>
              <a:spcPct val="35000"/>
            </a:spcAft>
            <a:buNone/>
          </a:pPr>
          <a:r>
            <a:rPr lang="en-GB" sz="1000" b="0" kern="1200">
              <a:solidFill>
                <a:prstClr val="black"/>
              </a:solidFill>
            </a:rPr>
            <a:t>TTO</a:t>
          </a:r>
        </a:p>
      </xdr:txBody>
    </xdr:sp>
    <xdr:clientData/>
  </xdr:twoCellAnchor>
  <xdr:twoCellAnchor>
    <xdr:from>
      <xdr:col>15</xdr:col>
      <xdr:colOff>590549</xdr:colOff>
      <xdr:row>25</xdr:row>
      <xdr:rowOff>19051</xdr:rowOff>
    </xdr:from>
    <xdr:to>
      <xdr:col>17</xdr:col>
      <xdr:colOff>133350</xdr:colOff>
      <xdr:row>29</xdr:row>
      <xdr:rowOff>142875</xdr:rowOff>
    </xdr:to>
    <xdr:sp macro="" textlink="">
      <xdr:nvSpPr>
        <xdr:cNvPr id="49" name="Rectangle 48" descr="Hierarchy Level 2 Item 5">
          <a:extLst>
            <a:ext uri="{FF2B5EF4-FFF2-40B4-BE49-F238E27FC236}">
              <a16:creationId xmlns:a16="http://schemas.microsoft.com/office/drawing/2014/main" id="{7AC83504-A8E2-4CAB-B308-D574890A2366}"/>
            </a:ext>
          </a:extLst>
        </xdr:cNvPr>
        <xdr:cNvSpPr/>
      </xdr:nvSpPr>
      <xdr:spPr>
        <a:xfrm>
          <a:off x="10020299" y="4781551"/>
          <a:ext cx="800101" cy="885824"/>
        </a:xfrm>
        <a:prstGeom prst="rect">
          <a:avLst/>
        </a:prstGeom>
        <a:solidFill>
          <a:srgbClr val="E29B66"/>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Early Years Educator</a:t>
          </a:r>
        </a:p>
        <a:p>
          <a:pPr marL="0" lvl="0" indent="0" algn="ctr" defTabSz="577850" rtl="0">
            <a:lnSpc>
              <a:spcPct val="90000"/>
            </a:lnSpc>
            <a:spcBef>
              <a:spcPct val="0"/>
            </a:spcBef>
            <a:spcAft>
              <a:spcPct val="35000"/>
            </a:spcAft>
            <a:buNone/>
          </a:pPr>
          <a:r>
            <a:rPr lang="en-GB" sz="1000">
              <a:solidFill>
                <a:prstClr val="black"/>
              </a:solidFill>
            </a:rPr>
            <a:t>0.86 FTE SC2</a:t>
          </a:r>
        </a:p>
        <a:p>
          <a:pPr marL="0" lvl="0" indent="0" algn="ctr" defTabSz="577850" rtl="0">
            <a:lnSpc>
              <a:spcPct val="90000"/>
            </a:lnSpc>
            <a:spcBef>
              <a:spcPct val="0"/>
            </a:spcBef>
            <a:spcAft>
              <a:spcPct val="35000"/>
            </a:spcAft>
            <a:buNone/>
          </a:pPr>
          <a:r>
            <a:rPr lang="en-GB" sz="1000">
              <a:solidFill>
                <a:prstClr val="black"/>
              </a:solidFill>
            </a:rPr>
            <a:t>TTO </a:t>
          </a:r>
          <a:endParaRPr lang="en-GB" sz="1000" b="0" kern="1200">
            <a:solidFill>
              <a:prstClr val="black"/>
            </a:solidFill>
          </a:endParaRPr>
        </a:p>
      </xdr:txBody>
    </xdr:sp>
    <xdr:clientData/>
  </xdr:twoCellAnchor>
  <xdr:twoCellAnchor>
    <xdr:from>
      <xdr:col>11</xdr:col>
      <xdr:colOff>447675</xdr:colOff>
      <xdr:row>40</xdr:row>
      <xdr:rowOff>133350</xdr:rowOff>
    </xdr:from>
    <xdr:to>
      <xdr:col>13</xdr:col>
      <xdr:colOff>285750</xdr:colOff>
      <xdr:row>43</xdr:row>
      <xdr:rowOff>152400</xdr:rowOff>
    </xdr:to>
    <xdr:sp macro="" textlink="">
      <xdr:nvSpPr>
        <xdr:cNvPr id="50" name="Rectangle 49" descr="Hierarchy Level 2 Item 5">
          <a:extLst>
            <a:ext uri="{FF2B5EF4-FFF2-40B4-BE49-F238E27FC236}">
              <a16:creationId xmlns:a16="http://schemas.microsoft.com/office/drawing/2014/main" id="{6221D612-45C9-4652-AD32-2259438389E2}"/>
            </a:ext>
          </a:extLst>
        </xdr:cNvPr>
        <xdr:cNvSpPr/>
      </xdr:nvSpPr>
      <xdr:spPr>
        <a:xfrm>
          <a:off x="7362825" y="7753350"/>
          <a:ext cx="1095375" cy="590550"/>
        </a:xfrm>
        <a:prstGeom prst="rect">
          <a:avLst/>
        </a:prstGeom>
        <a:solidFill>
          <a:schemeClr val="accent6">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BC 0.14 FTE SC4</a:t>
          </a:r>
          <a:r>
            <a:rPr lang="en-GB" sz="1000" baseline="0">
              <a:solidFill>
                <a:prstClr val="black"/>
              </a:solidFill>
            </a:rPr>
            <a:t> </a:t>
          </a:r>
          <a:r>
            <a:rPr lang="en-GB" sz="1000">
              <a:solidFill>
                <a:prstClr val="black"/>
              </a:solidFill>
            </a:rPr>
            <a:t> </a:t>
          </a:r>
        </a:p>
        <a:p>
          <a:pPr marL="0" lvl="0" indent="0" algn="ctr" defTabSz="577850" rtl="0">
            <a:lnSpc>
              <a:spcPct val="90000"/>
            </a:lnSpc>
            <a:spcBef>
              <a:spcPct val="0"/>
            </a:spcBef>
            <a:spcAft>
              <a:spcPct val="35000"/>
            </a:spcAft>
            <a:buNone/>
          </a:pPr>
          <a:r>
            <a:rPr lang="en-GB" sz="1000" b="0" kern="1200">
              <a:solidFill>
                <a:prstClr val="black"/>
              </a:solidFill>
            </a:rPr>
            <a:t>TTO</a:t>
          </a:r>
        </a:p>
      </xdr:txBody>
    </xdr:sp>
    <xdr:clientData/>
  </xdr:twoCellAnchor>
  <xdr:twoCellAnchor>
    <xdr:from>
      <xdr:col>6</xdr:col>
      <xdr:colOff>47625</xdr:colOff>
      <xdr:row>29</xdr:row>
      <xdr:rowOff>9524</xdr:rowOff>
    </xdr:from>
    <xdr:to>
      <xdr:col>13</xdr:col>
      <xdr:colOff>95250</xdr:colOff>
      <xdr:row>30</xdr:row>
      <xdr:rowOff>114300</xdr:rowOff>
    </xdr:to>
    <xdr:sp macro="" textlink="">
      <xdr:nvSpPr>
        <xdr:cNvPr id="51" name="Rectangle 50" descr="Hierarchy Sub Level">
          <a:extLst>
            <a:ext uri="{FF2B5EF4-FFF2-40B4-BE49-F238E27FC236}">
              <a16:creationId xmlns:a16="http://schemas.microsoft.com/office/drawing/2014/main" id="{FA01D090-C8D2-4F32-9CF4-85256392756F}"/>
            </a:ext>
          </a:extLst>
        </xdr:cNvPr>
        <xdr:cNvSpPr/>
      </xdr:nvSpPr>
      <xdr:spPr>
        <a:xfrm>
          <a:off x="3819525" y="5534024"/>
          <a:ext cx="4448175" cy="295276"/>
        </a:xfrm>
        <a:prstGeom prst="rect">
          <a:avLst/>
        </a:prstGeom>
        <a:solidFill>
          <a:srgbClr val="66FFFF"/>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endParaRPr lang="en-GB" sz="1000">
            <a:solidFill>
              <a:prstClr val="black"/>
            </a:solidFill>
          </a:endParaRPr>
        </a:p>
        <a:p>
          <a:pPr marL="0" lvl="0" indent="0" algn="ctr" defTabSz="577850" rtl="0">
            <a:lnSpc>
              <a:spcPct val="90000"/>
            </a:lnSpc>
            <a:spcBef>
              <a:spcPct val="0"/>
            </a:spcBef>
            <a:spcAft>
              <a:spcPct val="35000"/>
            </a:spcAft>
            <a:buNone/>
          </a:pPr>
          <a:r>
            <a:rPr lang="en-GB" sz="1000">
              <a:solidFill>
                <a:prstClr val="black"/>
              </a:solidFill>
            </a:rPr>
            <a:t>SEN TA 0.8</a:t>
          </a:r>
          <a:r>
            <a:rPr lang="en-GB" sz="1000" baseline="0">
              <a:solidFill>
                <a:prstClr val="black"/>
              </a:solidFill>
            </a:rPr>
            <a:t> FT</a:t>
          </a:r>
          <a:r>
            <a:rPr lang="en-GB" sz="1000">
              <a:solidFill>
                <a:prstClr val="black"/>
              </a:solidFill>
            </a:rPr>
            <a:t>E SC4</a:t>
          </a:r>
          <a:r>
            <a:rPr lang="en-GB" sz="1000" baseline="0">
              <a:solidFill>
                <a:prstClr val="black"/>
              </a:solidFill>
            </a:rPr>
            <a:t> </a:t>
          </a:r>
          <a:r>
            <a:rPr lang="en-GB" sz="1000">
              <a:solidFill>
                <a:prstClr val="black"/>
              </a:solidFill>
            </a:rPr>
            <a:t>TTO</a:t>
          </a:r>
        </a:p>
        <a:p>
          <a:pPr marL="0" lvl="0" indent="0" algn="ctr" defTabSz="577850" rtl="0">
            <a:lnSpc>
              <a:spcPct val="90000"/>
            </a:lnSpc>
            <a:spcBef>
              <a:spcPct val="0"/>
            </a:spcBef>
            <a:spcAft>
              <a:spcPct val="35000"/>
            </a:spcAft>
            <a:buNone/>
          </a:pPr>
          <a:r>
            <a:rPr lang="en-GB" sz="1000">
              <a:solidFill>
                <a:prstClr val="black"/>
              </a:solidFill>
            </a:rPr>
            <a:t> </a:t>
          </a:r>
          <a:endParaRPr lang="en-GB" sz="1000" b="0" kern="1200">
            <a:solidFill>
              <a:prstClr val="black"/>
            </a:solidFill>
          </a:endParaRPr>
        </a:p>
      </xdr:txBody>
    </xdr:sp>
    <xdr:clientData/>
  </xdr:twoCellAnchor>
  <xdr:twoCellAnchor>
    <xdr:from>
      <xdr:col>7</xdr:col>
      <xdr:colOff>295276</xdr:colOff>
      <xdr:row>24</xdr:row>
      <xdr:rowOff>159747</xdr:rowOff>
    </xdr:from>
    <xdr:to>
      <xdr:col>8</xdr:col>
      <xdr:colOff>361950</xdr:colOff>
      <xdr:row>28</xdr:row>
      <xdr:rowOff>142875</xdr:rowOff>
    </xdr:to>
    <xdr:sp macro="" textlink="">
      <xdr:nvSpPr>
        <xdr:cNvPr id="52" name="Rectangle 51" descr="Hierarchy Sub Level">
          <a:extLst>
            <a:ext uri="{FF2B5EF4-FFF2-40B4-BE49-F238E27FC236}">
              <a16:creationId xmlns:a16="http://schemas.microsoft.com/office/drawing/2014/main" id="{D4D7166D-880B-4061-8FEB-50CCEE1D599F}"/>
            </a:ext>
          </a:extLst>
        </xdr:cNvPr>
        <xdr:cNvSpPr/>
      </xdr:nvSpPr>
      <xdr:spPr>
        <a:xfrm>
          <a:off x="4695826" y="4731747"/>
          <a:ext cx="695324" cy="745128"/>
        </a:xfrm>
        <a:prstGeom prst="rect">
          <a:avLst/>
        </a:prstGeom>
        <a:solidFill>
          <a:srgbClr val="FFCCCC"/>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SEN</a:t>
          </a:r>
        </a:p>
        <a:p>
          <a:pPr marL="0" lvl="0" indent="0" algn="ctr" defTabSz="577850" rtl="0">
            <a:lnSpc>
              <a:spcPct val="90000"/>
            </a:lnSpc>
            <a:spcBef>
              <a:spcPct val="0"/>
            </a:spcBef>
            <a:spcAft>
              <a:spcPct val="35000"/>
            </a:spcAft>
            <a:buNone/>
          </a:pPr>
          <a:r>
            <a:rPr lang="en-GB" sz="1000" baseline="0">
              <a:solidFill>
                <a:prstClr val="black"/>
              </a:solidFill>
            </a:rPr>
            <a:t>1 FT</a:t>
          </a:r>
          <a:r>
            <a:rPr lang="en-GB" sz="1000">
              <a:solidFill>
                <a:prstClr val="black"/>
              </a:solidFill>
            </a:rPr>
            <a:t>E </a:t>
          </a:r>
          <a:r>
            <a:rPr lang="en-GB" sz="1000" baseline="0">
              <a:solidFill>
                <a:prstClr val="black"/>
              </a:solidFill>
            </a:rPr>
            <a:t> </a:t>
          </a:r>
          <a:r>
            <a:rPr lang="en-GB" sz="1000">
              <a:solidFill>
                <a:prstClr val="black"/>
              </a:solidFill>
            </a:rPr>
            <a:t>TTO</a:t>
          </a:r>
        </a:p>
        <a:p>
          <a:pPr marL="0" lvl="0" indent="0" algn="ctr" defTabSz="577850" rtl="0">
            <a:lnSpc>
              <a:spcPct val="90000"/>
            </a:lnSpc>
            <a:spcBef>
              <a:spcPct val="0"/>
            </a:spcBef>
            <a:spcAft>
              <a:spcPct val="35000"/>
            </a:spcAft>
            <a:buNone/>
          </a:pPr>
          <a:r>
            <a:rPr lang="en-GB" sz="1000" b="1">
              <a:solidFill>
                <a:prstClr val="black"/>
              </a:solidFill>
            </a:rPr>
            <a:t>AGENCY</a:t>
          </a:r>
          <a:r>
            <a:rPr lang="en-GB" sz="1000">
              <a:solidFill>
                <a:prstClr val="black"/>
              </a:solidFill>
            </a:rPr>
            <a:t> </a:t>
          </a:r>
          <a:endParaRPr lang="en-GB" sz="1000" b="0" kern="1200">
            <a:solidFill>
              <a:prstClr val="black"/>
            </a:solidFill>
          </a:endParaRPr>
        </a:p>
      </xdr:txBody>
    </xdr:sp>
    <xdr:clientData/>
  </xdr:twoCellAnchor>
  <xdr:twoCellAnchor>
    <xdr:from>
      <xdr:col>4</xdr:col>
      <xdr:colOff>485775</xdr:colOff>
      <xdr:row>24</xdr:row>
      <xdr:rowOff>133351</xdr:rowOff>
    </xdr:from>
    <xdr:to>
      <xdr:col>5</xdr:col>
      <xdr:colOff>571500</xdr:colOff>
      <xdr:row>28</xdr:row>
      <xdr:rowOff>171451</xdr:rowOff>
    </xdr:to>
    <xdr:sp macro="" textlink="">
      <xdr:nvSpPr>
        <xdr:cNvPr id="53" name="Rectangle 52" descr="Hierarchy Sub Level">
          <a:extLst>
            <a:ext uri="{FF2B5EF4-FFF2-40B4-BE49-F238E27FC236}">
              <a16:creationId xmlns:a16="http://schemas.microsoft.com/office/drawing/2014/main" id="{AB098D04-A06A-46FA-9F77-A1446DCC0373}"/>
            </a:ext>
          </a:extLst>
        </xdr:cNvPr>
        <xdr:cNvSpPr/>
      </xdr:nvSpPr>
      <xdr:spPr>
        <a:xfrm>
          <a:off x="3000375" y="4705351"/>
          <a:ext cx="714375" cy="800100"/>
        </a:xfrm>
        <a:prstGeom prst="rect">
          <a:avLst/>
        </a:prstGeom>
        <a:solidFill>
          <a:srgbClr val="FFCCCC"/>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SEN</a:t>
          </a:r>
        </a:p>
        <a:p>
          <a:pPr marL="0" lvl="0" indent="0" algn="ctr" defTabSz="577850" rtl="0">
            <a:lnSpc>
              <a:spcPct val="90000"/>
            </a:lnSpc>
            <a:spcBef>
              <a:spcPct val="0"/>
            </a:spcBef>
            <a:spcAft>
              <a:spcPct val="35000"/>
            </a:spcAft>
            <a:buNone/>
          </a:pPr>
          <a:r>
            <a:rPr lang="en-GB" sz="1000" baseline="0">
              <a:solidFill>
                <a:prstClr val="black"/>
              </a:solidFill>
            </a:rPr>
            <a:t>1 FT</a:t>
          </a:r>
          <a:r>
            <a:rPr lang="en-GB" sz="1000">
              <a:solidFill>
                <a:prstClr val="black"/>
              </a:solidFill>
            </a:rPr>
            <a:t>E </a:t>
          </a:r>
          <a:r>
            <a:rPr lang="en-GB" sz="1000" baseline="0">
              <a:solidFill>
                <a:prstClr val="black"/>
              </a:solidFill>
            </a:rPr>
            <a:t> </a:t>
          </a:r>
          <a:r>
            <a:rPr lang="en-GB" sz="1000">
              <a:solidFill>
                <a:prstClr val="black"/>
              </a:solidFill>
            </a:rPr>
            <a:t>TTO</a:t>
          </a:r>
        </a:p>
        <a:p>
          <a:pPr marL="0" lvl="0" indent="0" algn="ctr" defTabSz="577850" rtl="0">
            <a:lnSpc>
              <a:spcPct val="90000"/>
            </a:lnSpc>
            <a:spcBef>
              <a:spcPct val="0"/>
            </a:spcBef>
            <a:spcAft>
              <a:spcPct val="35000"/>
            </a:spcAft>
            <a:buNone/>
          </a:pPr>
          <a:r>
            <a:rPr lang="en-GB" sz="1000" b="1">
              <a:solidFill>
                <a:prstClr val="black"/>
              </a:solidFill>
            </a:rPr>
            <a:t>AGENCY</a:t>
          </a:r>
          <a:r>
            <a:rPr lang="en-GB" sz="1000">
              <a:solidFill>
                <a:prstClr val="black"/>
              </a:solidFill>
            </a:rPr>
            <a:t> </a:t>
          </a:r>
          <a:endParaRPr lang="en-GB" sz="1000" b="0" kern="1200">
            <a:solidFill>
              <a:prstClr val="black"/>
            </a:solidFill>
          </a:endParaRPr>
        </a:p>
      </xdr:txBody>
    </xdr:sp>
    <xdr:clientData/>
  </xdr:twoCellAnchor>
  <xdr:twoCellAnchor>
    <xdr:from>
      <xdr:col>14</xdr:col>
      <xdr:colOff>257175</xdr:colOff>
      <xdr:row>20</xdr:row>
      <xdr:rowOff>0</xdr:rowOff>
    </xdr:from>
    <xdr:to>
      <xdr:col>15</xdr:col>
      <xdr:colOff>419100</xdr:colOff>
      <xdr:row>24</xdr:row>
      <xdr:rowOff>133350</xdr:rowOff>
    </xdr:to>
    <xdr:sp macro="" textlink="">
      <xdr:nvSpPr>
        <xdr:cNvPr id="54" name="Rectangle 53" descr="Hierarchy Level 2 Item 5">
          <a:extLst>
            <a:ext uri="{FF2B5EF4-FFF2-40B4-BE49-F238E27FC236}">
              <a16:creationId xmlns:a16="http://schemas.microsoft.com/office/drawing/2014/main" id="{F841FA26-F749-44DD-8E2F-BF56E1507534}"/>
            </a:ext>
          </a:extLst>
        </xdr:cNvPr>
        <xdr:cNvSpPr/>
      </xdr:nvSpPr>
      <xdr:spPr>
        <a:xfrm>
          <a:off x="9058275" y="3810000"/>
          <a:ext cx="790575" cy="895350"/>
        </a:xfrm>
        <a:prstGeom prst="rect">
          <a:avLst/>
        </a:prstGeom>
        <a:solidFill>
          <a:srgbClr val="E29B66"/>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Early</a:t>
          </a:r>
          <a:r>
            <a:rPr lang="en-GB" sz="1000" baseline="0">
              <a:solidFill>
                <a:prstClr val="black"/>
              </a:solidFill>
            </a:rPr>
            <a:t> Years Educator</a:t>
          </a:r>
        </a:p>
        <a:p>
          <a:pPr marL="0" lvl="0" indent="0" algn="ctr" defTabSz="577850" rtl="0">
            <a:lnSpc>
              <a:spcPct val="90000"/>
            </a:lnSpc>
            <a:spcBef>
              <a:spcPct val="0"/>
            </a:spcBef>
            <a:spcAft>
              <a:spcPct val="35000"/>
            </a:spcAft>
            <a:buNone/>
          </a:pPr>
          <a:r>
            <a:rPr lang="en-GB" sz="1000" b="0" kern="1200" baseline="0">
              <a:solidFill>
                <a:prstClr val="black"/>
              </a:solidFill>
            </a:rPr>
            <a:t>1 FTE SC3</a:t>
          </a:r>
        </a:p>
        <a:p>
          <a:pPr marL="0" lvl="0" indent="0" algn="ctr" defTabSz="577850" rtl="0">
            <a:lnSpc>
              <a:spcPct val="90000"/>
            </a:lnSpc>
            <a:spcBef>
              <a:spcPct val="0"/>
            </a:spcBef>
            <a:spcAft>
              <a:spcPct val="35000"/>
            </a:spcAft>
            <a:buNone/>
          </a:pPr>
          <a:r>
            <a:rPr lang="en-GB" sz="1000" b="0" kern="1200" baseline="0">
              <a:solidFill>
                <a:prstClr val="black"/>
              </a:solidFill>
            </a:rPr>
            <a:t>AYR</a:t>
          </a:r>
          <a:endParaRPr lang="en-GB" sz="1000" b="0" kern="1200">
            <a:solidFill>
              <a:prstClr val="black"/>
            </a:solidFill>
          </a:endParaRPr>
        </a:p>
      </xdr:txBody>
    </xdr:sp>
    <xdr:clientData/>
  </xdr:twoCellAnchor>
  <xdr:twoCellAnchor>
    <xdr:from>
      <xdr:col>8</xdr:col>
      <xdr:colOff>447676</xdr:colOff>
      <xdr:row>24</xdr:row>
      <xdr:rowOff>161925</xdr:rowOff>
    </xdr:from>
    <xdr:to>
      <xdr:col>9</xdr:col>
      <xdr:colOff>476251</xdr:colOff>
      <xdr:row>28</xdr:row>
      <xdr:rowOff>145053</xdr:rowOff>
    </xdr:to>
    <xdr:sp macro="" textlink="">
      <xdr:nvSpPr>
        <xdr:cNvPr id="55" name="Rectangle 54" descr="Hierarchy Sub Level">
          <a:extLst>
            <a:ext uri="{FF2B5EF4-FFF2-40B4-BE49-F238E27FC236}">
              <a16:creationId xmlns:a16="http://schemas.microsoft.com/office/drawing/2014/main" id="{CA2D2233-8080-4E1C-A6F1-8B8A1F63E763}"/>
            </a:ext>
          </a:extLst>
        </xdr:cNvPr>
        <xdr:cNvSpPr/>
      </xdr:nvSpPr>
      <xdr:spPr>
        <a:xfrm>
          <a:off x="5476876" y="4733925"/>
          <a:ext cx="657225" cy="745128"/>
        </a:xfrm>
        <a:prstGeom prst="rect">
          <a:avLst/>
        </a:prstGeom>
        <a:solidFill>
          <a:srgbClr val="FFCCCC"/>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SEN</a:t>
          </a:r>
        </a:p>
        <a:p>
          <a:pPr marL="0" lvl="0" indent="0" algn="ctr" defTabSz="577850" rtl="0">
            <a:lnSpc>
              <a:spcPct val="90000"/>
            </a:lnSpc>
            <a:spcBef>
              <a:spcPct val="0"/>
            </a:spcBef>
            <a:spcAft>
              <a:spcPct val="35000"/>
            </a:spcAft>
            <a:buNone/>
          </a:pPr>
          <a:r>
            <a:rPr lang="en-GB" sz="1000" baseline="0">
              <a:solidFill>
                <a:prstClr val="black"/>
              </a:solidFill>
            </a:rPr>
            <a:t>1 FT</a:t>
          </a:r>
          <a:r>
            <a:rPr lang="en-GB" sz="1000">
              <a:solidFill>
                <a:prstClr val="black"/>
              </a:solidFill>
            </a:rPr>
            <a:t>E </a:t>
          </a:r>
          <a:r>
            <a:rPr lang="en-GB" sz="1000" baseline="0">
              <a:solidFill>
                <a:prstClr val="black"/>
              </a:solidFill>
            </a:rPr>
            <a:t> </a:t>
          </a:r>
          <a:r>
            <a:rPr lang="en-GB" sz="1000">
              <a:solidFill>
                <a:prstClr val="black"/>
              </a:solidFill>
            </a:rPr>
            <a:t>TTO</a:t>
          </a:r>
        </a:p>
        <a:p>
          <a:pPr marL="0" lvl="0" indent="0" algn="ctr" defTabSz="577850" rtl="0">
            <a:lnSpc>
              <a:spcPct val="90000"/>
            </a:lnSpc>
            <a:spcBef>
              <a:spcPct val="0"/>
            </a:spcBef>
            <a:spcAft>
              <a:spcPct val="35000"/>
            </a:spcAft>
            <a:buNone/>
          </a:pPr>
          <a:r>
            <a:rPr lang="en-GB" sz="1000" b="1">
              <a:solidFill>
                <a:prstClr val="black"/>
              </a:solidFill>
            </a:rPr>
            <a:t>AGENCY</a:t>
          </a:r>
          <a:r>
            <a:rPr lang="en-GB" sz="1000">
              <a:solidFill>
                <a:prstClr val="black"/>
              </a:solidFill>
            </a:rPr>
            <a:t> </a:t>
          </a:r>
          <a:endParaRPr lang="en-GB" sz="1000" b="0" kern="1200">
            <a:solidFill>
              <a:prstClr val="black"/>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66675</xdr:colOff>
      <xdr:row>7</xdr:row>
      <xdr:rowOff>3615</xdr:rowOff>
    </xdr:from>
    <xdr:to>
      <xdr:col>10</xdr:col>
      <xdr:colOff>542926</xdr:colOff>
      <xdr:row>9</xdr:row>
      <xdr:rowOff>30514</xdr:rowOff>
    </xdr:to>
    <xdr:sp macro="" textlink="">
      <xdr:nvSpPr>
        <xdr:cNvPr id="3" name="Rectangle 2" descr="Hierarchy Level 1">
          <a:extLst>
            <a:ext uri="{FF2B5EF4-FFF2-40B4-BE49-F238E27FC236}">
              <a16:creationId xmlns:a16="http://schemas.microsoft.com/office/drawing/2014/main" id="{4D3BCB75-7CA9-4222-8FB2-D065A0E11E1C}"/>
            </a:ext>
          </a:extLst>
        </xdr:cNvPr>
        <xdr:cNvSpPr/>
      </xdr:nvSpPr>
      <xdr:spPr>
        <a:xfrm>
          <a:off x="5724525" y="1146615"/>
          <a:ext cx="1104901" cy="407899"/>
        </a:xfrm>
        <a:prstGeom prst="rect">
          <a:avLst/>
        </a:prstGeom>
        <a:solidFill>
          <a:srgbClr val="00B0F0"/>
        </a:solidFill>
        <a:ln>
          <a:noFill/>
        </a:ln>
        <a:effectLst/>
        <a:scene3d>
          <a:camera prst="orthographicFront"/>
          <a:lightRig rig="flat" dir="t"/>
        </a:scene3d>
        <a:sp3d prstMaterial="dkEdge"/>
      </xdr:spPr>
      <xdr:style>
        <a:lnRef idx="0">
          <a:scrgbClr r="0" g="0" b="0"/>
        </a:lnRef>
        <a:fillRef idx="2">
          <a:scrgbClr r="0" g="0" b="0"/>
        </a:fillRef>
        <a:effectRef idx="1">
          <a:scrgbClr r="0" g="0" b="0"/>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t> HT L32</a:t>
          </a:r>
          <a:endParaRPr lang="en-GB" sz="1000" b="0" kern="1200"/>
        </a:p>
      </xdr:txBody>
    </xdr:sp>
    <xdr:clientData/>
  </xdr:twoCellAnchor>
  <xdr:twoCellAnchor>
    <xdr:from>
      <xdr:col>0</xdr:col>
      <xdr:colOff>323850</xdr:colOff>
      <xdr:row>8</xdr:row>
      <xdr:rowOff>39673</xdr:rowOff>
    </xdr:from>
    <xdr:to>
      <xdr:col>2</xdr:col>
      <xdr:colOff>361950</xdr:colOff>
      <xdr:row>10</xdr:row>
      <xdr:rowOff>141254</xdr:rowOff>
    </xdr:to>
    <xdr:sp macro="" textlink="">
      <xdr:nvSpPr>
        <xdr:cNvPr id="4" name="Rectangle 3" descr="Hierarchy Sub Level">
          <a:extLst>
            <a:ext uri="{FF2B5EF4-FFF2-40B4-BE49-F238E27FC236}">
              <a16:creationId xmlns:a16="http://schemas.microsoft.com/office/drawing/2014/main" id="{5C904293-8BA6-4CB7-B237-47A34B53494D}"/>
            </a:ext>
          </a:extLst>
        </xdr:cNvPr>
        <xdr:cNvSpPr/>
      </xdr:nvSpPr>
      <xdr:spPr>
        <a:xfrm>
          <a:off x="323850" y="1373173"/>
          <a:ext cx="1295400" cy="482581"/>
        </a:xfrm>
        <a:prstGeom prst="rect">
          <a:avLst/>
        </a:prstGeom>
        <a:solidFill>
          <a:sysClr val="window" lastClr="FFFFFF">
            <a:lumMod val="95000"/>
          </a:sys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b="1">
              <a:solidFill>
                <a:prstClr val="black"/>
              </a:solidFill>
              <a:latin typeface="Arial Black" panose="020B0A04020102020204" pitchFamily="34" charset="0"/>
            </a:rPr>
            <a:t>Administration</a:t>
          </a:r>
          <a:endParaRPr lang="en-GB" sz="1000" b="1" kern="1200">
            <a:solidFill>
              <a:prstClr val="black"/>
            </a:solidFill>
            <a:latin typeface="Arial Black" panose="020B0A04020102020204" pitchFamily="34" charset="0"/>
          </a:endParaRPr>
        </a:p>
      </xdr:txBody>
    </xdr:sp>
    <xdr:clientData/>
  </xdr:twoCellAnchor>
  <xdr:twoCellAnchor>
    <xdr:from>
      <xdr:col>3</xdr:col>
      <xdr:colOff>47626</xdr:colOff>
      <xdr:row>36</xdr:row>
      <xdr:rowOff>28574</xdr:rowOff>
    </xdr:from>
    <xdr:to>
      <xdr:col>6</xdr:col>
      <xdr:colOff>295276</xdr:colOff>
      <xdr:row>40</xdr:row>
      <xdr:rowOff>47625</xdr:rowOff>
    </xdr:to>
    <xdr:sp macro="" textlink="">
      <xdr:nvSpPr>
        <xdr:cNvPr id="5" name="Rectangle 4" descr="Hierarchy Level 2 Item 1">
          <a:extLst>
            <a:ext uri="{FF2B5EF4-FFF2-40B4-BE49-F238E27FC236}">
              <a16:creationId xmlns:a16="http://schemas.microsoft.com/office/drawing/2014/main" id="{0A8DCC01-A992-4562-96A8-842689B0E06A}"/>
            </a:ext>
          </a:extLst>
        </xdr:cNvPr>
        <xdr:cNvSpPr/>
      </xdr:nvSpPr>
      <xdr:spPr>
        <a:xfrm>
          <a:off x="1933576" y="6696074"/>
          <a:ext cx="2133600" cy="781051"/>
        </a:xfrm>
        <a:prstGeom prst="rect">
          <a:avLst/>
        </a:prstGeom>
        <a:solidFill>
          <a:srgbClr val="00B0F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b="0" kern="1200">
              <a:solidFill>
                <a:prstClr val="black"/>
              </a:solidFill>
            </a:rPr>
            <a:t>Inclusion</a:t>
          </a:r>
          <a:r>
            <a:rPr lang="en-GB" sz="1000" b="0" kern="1200" baseline="0">
              <a:solidFill>
                <a:prstClr val="black"/>
              </a:solidFill>
            </a:rPr>
            <a:t> Manager UPS3 0.2 FTE</a:t>
          </a:r>
        </a:p>
        <a:p>
          <a:pPr marL="0" lvl="0" indent="0" algn="ctr" defTabSz="577850" rtl="0">
            <a:lnSpc>
              <a:spcPct val="90000"/>
            </a:lnSpc>
            <a:spcBef>
              <a:spcPct val="0"/>
            </a:spcBef>
            <a:spcAft>
              <a:spcPct val="35000"/>
            </a:spcAft>
            <a:buNone/>
          </a:pPr>
          <a:r>
            <a:rPr lang="en-GB" sz="1000" b="0" kern="1200" baseline="0">
              <a:solidFill>
                <a:prstClr val="black"/>
              </a:solidFill>
            </a:rPr>
            <a:t>TLR2.3. SEN allowance (Max)</a:t>
          </a:r>
        </a:p>
        <a:p>
          <a:pPr marL="0" lvl="0" indent="0" algn="ctr" defTabSz="577850" rtl="0">
            <a:lnSpc>
              <a:spcPct val="90000"/>
            </a:lnSpc>
            <a:spcBef>
              <a:spcPct val="0"/>
            </a:spcBef>
            <a:spcAft>
              <a:spcPct val="35000"/>
            </a:spcAft>
            <a:buNone/>
          </a:pPr>
          <a:endParaRPr lang="en-GB" sz="1000" b="0" kern="1200">
            <a:solidFill>
              <a:prstClr val="black"/>
            </a:solidFill>
          </a:endParaRPr>
        </a:p>
      </xdr:txBody>
    </xdr:sp>
    <xdr:clientData/>
  </xdr:twoCellAnchor>
  <xdr:twoCellAnchor>
    <xdr:from>
      <xdr:col>14</xdr:col>
      <xdr:colOff>133351</xdr:colOff>
      <xdr:row>10</xdr:row>
      <xdr:rowOff>23142</xdr:rowOff>
    </xdr:from>
    <xdr:to>
      <xdr:col>17</xdr:col>
      <xdr:colOff>104775</xdr:colOff>
      <xdr:row>13</xdr:row>
      <xdr:rowOff>57149</xdr:rowOff>
    </xdr:to>
    <xdr:sp macro="" textlink="">
      <xdr:nvSpPr>
        <xdr:cNvPr id="6" name="Rectangle 5" descr="Hierarchy Level 2 Item 3">
          <a:extLst>
            <a:ext uri="{FF2B5EF4-FFF2-40B4-BE49-F238E27FC236}">
              <a16:creationId xmlns:a16="http://schemas.microsoft.com/office/drawing/2014/main" id="{4ADEC936-93E3-46F7-8751-89B268F5940E}"/>
            </a:ext>
          </a:extLst>
        </xdr:cNvPr>
        <xdr:cNvSpPr/>
      </xdr:nvSpPr>
      <xdr:spPr>
        <a:xfrm>
          <a:off x="8934451" y="1737642"/>
          <a:ext cx="1857374" cy="605507"/>
        </a:xfrm>
        <a:prstGeom prst="rect">
          <a:avLst/>
        </a:prstGeom>
        <a:solidFill>
          <a:srgbClr val="00B0F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EYLead </a:t>
          </a:r>
        </a:p>
        <a:p>
          <a:pPr marL="0" lvl="0" indent="0" algn="ctr" defTabSz="577850" rtl="0">
            <a:lnSpc>
              <a:spcPct val="90000"/>
            </a:lnSpc>
            <a:spcBef>
              <a:spcPct val="0"/>
            </a:spcBef>
            <a:spcAft>
              <a:spcPct val="35000"/>
            </a:spcAft>
            <a:buNone/>
          </a:pPr>
          <a:r>
            <a:rPr lang="en-GB" sz="1000">
              <a:solidFill>
                <a:prstClr val="black"/>
              </a:solidFill>
            </a:rPr>
            <a:t>SOUL</a:t>
          </a:r>
          <a:r>
            <a:rPr lang="en-GB" sz="1000" baseline="0">
              <a:solidFill>
                <a:prstClr val="black"/>
              </a:solidFill>
            </a:rPr>
            <a:t> 06 + London Weighting</a:t>
          </a:r>
        </a:p>
        <a:p>
          <a:pPr marL="0" lvl="0" indent="0" algn="ctr" defTabSz="577850" rtl="0">
            <a:lnSpc>
              <a:spcPct val="90000"/>
            </a:lnSpc>
            <a:spcBef>
              <a:spcPct val="0"/>
            </a:spcBef>
            <a:spcAft>
              <a:spcPct val="35000"/>
            </a:spcAft>
            <a:buNone/>
          </a:pPr>
          <a:r>
            <a:rPr lang="en-GB" sz="1000">
              <a:solidFill>
                <a:prstClr val="black"/>
              </a:solidFill>
            </a:rPr>
            <a:t>1FTE</a:t>
          </a:r>
          <a:endParaRPr lang="en-GB" sz="1000" b="0" kern="1200">
            <a:solidFill>
              <a:prstClr val="black"/>
            </a:solidFill>
          </a:endParaRPr>
        </a:p>
      </xdr:txBody>
    </xdr:sp>
    <xdr:clientData/>
  </xdr:twoCellAnchor>
  <xdr:twoCellAnchor>
    <xdr:from>
      <xdr:col>17</xdr:col>
      <xdr:colOff>232319</xdr:colOff>
      <xdr:row>19</xdr:row>
      <xdr:rowOff>91105</xdr:rowOff>
    </xdr:from>
    <xdr:to>
      <xdr:col>17</xdr:col>
      <xdr:colOff>232319</xdr:colOff>
      <xdr:row>21</xdr:row>
      <xdr:rowOff>88421</xdr:rowOff>
    </xdr:to>
    <xdr:cxnSp macro="">
      <xdr:nvCxnSpPr>
        <xdr:cNvPr id="7" name="Straight Connector 6" descr="Connector Line">
          <a:extLst>
            <a:ext uri="{FF2B5EF4-FFF2-40B4-BE49-F238E27FC236}">
              <a16:creationId xmlns:a16="http://schemas.microsoft.com/office/drawing/2014/main" id="{159CAC37-3EB8-4E4C-BDC0-414371AEAC18}"/>
            </a:ext>
          </a:extLst>
        </xdr:cNvPr>
        <xdr:cNvCxnSpPr>
          <a:cxnSpLocks/>
        </xdr:cNvCxnSpPr>
      </xdr:nvCxnSpPr>
      <xdr:spPr>
        <a:xfrm>
          <a:off x="10919369" y="3520105"/>
          <a:ext cx="0" cy="378316"/>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170272</xdr:colOff>
      <xdr:row>19</xdr:row>
      <xdr:rowOff>53005</xdr:rowOff>
    </xdr:from>
    <xdr:to>
      <xdr:col>15</xdr:col>
      <xdr:colOff>170272</xdr:colOff>
      <xdr:row>21</xdr:row>
      <xdr:rowOff>50321</xdr:rowOff>
    </xdr:to>
    <xdr:cxnSp macro="">
      <xdr:nvCxnSpPr>
        <xdr:cNvPr id="8" name="Straight Connector 7" descr="Connector Line">
          <a:extLst>
            <a:ext uri="{FF2B5EF4-FFF2-40B4-BE49-F238E27FC236}">
              <a16:creationId xmlns:a16="http://schemas.microsoft.com/office/drawing/2014/main" id="{62850B85-B551-4308-97FC-F1A2F12A42B6}"/>
            </a:ext>
          </a:extLst>
        </xdr:cNvPr>
        <xdr:cNvCxnSpPr>
          <a:cxnSpLocks/>
        </xdr:cNvCxnSpPr>
      </xdr:nvCxnSpPr>
      <xdr:spPr>
        <a:xfrm>
          <a:off x="9600022" y="3482005"/>
          <a:ext cx="0" cy="378316"/>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108225</xdr:colOff>
      <xdr:row>19</xdr:row>
      <xdr:rowOff>91105</xdr:rowOff>
    </xdr:from>
    <xdr:to>
      <xdr:col>12</xdr:col>
      <xdr:colOff>108225</xdr:colOff>
      <xdr:row>21</xdr:row>
      <xdr:rowOff>88421</xdr:rowOff>
    </xdr:to>
    <xdr:cxnSp macro="">
      <xdr:nvCxnSpPr>
        <xdr:cNvPr id="9" name="Straight Connector 8" descr="Connector Line">
          <a:extLst>
            <a:ext uri="{FF2B5EF4-FFF2-40B4-BE49-F238E27FC236}">
              <a16:creationId xmlns:a16="http://schemas.microsoft.com/office/drawing/2014/main" id="{F0F5C300-08BB-4EB2-BCCC-C6ADF1843B0B}"/>
            </a:ext>
          </a:extLst>
        </xdr:cNvPr>
        <xdr:cNvCxnSpPr>
          <a:cxnSpLocks/>
        </xdr:cNvCxnSpPr>
      </xdr:nvCxnSpPr>
      <xdr:spPr>
        <a:xfrm>
          <a:off x="7652025" y="3520105"/>
          <a:ext cx="0" cy="378316"/>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46178</xdr:colOff>
      <xdr:row>19</xdr:row>
      <xdr:rowOff>79977</xdr:rowOff>
    </xdr:from>
    <xdr:to>
      <xdr:col>10</xdr:col>
      <xdr:colOff>46178</xdr:colOff>
      <xdr:row>21</xdr:row>
      <xdr:rowOff>77293</xdr:rowOff>
    </xdr:to>
    <xdr:cxnSp macro="">
      <xdr:nvCxnSpPr>
        <xdr:cNvPr id="10" name="Straight Connector 9" descr="Connector Line">
          <a:extLst>
            <a:ext uri="{FF2B5EF4-FFF2-40B4-BE49-F238E27FC236}">
              <a16:creationId xmlns:a16="http://schemas.microsoft.com/office/drawing/2014/main" id="{FF54C2F1-A7BF-43D7-9C28-322DAF166E40}"/>
            </a:ext>
          </a:extLst>
        </xdr:cNvPr>
        <xdr:cNvCxnSpPr>
          <a:cxnSpLocks/>
        </xdr:cNvCxnSpPr>
      </xdr:nvCxnSpPr>
      <xdr:spPr>
        <a:xfrm>
          <a:off x="6332678" y="3508977"/>
          <a:ext cx="0" cy="378316"/>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591877</xdr:colOff>
      <xdr:row>27</xdr:row>
      <xdr:rowOff>16872</xdr:rowOff>
    </xdr:from>
    <xdr:to>
      <xdr:col>7</xdr:col>
      <xdr:colOff>591877</xdr:colOff>
      <xdr:row>27</xdr:row>
      <xdr:rowOff>136536</xdr:rowOff>
    </xdr:to>
    <xdr:cxnSp macro="">
      <xdr:nvCxnSpPr>
        <xdr:cNvPr id="11" name="Straight Connector 10" descr="Connector Line">
          <a:extLst>
            <a:ext uri="{FF2B5EF4-FFF2-40B4-BE49-F238E27FC236}">
              <a16:creationId xmlns:a16="http://schemas.microsoft.com/office/drawing/2014/main" id="{78E869CC-D13A-4AA9-B5BF-73B69494DA84}"/>
            </a:ext>
          </a:extLst>
        </xdr:cNvPr>
        <xdr:cNvCxnSpPr>
          <a:cxnSpLocks/>
        </xdr:cNvCxnSpPr>
      </xdr:nvCxnSpPr>
      <xdr:spPr>
        <a:xfrm>
          <a:off x="4992427" y="4969872"/>
          <a:ext cx="0" cy="119664"/>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96384</xdr:colOff>
      <xdr:row>26</xdr:row>
      <xdr:rowOff>118965</xdr:rowOff>
    </xdr:from>
    <xdr:to>
      <xdr:col>10</xdr:col>
      <xdr:colOff>96384</xdr:colOff>
      <xdr:row>27</xdr:row>
      <xdr:rowOff>76704</xdr:rowOff>
    </xdr:to>
    <xdr:cxnSp macro="">
      <xdr:nvCxnSpPr>
        <xdr:cNvPr id="12" name="Straight Connector 11" descr="Connector Line">
          <a:extLst>
            <a:ext uri="{FF2B5EF4-FFF2-40B4-BE49-F238E27FC236}">
              <a16:creationId xmlns:a16="http://schemas.microsoft.com/office/drawing/2014/main" id="{190DDAF2-6835-48B0-B403-A2FA85677A2E}"/>
            </a:ext>
          </a:extLst>
        </xdr:cNvPr>
        <xdr:cNvCxnSpPr>
          <a:cxnSpLocks/>
        </xdr:cNvCxnSpPr>
      </xdr:nvCxnSpPr>
      <xdr:spPr>
        <a:xfrm>
          <a:off x="6382884" y="4881465"/>
          <a:ext cx="0" cy="148239"/>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108225</xdr:colOff>
      <xdr:row>27</xdr:row>
      <xdr:rowOff>16872</xdr:rowOff>
    </xdr:from>
    <xdr:to>
      <xdr:col>12</xdr:col>
      <xdr:colOff>108225</xdr:colOff>
      <xdr:row>27</xdr:row>
      <xdr:rowOff>136536</xdr:rowOff>
    </xdr:to>
    <xdr:cxnSp macro="">
      <xdr:nvCxnSpPr>
        <xdr:cNvPr id="13" name="Straight Connector 12" descr="Connector Line">
          <a:extLst>
            <a:ext uri="{FF2B5EF4-FFF2-40B4-BE49-F238E27FC236}">
              <a16:creationId xmlns:a16="http://schemas.microsoft.com/office/drawing/2014/main" id="{053E0C24-E8EE-4F93-8471-7C70DF6C2C3C}"/>
            </a:ext>
          </a:extLst>
        </xdr:cNvPr>
        <xdr:cNvCxnSpPr>
          <a:cxnSpLocks/>
        </xdr:cNvCxnSpPr>
      </xdr:nvCxnSpPr>
      <xdr:spPr>
        <a:xfrm>
          <a:off x="7652025" y="4969872"/>
          <a:ext cx="0" cy="119664"/>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170272</xdr:colOff>
      <xdr:row>27</xdr:row>
      <xdr:rowOff>16872</xdr:rowOff>
    </xdr:from>
    <xdr:to>
      <xdr:col>15</xdr:col>
      <xdr:colOff>170272</xdr:colOff>
      <xdr:row>27</xdr:row>
      <xdr:rowOff>136536</xdr:rowOff>
    </xdr:to>
    <xdr:cxnSp macro="">
      <xdr:nvCxnSpPr>
        <xdr:cNvPr id="14" name="Straight Connector 13" descr="Connector Line">
          <a:extLst>
            <a:ext uri="{FF2B5EF4-FFF2-40B4-BE49-F238E27FC236}">
              <a16:creationId xmlns:a16="http://schemas.microsoft.com/office/drawing/2014/main" id="{83EB8F26-7065-43FF-B8B6-0BB6B98D5DB6}"/>
            </a:ext>
          </a:extLst>
        </xdr:cNvPr>
        <xdr:cNvCxnSpPr>
          <a:cxnSpLocks/>
        </xdr:cNvCxnSpPr>
      </xdr:nvCxnSpPr>
      <xdr:spPr>
        <a:xfrm>
          <a:off x="9600022" y="4969872"/>
          <a:ext cx="0" cy="119664"/>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232319</xdr:colOff>
      <xdr:row>27</xdr:row>
      <xdr:rowOff>16872</xdr:rowOff>
    </xdr:from>
    <xdr:to>
      <xdr:col>17</xdr:col>
      <xdr:colOff>232319</xdr:colOff>
      <xdr:row>27</xdr:row>
      <xdr:rowOff>136536</xdr:rowOff>
    </xdr:to>
    <xdr:cxnSp macro="">
      <xdr:nvCxnSpPr>
        <xdr:cNvPr id="15" name="Straight Connector 14" descr="Connector Line">
          <a:extLst>
            <a:ext uri="{FF2B5EF4-FFF2-40B4-BE49-F238E27FC236}">
              <a16:creationId xmlns:a16="http://schemas.microsoft.com/office/drawing/2014/main" id="{F261E695-E586-409D-8EB9-99E1C457E4C8}"/>
            </a:ext>
          </a:extLst>
        </xdr:cNvPr>
        <xdr:cNvCxnSpPr>
          <a:cxnSpLocks/>
        </xdr:cNvCxnSpPr>
      </xdr:nvCxnSpPr>
      <xdr:spPr>
        <a:xfrm>
          <a:off x="10919369" y="4969872"/>
          <a:ext cx="0" cy="119664"/>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294364</xdr:colOff>
      <xdr:row>28</xdr:row>
      <xdr:rowOff>16872</xdr:rowOff>
    </xdr:from>
    <xdr:to>
      <xdr:col>19</xdr:col>
      <xdr:colOff>294364</xdr:colOff>
      <xdr:row>28</xdr:row>
      <xdr:rowOff>136536</xdr:rowOff>
    </xdr:to>
    <xdr:cxnSp macro="">
      <xdr:nvCxnSpPr>
        <xdr:cNvPr id="16" name="Straight Connector 15" descr="Connector Line">
          <a:extLst>
            <a:ext uri="{FF2B5EF4-FFF2-40B4-BE49-F238E27FC236}">
              <a16:creationId xmlns:a16="http://schemas.microsoft.com/office/drawing/2014/main" id="{267391C9-AAA8-4BD4-A945-6F42E105229C}"/>
            </a:ext>
          </a:extLst>
        </xdr:cNvPr>
        <xdr:cNvCxnSpPr>
          <a:cxnSpLocks/>
        </xdr:cNvCxnSpPr>
      </xdr:nvCxnSpPr>
      <xdr:spPr>
        <a:xfrm>
          <a:off x="12238714" y="5160372"/>
          <a:ext cx="0" cy="119664"/>
        </a:xfrm>
        <a:prstGeom prst="line">
          <a:avLst/>
        </a:prstGeom>
        <a:noFill/>
        <a:ln w="3175" cap="flat" cmpd="sng" algn="ctr">
          <a:solidFill>
            <a:sysClr val="window" lastClr="FFFFFF">
              <a:lumMod val="85000"/>
            </a:sysClr>
          </a:solidFill>
          <a:prstDash val="solid"/>
        </a:ln>
        <a:effectLst/>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95250</xdr:colOff>
      <xdr:row>16</xdr:row>
      <xdr:rowOff>38100</xdr:rowOff>
    </xdr:from>
    <xdr:to>
      <xdr:col>5</xdr:col>
      <xdr:colOff>247650</xdr:colOff>
      <xdr:row>20</xdr:row>
      <xdr:rowOff>123824</xdr:rowOff>
    </xdr:to>
    <xdr:sp macro="" textlink="">
      <xdr:nvSpPr>
        <xdr:cNvPr id="17" name="Rectangle 16" descr="Hierarchy Level 2 Item 5">
          <a:extLst>
            <a:ext uri="{FF2B5EF4-FFF2-40B4-BE49-F238E27FC236}">
              <a16:creationId xmlns:a16="http://schemas.microsoft.com/office/drawing/2014/main" id="{B4D4509F-99A8-45E9-A676-D8C7E48699A6}"/>
            </a:ext>
          </a:extLst>
        </xdr:cNvPr>
        <xdr:cNvSpPr/>
      </xdr:nvSpPr>
      <xdr:spPr>
        <a:xfrm>
          <a:off x="2609850" y="2895600"/>
          <a:ext cx="781050" cy="847724"/>
        </a:xfrm>
        <a:prstGeom prst="rect">
          <a:avLst/>
        </a:prstGeom>
        <a:solidFill>
          <a:srgbClr val="E6D024"/>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EYFS Teacher </a:t>
          </a:r>
          <a:r>
            <a:rPr lang="en-GB" sz="1000" b="0" kern="1200">
              <a:solidFill>
                <a:prstClr val="black"/>
              </a:solidFill>
            </a:rPr>
            <a:t>UPS</a:t>
          </a:r>
          <a:r>
            <a:rPr lang="en-GB" sz="1000" b="0" kern="1200" baseline="0">
              <a:solidFill>
                <a:prstClr val="black"/>
              </a:solidFill>
            </a:rPr>
            <a:t> 2</a:t>
          </a:r>
        </a:p>
        <a:p>
          <a:pPr marL="0" lvl="0" indent="0" algn="ctr" defTabSz="577850" rtl="0">
            <a:lnSpc>
              <a:spcPct val="90000"/>
            </a:lnSpc>
            <a:spcBef>
              <a:spcPct val="0"/>
            </a:spcBef>
            <a:spcAft>
              <a:spcPct val="35000"/>
            </a:spcAft>
            <a:buNone/>
          </a:pPr>
          <a:r>
            <a:rPr lang="en-GB" sz="1000" b="0" kern="1200" baseline="0">
              <a:solidFill>
                <a:prstClr val="black"/>
              </a:solidFill>
            </a:rPr>
            <a:t>TLR 2.2</a:t>
          </a:r>
        </a:p>
        <a:p>
          <a:pPr marL="0" lvl="0" indent="0" algn="ctr" defTabSz="577850" rtl="0">
            <a:lnSpc>
              <a:spcPct val="90000"/>
            </a:lnSpc>
            <a:spcBef>
              <a:spcPct val="0"/>
            </a:spcBef>
            <a:spcAft>
              <a:spcPct val="35000"/>
            </a:spcAft>
            <a:buNone/>
          </a:pPr>
          <a:r>
            <a:rPr lang="en-GB" sz="1000" b="0" kern="1200">
              <a:solidFill>
                <a:prstClr val="black"/>
              </a:solidFill>
            </a:rPr>
            <a:t> 1FTE</a:t>
          </a:r>
        </a:p>
      </xdr:txBody>
    </xdr:sp>
    <xdr:clientData/>
  </xdr:twoCellAnchor>
  <xdr:twoCellAnchor>
    <xdr:from>
      <xdr:col>7</xdr:col>
      <xdr:colOff>247650</xdr:colOff>
      <xdr:row>16</xdr:row>
      <xdr:rowOff>1</xdr:rowOff>
    </xdr:from>
    <xdr:to>
      <xdr:col>8</xdr:col>
      <xdr:colOff>276225</xdr:colOff>
      <xdr:row>20</xdr:row>
      <xdr:rowOff>142876</xdr:rowOff>
    </xdr:to>
    <xdr:sp macro="" textlink="">
      <xdr:nvSpPr>
        <xdr:cNvPr id="18" name="Rectangle 17" descr="Hierarchy Level 2 Item 5">
          <a:extLst>
            <a:ext uri="{FF2B5EF4-FFF2-40B4-BE49-F238E27FC236}">
              <a16:creationId xmlns:a16="http://schemas.microsoft.com/office/drawing/2014/main" id="{4B25043E-D932-4E2A-A465-FF3B6C9E5A97}"/>
            </a:ext>
          </a:extLst>
        </xdr:cNvPr>
        <xdr:cNvSpPr/>
      </xdr:nvSpPr>
      <xdr:spPr>
        <a:xfrm>
          <a:off x="4648200" y="2857501"/>
          <a:ext cx="657225" cy="904875"/>
        </a:xfrm>
        <a:prstGeom prst="rect">
          <a:avLst/>
        </a:prstGeom>
        <a:solidFill>
          <a:srgbClr val="92D05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Yr2 Teacher </a:t>
          </a:r>
        </a:p>
        <a:p>
          <a:pPr marL="0" lvl="0" indent="0" algn="ctr" defTabSz="577850" rtl="0">
            <a:lnSpc>
              <a:spcPct val="90000"/>
            </a:lnSpc>
            <a:spcBef>
              <a:spcPct val="0"/>
            </a:spcBef>
            <a:spcAft>
              <a:spcPct val="35000"/>
            </a:spcAft>
            <a:buNone/>
          </a:pPr>
          <a:r>
            <a:rPr lang="en-GB" sz="1000">
              <a:solidFill>
                <a:prstClr val="black"/>
              </a:solidFill>
            </a:rPr>
            <a:t>MPR6</a:t>
          </a:r>
        </a:p>
        <a:p>
          <a:pPr marL="0" lvl="0" indent="0" algn="ctr" defTabSz="577850" rtl="0">
            <a:lnSpc>
              <a:spcPct val="90000"/>
            </a:lnSpc>
            <a:spcBef>
              <a:spcPct val="0"/>
            </a:spcBef>
            <a:spcAft>
              <a:spcPct val="35000"/>
            </a:spcAft>
            <a:buNone/>
          </a:pPr>
          <a:r>
            <a:rPr lang="en-GB" sz="1000">
              <a:solidFill>
                <a:prstClr val="black"/>
              </a:solidFill>
            </a:rPr>
            <a:t>TLR 2.2</a:t>
          </a:r>
        </a:p>
        <a:p>
          <a:pPr marL="0" lvl="0" indent="0" algn="ctr" defTabSz="577850" rtl="0">
            <a:lnSpc>
              <a:spcPct val="90000"/>
            </a:lnSpc>
            <a:spcBef>
              <a:spcPct val="0"/>
            </a:spcBef>
            <a:spcAft>
              <a:spcPct val="35000"/>
            </a:spcAft>
            <a:buNone/>
          </a:pPr>
          <a:r>
            <a:rPr lang="en-GB" sz="1000" baseline="0">
              <a:solidFill>
                <a:prstClr val="black"/>
              </a:solidFill>
            </a:rPr>
            <a:t>1 FTE</a:t>
          </a:r>
        </a:p>
        <a:p>
          <a:pPr marL="0" lvl="0" indent="0" algn="ctr" defTabSz="577850" rtl="0">
            <a:lnSpc>
              <a:spcPct val="90000"/>
            </a:lnSpc>
            <a:spcBef>
              <a:spcPct val="0"/>
            </a:spcBef>
            <a:spcAft>
              <a:spcPct val="35000"/>
            </a:spcAft>
            <a:buNone/>
          </a:pPr>
          <a:endParaRPr lang="en-GB" sz="1000" b="0" kern="1200" baseline="0">
            <a:solidFill>
              <a:prstClr val="black"/>
            </a:solidFill>
          </a:endParaRPr>
        </a:p>
      </xdr:txBody>
    </xdr:sp>
    <xdr:clientData/>
  </xdr:twoCellAnchor>
  <xdr:twoCellAnchor>
    <xdr:from>
      <xdr:col>8</xdr:col>
      <xdr:colOff>390526</xdr:colOff>
      <xdr:row>16</xdr:row>
      <xdr:rowOff>9525</xdr:rowOff>
    </xdr:from>
    <xdr:to>
      <xdr:col>9</xdr:col>
      <xdr:colOff>438150</xdr:colOff>
      <xdr:row>20</xdr:row>
      <xdr:rowOff>152401</xdr:rowOff>
    </xdr:to>
    <xdr:sp macro="" textlink="">
      <xdr:nvSpPr>
        <xdr:cNvPr id="19" name="Rectangle 18" descr="Hierarchy Level 2 Item 5">
          <a:extLst>
            <a:ext uri="{FF2B5EF4-FFF2-40B4-BE49-F238E27FC236}">
              <a16:creationId xmlns:a16="http://schemas.microsoft.com/office/drawing/2014/main" id="{CF438855-241A-40AA-920A-FB8ADAD549E2}"/>
            </a:ext>
          </a:extLst>
        </xdr:cNvPr>
        <xdr:cNvSpPr/>
      </xdr:nvSpPr>
      <xdr:spPr>
        <a:xfrm>
          <a:off x="5419726" y="2867025"/>
          <a:ext cx="676274" cy="904876"/>
        </a:xfrm>
        <a:prstGeom prst="rect">
          <a:avLst/>
        </a:prstGeom>
        <a:solidFill>
          <a:srgbClr val="FF000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Yr3 Teacher</a:t>
          </a:r>
        </a:p>
        <a:p>
          <a:pPr marL="0" lvl="0" indent="0" algn="ctr" defTabSz="577850" rtl="0">
            <a:lnSpc>
              <a:spcPct val="90000"/>
            </a:lnSpc>
            <a:spcBef>
              <a:spcPct val="0"/>
            </a:spcBef>
            <a:spcAft>
              <a:spcPct val="35000"/>
            </a:spcAft>
            <a:buNone/>
          </a:pPr>
          <a:r>
            <a:rPr lang="en-GB" sz="1000" b="1" kern="1200" baseline="0">
              <a:solidFill>
                <a:prstClr val="black"/>
              </a:solidFill>
            </a:rPr>
            <a:t>Maternity </a:t>
          </a:r>
        </a:p>
        <a:p>
          <a:pPr marL="0" lvl="0" indent="0" algn="ctr" defTabSz="577850" rtl="0">
            <a:lnSpc>
              <a:spcPct val="90000"/>
            </a:lnSpc>
            <a:spcBef>
              <a:spcPct val="0"/>
            </a:spcBef>
            <a:spcAft>
              <a:spcPct val="35000"/>
            </a:spcAft>
            <a:buNone/>
          </a:pPr>
          <a:r>
            <a:rPr lang="en-GB" sz="1000" b="1" kern="1200" baseline="0">
              <a:solidFill>
                <a:prstClr val="black"/>
              </a:solidFill>
            </a:rPr>
            <a:t>Cover</a:t>
          </a:r>
        </a:p>
        <a:p>
          <a:pPr marL="0" lvl="0" indent="0" algn="ctr" defTabSz="577850" rtl="0">
            <a:lnSpc>
              <a:spcPct val="90000"/>
            </a:lnSpc>
            <a:spcBef>
              <a:spcPct val="0"/>
            </a:spcBef>
            <a:spcAft>
              <a:spcPct val="35000"/>
            </a:spcAft>
            <a:buNone/>
          </a:pPr>
          <a:r>
            <a:rPr lang="en-GB" sz="1000" b="0" kern="1200" baseline="0">
              <a:solidFill>
                <a:prstClr val="black"/>
              </a:solidFill>
            </a:rPr>
            <a:t> 1FTE </a:t>
          </a:r>
          <a:endParaRPr lang="en-GB" sz="1000" b="0" kern="1200">
            <a:solidFill>
              <a:prstClr val="black"/>
            </a:solidFill>
          </a:endParaRPr>
        </a:p>
      </xdr:txBody>
    </xdr:sp>
    <xdr:clientData/>
  </xdr:twoCellAnchor>
  <xdr:twoCellAnchor>
    <xdr:from>
      <xdr:col>9</xdr:col>
      <xdr:colOff>562305</xdr:colOff>
      <xdr:row>16</xdr:row>
      <xdr:rowOff>28576</xdr:rowOff>
    </xdr:from>
    <xdr:to>
      <xdr:col>10</xdr:col>
      <xdr:colOff>603417</xdr:colOff>
      <xdr:row>20</xdr:row>
      <xdr:rowOff>171451</xdr:rowOff>
    </xdr:to>
    <xdr:sp macro="" textlink="">
      <xdr:nvSpPr>
        <xdr:cNvPr id="20" name="Rectangle 19" descr="Hierarchy Level 2 Item 5">
          <a:extLst>
            <a:ext uri="{FF2B5EF4-FFF2-40B4-BE49-F238E27FC236}">
              <a16:creationId xmlns:a16="http://schemas.microsoft.com/office/drawing/2014/main" id="{BA3BBEDC-6B80-4628-9583-EBE49BA54821}"/>
            </a:ext>
          </a:extLst>
        </xdr:cNvPr>
        <xdr:cNvSpPr/>
      </xdr:nvSpPr>
      <xdr:spPr>
        <a:xfrm>
          <a:off x="6220155" y="2886076"/>
          <a:ext cx="669762" cy="904875"/>
        </a:xfrm>
        <a:prstGeom prst="rect">
          <a:avLst/>
        </a:prstGeom>
        <a:solidFill>
          <a:schemeClr val="accent3"/>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900">
              <a:solidFill>
                <a:prstClr val="black"/>
              </a:solidFill>
            </a:rPr>
            <a:t> Yr4 Teacher</a:t>
          </a:r>
        </a:p>
        <a:p>
          <a:pPr marL="0" lvl="0" indent="0" algn="ctr" defTabSz="577850" rtl="0">
            <a:lnSpc>
              <a:spcPct val="90000"/>
            </a:lnSpc>
            <a:spcBef>
              <a:spcPct val="0"/>
            </a:spcBef>
            <a:spcAft>
              <a:spcPct val="35000"/>
            </a:spcAft>
            <a:buNone/>
          </a:pPr>
          <a:r>
            <a:rPr lang="en-GB" sz="900" b="1">
              <a:solidFill>
                <a:prstClr val="black"/>
              </a:solidFill>
            </a:rPr>
            <a:t>MPR4</a:t>
          </a:r>
        </a:p>
        <a:p>
          <a:pPr marL="0" lvl="0" indent="0" algn="ctr" defTabSz="577850" rtl="0">
            <a:lnSpc>
              <a:spcPct val="90000"/>
            </a:lnSpc>
            <a:spcBef>
              <a:spcPct val="0"/>
            </a:spcBef>
            <a:spcAft>
              <a:spcPct val="35000"/>
            </a:spcAft>
            <a:buNone/>
          </a:pPr>
          <a:endParaRPr lang="en-GB" sz="900" b="0" kern="1200">
            <a:solidFill>
              <a:prstClr val="black"/>
            </a:solidFill>
          </a:endParaRPr>
        </a:p>
        <a:p>
          <a:pPr marL="0" lvl="0" indent="0" algn="ctr" defTabSz="577850" rtl="0">
            <a:lnSpc>
              <a:spcPct val="90000"/>
            </a:lnSpc>
            <a:spcBef>
              <a:spcPct val="0"/>
            </a:spcBef>
            <a:spcAft>
              <a:spcPct val="35000"/>
            </a:spcAft>
            <a:buNone/>
          </a:pPr>
          <a:r>
            <a:rPr lang="en-GB" sz="900" b="0" kern="1200">
              <a:solidFill>
                <a:prstClr val="black"/>
              </a:solidFill>
            </a:rPr>
            <a:t>1FTE</a:t>
          </a:r>
        </a:p>
      </xdr:txBody>
    </xdr:sp>
    <xdr:clientData/>
  </xdr:twoCellAnchor>
  <xdr:twoCellAnchor>
    <xdr:from>
      <xdr:col>11</xdr:col>
      <xdr:colOff>85725</xdr:colOff>
      <xdr:row>16</xdr:row>
      <xdr:rowOff>0</xdr:rowOff>
    </xdr:from>
    <xdr:to>
      <xdr:col>12</xdr:col>
      <xdr:colOff>157222</xdr:colOff>
      <xdr:row>20</xdr:row>
      <xdr:rowOff>171450</xdr:rowOff>
    </xdr:to>
    <xdr:sp macro="" textlink="">
      <xdr:nvSpPr>
        <xdr:cNvPr id="21" name="Rectangle 20" descr="Hierarchy Level 2 Item 5">
          <a:extLst>
            <a:ext uri="{FF2B5EF4-FFF2-40B4-BE49-F238E27FC236}">
              <a16:creationId xmlns:a16="http://schemas.microsoft.com/office/drawing/2014/main" id="{7162528D-8300-4BEF-A68F-E69A686A8E3C}"/>
            </a:ext>
          </a:extLst>
        </xdr:cNvPr>
        <xdr:cNvSpPr/>
      </xdr:nvSpPr>
      <xdr:spPr>
        <a:xfrm>
          <a:off x="7000875" y="2857500"/>
          <a:ext cx="700147" cy="933450"/>
        </a:xfrm>
        <a:prstGeom prst="rect">
          <a:avLst/>
        </a:prstGeom>
        <a:solidFill>
          <a:srgbClr val="E3DED1">
            <a:lumMod val="75000"/>
          </a:srgb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Yr5 Teacher MPR 6</a:t>
          </a:r>
        </a:p>
        <a:p>
          <a:pPr marL="0" lvl="0" indent="0" algn="ctr" defTabSz="577850" rtl="0">
            <a:lnSpc>
              <a:spcPct val="90000"/>
            </a:lnSpc>
            <a:spcBef>
              <a:spcPct val="0"/>
            </a:spcBef>
            <a:spcAft>
              <a:spcPct val="35000"/>
            </a:spcAft>
            <a:buNone/>
          </a:pPr>
          <a:endParaRPr lang="en-GB" sz="1000">
            <a:solidFill>
              <a:prstClr val="black"/>
            </a:solidFill>
          </a:endParaRPr>
        </a:p>
        <a:p>
          <a:pPr marL="0" lvl="0" indent="0" algn="ctr" defTabSz="577850" rtl="0">
            <a:lnSpc>
              <a:spcPct val="90000"/>
            </a:lnSpc>
            <a:spcBef>
              <a:spcPct val="0"/>
            </a:spcBef>
            <a:spcAft>
              <a:spcPct val="35000"/>
            </a:spcAft>
            <a:buNone/>
          </a:pPr>
          <a:r>
            <a:rPr lang="en-GB" sz="1000">
              <a:solidFill>
                <a:prstClr val="black"/>
              </a:solidFill>
            </a:rPr>
            <a:t>1</a:t>
          </a:r>
          <a:r>
            <a:rPr lang="en-GB" sz="1000" baseline="0">
              <a:solidFill>
                <a:prstClr val="black"/>
              </a:solidFill>
            </a:rPr>
            <a:t> FTE</a:t>
          </a:r>
          <a:r>
            <a:rPr lang="en-GB" sz="1000">
              <a:solidFill>
                <a:prstClr val="black"/>
              </a:solidFill>
            </a:rPr>
            <a:t> </a:t>
          </a:r>
          <a:endParaRPr lang="en-GB" sz="1000" b="0" kern="1200">
            <a:solidFill>
              <a:prstClr val="black"/>
            </a:solidFill>
          </a:endParaRPr>
        </a:p>
      </xdr:txBody>
    </xdr:sp>
    <xdr:clientData/>
  </xdr:twoCellAnchor>
  <xdr:twoCellAnchor>
    <xdr:from>
      <xdr:col>12</xdr:col>
      <xdr:colOff>285750</xdr:colOff>
      <xdr:row>15</xdr:row>
      <xdr:rowOff>180975</xdr:rowOff>
    </xdr:from>
    <xdr:to>
      <xdr:col>13</xdr:col>
      <xdr:colOff>333375</xdr:colOff>
      <xdr:row>20</xdr:row>
      <xdr:rowOff>161925</xdr:rowOff>
    </xdr:to>
    <xdr:sp macro="" textlink="">
      <xdr:nvSpPr>
        <xdr:cNvPr id="22" name="Rectangle 21" descr="Hierarchy Level 2 Item 5">
          <a:extLst>
            <a:ext uri="{FF2B5EF4-FFF2-40B4-BE49-F238E27FC236}">
              <a16:creationId xmlns:a16="http://schemas.microsoft.com/office/drawing/2014/main" id="{F7FE2D0C-B2F1-4035-AF2D-9192BD728E3B}"/>
            </a:ext>
          </a:extLst>
        </xdr:cNvPr>
        <xdr:cNvSpPr/>
      </xdr:nvSpPr>
      <xdr:spPr>
        <a:xfrm>
          <a:off x="7829550" y="2847975"/>
          <a:ext cx="676275" cy="933450"/>
        </a:xfrm>
        <a:prstGeom prst="rect">
          <a:avLst/>
        </a:prstGeom>
        <a:solidFill>
          <a:sysClr val="window" lastClr="FFFFFF">
            <a:lumMod val="85000"/>
          </a:sys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Yr6 Teacher  MPR</a:t>
          </a:r>
          <a:r>
            <a:rPr lang="en-GB" sz="1000" baseline="0">
              <a:solidFill>
                <a:prstClr val="black"/>
              </a:solidFill>
            </a:rPr>
            <a:t> 6</a:t>
          </a:r>
        </a:p>
        <a:p>
          <a:pPr marL="0" lvl="0" indent="0" algn="ctr" defTabSz="577850" rtl="0">
            <a:lnSpc>
              <a:spcPct val="90000"/>
            </a:lnSpc>
            <a:spcBef>
              <a:spcPct val="0"/>
            </a:spcBef>
            <a:spcAft>
              <a:spcPct val="35000"/>
            </a:spcAft>
            <a:buNone/>
          </a:pPr>
          <a:r>
            <a:rPr lang="en-GB" sz="1000" baseline="0">
              <a:solidFill>
                <a:prstClr val="black"/>
              </a:solidFill>
            </a:rPr>
            <a:t>TLR2.3</a:t>
          </a:r>
        </a:p>
        <a:p>
          <a:pPr marL="0" lvl="0" indent="0" algn="ctr" defTabSz="577850" rtl="0">
            <a:lnSpc>
              <a:spcPct val="90000"/>
            </a:lnSpc>
            <a:spcBef>
              <a:spcPct val="0"/>
            </a:spcBef>
            <a:spcAft>
              <a:spcPct val="35000"/>
            </a:spcAft>
            <a:buNone/>
          </a:pPr>
          <a:r>
            <a:rPr lang="en-GB" sz="1000" baseline="0">
              <a:solidFill>
                <a:prstClr val="black"/>
              </a:solidFill>
            </a:rPr>
            <a:t>1 FTE</a:t>
          </a:r>
          <a:r>
            <a:rPr lang="en-GB" sz="1000">
              <a:solidFill>
                <a:prstClr val="black"/>
              </a:solidFill>
            </a:rPr>
            <a:t> </a:t>
          </a:r>
          <a:endParaRPr lang="en-GB" sz="1000" b="0" kern="1200">
            <a:solidFill>
              <a:prstClr val="black"/>
            </a:solidFill>
          </a:endParaRPr>
        </a:p>
      </xdr:txBody>
    </xdr:sp>
    <xdr:clientData/>
  </xdr:twoCellAnchor>
  <xdr:twoCellAnchor>
    <xdr:from>
      <xdr:col>0</xdr:col>
      <xdr:colOff>608962</xdr:colOff>
      <xdr:row>15</xdr:row>
      <xdr:rowOff>357</xdr:rowOff>
    </xdr:from>
    <xdr:to>
      <xdr:col>2</xdr:col>
      <xdr:colOff>15330</xdr:colOff>
      <xdr:row>17</xdr:row>
      <xdr:rowOff>140038</xdr:rowOff>
    </xdr:to>
    <xdr:sp macro="" textlink="">
      <xdr:nvSpPr>
        <xdr:cNvPr id="23" name="Rectangle 22" descr="Hierarchy Sub Level">
          <a:extLst>
            <a:ext uri="{FF2B5EF4-FFF2-40B4-BE49-F238E27FC236}">
              <a16:creationId xmlns:a16="http://schemas.microsoft.com/office/drawing/2014/main" id="{9210B829-9080-4BE6-BE25-338827FCFC5F}"/>
            </a:ext>
          </a:extLst>
        </xdr:cNvPr>
        <xdr:cNvSpPr/>
      </xdr:nvSpPr>
      <xdr:spPr>
        <a:xfrm>
          <a:off x="608962" y="2667357"/>
          <a:ext cx="663668" cy="520681"/>
        </a:xfrm>
        <a:prstGeom prst="rect">
          <a:avLst/>
        </a:prstGeom>
        <a:solidFill>
          <a:schemeClr val="accent1">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SAO SO1</a:t>
          </a:r>
          <a:r>
            <a:rPr lang="en-GB" sz="1000" baseline="0">
              <a:solidFill>
                <a:prstClr val="black"/>
              </a:solidFill>
            </a:rPr>
            <a:t> 1FTE TT0</a:t>
          </a:r>
        </a:p>
        <a:p>
          <a:pPr marL="0" lvl="0" indent="0" algn="ctr" defTabSz="577850" rtl="0">
            <a:lnSpc>
              <a:spcPct val="90000"/>
            </a:lnSpc>
            <a:spcBef>
              <a:spcPct val="0"/>
            </a:spcBef>
            <a:spcAft>
              <a:spcPct val="35000"/>
            </a:spcAft>
            <a:buNone/>
          </a:pPr>
          <a:r>
            <a:rPr lang="en-GB" sz="1000" b="1" kern="1200" baseline="0">
              <a:solidFill>
                <a:prstClr val="black"/>
              </a:solidFill>
            </a:rPr>
            <a:t>VACANT</a:t>
          </a:r>
          <a:endParaRPr lang="en-GB" sz="1000" b="1" kern="1200">
            <a:solidFill>
              <a:prstClr val="black"/>
            </a:solidFill>
          </a:endParaRPr>
        </a:p>
      </xdr:txBody>
    </xdr:sp>
    <xdr:clientData/>
  </xdr:twoCellAnchor>
  <xdr:twoCellAnchor>
    <xdr:from>
      <xdr:col>0</xdr:col>
      <xdr:colOff>598083</xdr:colOff>
      <xdr:row>18</xdr:row>
      <xdr:rowOff>108075</xdr:rowOff>
    </xdr:from>
    <xdr:to>
      <xdr:col>2</xdr:col>
      <xdr:colOff>4451</xdr:colOff>
      <xdr:row>21</xdr:row>
      <xdr:rowOff>47731</xdr:rowOff>
    </xdr:to>
    <xdr:sp macro="" textlink="">
      <xdr:nvSpPr>
        <xdr:cNvPr id="24" name="Rectangle 23" descr="Hierarchy Sub Level">
          <a:extLst>
            <a:ext uri="{FF2B5EF4-FFF2-40B4-BE49-F238E27FC236}">
              <a16:creationId xmlns:a16="http://schemas.microsoft.com/office/drawing/2014/main" id="{EB3B35BC-ED54-4DB7-9695-CAFA8D3ED75C}"/>
            </a:ext>
          </a:extLst>
        </xdr:cNvPr>
        <xdr:cNvSpPr/>
      </xdr:nvSpPr>
      <xdr:spPr>
        <a:xfrm>
          <a:off x="598083" y="3346575"/>
          <a:ext cx="663668" cy="511156"/>
        </a:xfrm>
        <a:prstGeom prst="rect">
          <a:avLst/>
        </a:prstGeom>
        <a:solidFill>
          <a:schemeClr val="accent1">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AO SC5 0.71</a:t>
          </a:r>
          <a:r>
            <a:rPr lang="en-GB" sz="1000" baseline="0">
              <a:solidFill>
                <a:prstClr val="black"/>
              </a:solidFill>
            </a:rPr>
            <a:t> TTO</a:t>
          </a:r>
          <a:endParaRPr lang="en-GB" sz="1000" b="0" kern="1200">
            <a:solidFill>
              <a:prstClr val="black"/>
            </a:solidFill>
          </a:endParaRPr>
        </a:p>
      </xdr:txBody>
    </xdr:sp>
    <xdr:clientData/>
  </xdr:twoCellAnchor>
  <xdr:twoCellAnchor>
    <xdr:from>
      <xdr:col>6</xdr:col>
      <xdr:colOff>124509</xdr:colOff>
      <xdr:row>21</xdr:row>
      <xdr:rowOff>42138</xdr:rowOff>
    </xdr:from>
    <xdr:to>
      <xdr:col>7</xdr:col>
      <xdr:colOff>161925</xdr:colOff>
      <xdr:row>25</xdr:row>
      <xdr:rowOff>66676</xdr:rowOff>
    </xdr:to>
    <xdr:sp macro="" textlink="">
      <xdr:nvSpPr>
        <xdr:cNvPr id="25" name="Rectangle 24" descr="Hierarchy Level 2 Item 5">
          <a:extLst>
            <a:ext uri="{FF2B5EF4-FFF2-40B4-BE49-F238E27FC236}">
              <a16:creationId xmlns:a16="http://schemas.microsoft.com/office/drawing/2014/main" id="{84D8856D-F212-4E6A-9E11-3812D15C8D0A}"/>
            </a:ext>
          </a:extLst>
        </xdr:cNvPr>
        <xdr:cNvSpPr/>
      </xdr:nvSpPr>
      <xdr:spPr>
        <a:xfrm>
          <a:off x="3896409" y="3852138"/>
          <a:ext cx="666066" cy="786538"/>
        </a:xfrm>
        <a:prstGeom prst="rect">
          <a:avLst/>
        </a:prstGeom>
        <a:solidFill>
          <a:srgbClr val="455F51">
            <a:lumMod val="60000"/>
            <a:lumOff val="40000"/>
          </a:srgb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TA</a:t>
          </a:r>
        </a:p>
        <a:p>
          <a:pPr marL="0" lvl="0" indent="0" algn="ctr" defTabSz="577850" rtl="0">
            <a:lnSpc>
              <a:spcPct val="90000"/>
            </a:lnSpc>
            <a:spcBef>
              <a:spcPct val="0"/>
            </a:spcBef>
            <a:spcAft>
              <a:spcPct val="35000"/>
            </a:spcAft>
            <a:buNone/>
          </a:pPr>
          <a:r>
            <a:rPr lang="en-GB" sz="1000" b="0" kern="1200">
              <a:solidFill>
                <a:prstClr val="black"/>
              </a:solidFill>
            </a:rPr>
            <a:t>1FTE SC4 TTO </a:t>
          </a:r>
        </a:p>
      </xdr:txBody>
    </xdr:sp>
    <xdr:clientData/>
  </xdr:twoCellAnchor>
  <xdr:twoCellAnchor>
    <xdr:from>
      <xdr:col>3</xdr:col>
      <xdr:colOff>266701</xdr:colOff>
      <xdr:row>31</xdr:row>
      <xdr:rowOff>180975</xdr:rowOff>
    </xdr:from>
    <xdr:to>
      <xdr:col>13</xdr:col>
      <xdr:colOff>161925</xdr:colOff>
      <xdr:row>33</xdr:row>
      <xdr:rowOff>85725</xdr:rowOff>
    </xdr:to>
    <xdr:sp macro="" textlink="">
      <xdr:nvSpPr>
        <xdr:cNvPr id="26" name="Rectangle 25" descr="Hierarchy Level 2 Item 5">
          <a:extLst>
            <a:ext uri="{FF2B5EF4-FFF2-40B4-BE49-F238E27FC236}">
              <a16:creationId xmlns:a16="http://schemas.microsoft.com/office/drawing/2014/main" id="{BC13887C-28FD-4185-9B1E-444E1F5A2C92}"/>
            </a:ext>
          </a:extLst>
        </xdr:cNvPr>
        <xdr:cNvSpPr/>
      </xdr:nvSpPr>
      <xdr:spPr>
        <a:xfrm>
          <a:off x="2152651" y="5895975"/>
          <a:ext cx="6181724" cy="285750"/>
        </a:xfrm>
        <a:prstGeom prst="rect">
          <a:avLst/>
        </a:prstGeom>
        <a:solidFill>
          <a:srgbClr val="92D05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900" b="0" kern="1200">
              <a:solidFill>
                <a:prstClr val="black"/>
              </a:solidFill>
            </a:rPr>
            <a:t>HLTA SO1</a:t>
          </a:r>
          <a:r>
            <a:rPr lang="en-GB" sz="900" b="0" kern="1200" baseline="0">
              <a:solidFill>
                <a:prstClr val="black"/>
              </a:solidFill>
            </a:rPr>
            <a:t> 0.4 TTO 80% class-based </a:t>
          </a:r>
          <a:endParaRPr lang="en-GB" sz="900" b="0" kern="1200">
            <a:solidFill>
              <a:prstClr val="black"/>
            </a:solidFill>
          </a:endParaRPr>
        </a:p>
      </xdr:txBody>
    </xdr:sp>
    <xdr:clientData/>
  </xdr:twoCellAnchor>
  <xdr:twoCellAnchor>
    <xdr:from>
      <xdr:col>11</xdr:col>
      <xdr:colOff>125291</xdr:colOff>
      <xdr:row>21</xdr:row>
      <xdr:rowOff>127024</xdr:rowOff>
    </xdr:from>
    <xdr:to>
      <xdr:col>12</xdr:col>
      <xdr:colOff>152400</xdr:colOff>
      <xdr:row>25</xdr:row>
      <xdr:rowOff>142876</xdr:rowOff>
    </xdr:to>
    <xdr:sp macro="" textlink="">
      <xdr:nvSpPr>
        <xdr:cNvPr id="27" name="Rectangle 26" descr="Hierarchy Level 2 Item 5">
          <a:extLst>
            <a:ext uri="{FF2B5EF4-FFF2-40B4-BE49-F238E27FC236}">
              <a16:creationId xmlns:a16="http://schemas.microsoft.com/office/drawing/2014/main" id="{FDCDAEDA-8475-4033-8DA5-EE52D941912C}"/>
            </a:ext>
          </a:extLst>
        </xdr:cNvPr>
        <xdr:cNvSpPr/>
      </xdr:nvSpPr>
      <xdr:spPr>
        <a:xfrm>
          <a:off x="7040441" y="3937024"/>
          <a:ext cx="655759" cy="777852"/>
        </a:xfrm>
        <a:prstGeom prst="rect">
          <a:avLst/>
        </a:prstGeom>
        <a:solidFill>
          <a:sysClr val="window" lastClr="FFFFFF">
            <a:lumMod val="85000"/>
          </a:sys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b="0" kern="1200">
              <a:solidFill>
                <a:prstClr val="black"/>
              </a:solidFill>
            </a:rPr>
            <a:t>Y4/5/6 TA</a:t>
          </a:r>
        </a:p>
        <a:p>
          <a:pPr marL="0" lvl="0" indent="0" algn="ctr" defTabSz="577850" rtl="0">
            <a:lnSpc>
              <a:spcPct val="90000"/>
            </a:lnSpc>
            <a:spcBef>
              <a:spcPct val="0"/>
            </a:spcBef>
            <a:spcAft>
              <a:spcPct val="35000"/>
            </a:spcAft>
            <a:buNone/>
          </a:pPr>
          <a:r>
            <a:rPr lang="en-GB" sz="1000" b="0" kern="1200">
              <a:solidFill>
                <a:prstClr val="black"/>
              </a:solidFill>
            </a:rPr>
            <a:t>1FTE SC4</a:t>
          </a:r>
        </a:p>
        <a:p>
          <a:pPr marL="0" lvl="0" indent="0" algn="ctr" defTabSz="577850" rtl="0">
            <a:lnSpc>
              <a:spcPct val="90000"/>
            </a:lnSpc>
            <a:spcBef>
              <a:spcPct val="0"/>
            </a:spcBef>
            <a:spcAft>
              <a:spcPct val="35000"/>
            </a:spcAft>
            <a:buNone/>
          </a:pPr>
          <a:r>
            <a:rPr lang="en-GB" sz="1000" b="0" kern="1200">
              <a:solidFill>
                <a:prstClr val="black"/>
              </a:solidFill>
            </a:rPr>
            <a:t>TTO</a:t>
          </a:r>
        </a:p>
        <a:p>
          <a:pPr marL="0" lvl="0" indent="0" algn="ctr" defTabSz="577850" rtl="0">
            <a:lnSpc>
              <a:spcPct val="90000"/>
            </a:lnSpc>
            <a:spcBef>
              <a:spcPct val="0"/>
            </a:spcBef>
            <a:spcAft>
              <a:spcPct val="35000"/>
            </a:spcAft>
            <a:buNone/>
          </a:pPr>
          <a:endParaRPr lang="en-GB" sz="1000" b="0" kern="1200">
            <a:solidFill>
              <a:prstClr val="black"/>
            </a:solidFill>
          </a:endParaRPr>
        </a:p>
      </xdr:txBody>
    </xdr:sp>
    <xdr:clientData/>
  </xdr:twoCellAnchor>
  <xdr:twoCellAnchor>
    <xdr:from>
      <xdr:col>0</xdr:col>
      <xdr:colOff>586680</xdr:colOff>
      <xdr:row>22</xdr:row>
      <xdr:rowOff>9851</xdr:rowOff>
    </xdr:from>
    <xdr:to>
      <xdr:col>1</xdr:col>
      <xdr:colOff>612173</xdr:colOff>
      <xdr:row>24</xdr:row>
      <xdr:rowOff>111432</xdr:rowOff>
    </xdr:to>
    <xdr:sp macro="" textlink="">
      <xdr:nvSpPr>
        <xdr:cNvPr id="28" name="Rectangle 27" descr="Hierarchy Sub Level">
          <a:extLst>
            <a:ext uri="{FF2B5EF4-FFF2-40B4-BE49-F238E27FC236}">
              <a16:creationId xmlns:a16="http://schemas.microsoft.com/office/drawing/2014/main" id="{D60B9475-121F-4101-814C-590AF299238F}"/>
            </a:ext>
          </a:extLst>
        </xdr:cNvPr>
        <xdr:cNvSpPr/>
      </xdr:nvSpPr>
      <xdr:spPr>
        <a:xfrm>
          <a:off x="586680" y="4010351"/>
          <a:ext cx="654143" cy="482581"/>
        </a:xfrm>
        <a:prstGeom prst="rect">
          <a:avLst/>
        </a:prstGeom>
        <a:solidFill>
          <a:schemeClr val="accent1">
            <a:lumMod val="40000"/>
            <a:lumOff val="60000"/>
          </a:schemeClr>
        </a:solidFill>
        <a:ln/>
      </xdr:spPr>
      <xdr:style>
        <a:lnRef idx="2">
          <a:schemeClr val="accent1"/>
        </a:lnRef>
        <a:fillRef idx="1">
          <a:schemeClr val="lt1"/>
        </a:fillRef>
        <a:effectRef idx="0">
          <a:schemeClr val="accent1"/>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AO SC5 0.57 TTO</a:t>
          </a:r>
          <a:r>
            <a:rPr lang="en-GB" sz="1300">
              <a:solidFill>
                <a:prstClr val="black"/>
              </a:solidFill>
            </a:rPr>
            <a:t> </a:t>
          </a:r>
          <a:endParaRPr lang="en-GB" sz="1300" b="0" kern="1200">
            <a:solidFill>
              <a:prstClr val="black"/>
            </a:solidFill>
          </a:endParaRPr>
        </a:p>
      </xdr:txBody>
    </xdr:sp>
    <xdr:clientData/>
  </xdr:twoCellAnchor>
  <xdr:twoCellAnchor>
    <xdr:from>
      <xdr:col>17</xdr:col>
      <xdr:colOff>9683</xdr:colOff>
      <xdr:row>34</xdr:row>
      <xdr:rowOff>152399</xdr:rowOff>
    </xdr:from>
    <xdr:to>
      <xdr:col>18</xdr:col>
      <xdr:colOff>57150</xdr:colOff>
      <xdr:row>39</xdr:row>
      <xdr:rowOff>95250</xdr:rowOff>
    </xdr:to>
    <xdr:sp macro="" textlink="">
      <xdr:nvSpPr>
        <xdr:cNvPr id="29" name="Rectangle 28" descr="Hierarchy Level 2 Item 5">
          <a:extLst>
            <a:ext uri="{FF2B5EF4-FFF2-40B4-BE49-F238E27FC236}">
              <a16:creationId xmlns:a16="http://schemas.microsoft.com/office/drawing/2014/main" id="{48753CA2-D509-4771-87EA-8DD3B4287FAF}"/>
            </a:ext>
          </a:extLst>
        </xdr:cNvPr>
        <xdr:cNvSpPr/>
      </xdr:nvSpPr>
      <xdr:spPr>
        <a:xfrm>
          <a:off x="10696733" y="6438899"/>
          <a:ext cx="676117" cy="895351"/>
        </a:xfrm>
        <a:prstGeom prst="rect">
          <a:avLst/>
        </a:prstGeom>
        <a:solidFill>
          <a:schemeClr val="accent6">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b="0" kern="1200">
              <a:solidFill>
                <a:prstClr val="black"/>
              </a:solidFill>
            </a:rPr>
            <a:t>MDM 0.21 FTE SC4</a:t>
          </a:r>
        </a:p>
        <a:p>
          <a:pPr marL="0" lvl="0" indent="0" algn="ctr" defTabSz="577850" rtl="0">
            <a:lnSpc>
              <a:spcPct val="90000"/>
            </a:lnSpc>
            <a:spcBef>
              <a:spcPct val="0"/>
            </a:spcBef>
            <a:spcAft>
              <a:spcPct val="35000"/>
            </a:spcAft>
            <a:buNone/>
          </a:pPr>
          <a:r>
            <a:rPr lang="en-GB" sz="1000" b="0" kern="1200">
              <a:solidFill>
                <a:prstClr val="black"/>
              </a:solidFill>
            </a:rPr>
            <a:t>TTO </a:t>
          </a:r>
        </a:p>
      </xdr:txBody>
    </xdr:sp>
    <xdr:clientData/>
  </xdr:twoCellAnchor>
  <xdr:twoCellAnchor>
    <xdr:from>
      <xdr:col>9</xdr:col>
      <xdr:colOff>38101</xdr:colOff>
      <xdr:row>10</xdr:row>
      <xdr:rowOff>41673</xdr:rowOff>
    </xdr:from>
    <xdr:to>
      <xdr:col>10</xdr:col>
      <xdr:colOff>531851</xdr:colOff>
      <xdr:row>12</xdr:row>
      <xdr:rowOff>123825</xdr:rowOff>
    </xdr:to>
    <xdr:sp macro="" textlink="">
      <xdr:nvSpPr>
        <xdr:cNvPr id="30" name="Rectangle 29" descr="Hierarchy Level 2 Item 3">
          <a:extLst>
            <a:ext uri="{FF2B5EF4-FFF2-40B4-BE49-F238E27FC236}">
              <a16:creationId xmlns:a16="http://schemas.microsoft.com/office/drawing/2014/main" id="{CE146C87-C745-464E-BA4D-1373F672C9CB}"/>
            </a:ext>
          </a:extLst>
        </xdr:cNvPr>
        <xdr:cNvSpPr/>
      </xdr:nvSpPr>
      <xdr:spPr>
        <a:xfrm>
          <a:off x="5695951" y="1756173"/>
          <a:ext cx="1122400" cy="463152"/>
        </a:xfrm>
        <a:prstGeom prst="rect">
          <a:avLst/>
        </a:prstGeom>
        <a:solidFill>
          <a:srgbClr val="00B0F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DHT L14 1FTE</a:t>
          </a:r>
        </a:p>
      </xdr:txBody>
    </xdr:sp>
    <xdr:clientData/>
  </xdr:twoCellAnchor>
  <xdr:twoCellAnchor>
    <xdr:from>
      <xdr:col>6</xdr:col>
      <xdr:colOff>406448</xdr:colOff>
      <xdr:row>36</xdr:row>
      <xdr:rowOff>5701</xdr:rowOff>
    </xdr:from>
    <xdr:to>
      <xdr:col>9</xdr:col>
      <xdr:colOff>304800</xdr:colOff>
      <xdr:row>40</xdr:row>
      <xdr:rowOff>47625</xdr:rowOff>
    </xdr:to>
    <xdr:sp macro="" textlink="">
      <xdr:nvSpPr>
        <xdr:cNvPr id="31" name="Rectangle 30" descr="Hierarchy Level 2 Item 3">
          <a:extLst>
            <a:ext uri="{FF2B5EF4-FFF2-40B4-BE49-F238E27FC236}">
              <a16:creationId xmlns:a16="http://schemas.microsoft.com/office/drawing/2014/main" id="{B37E9784-AA93-4AFB-9DB3-87112F36F128}"/>
            </a:ext>
          </a:extLst>
        </xdr:cNvPr>
        <xdr:cNvSpPr/>
      </xdr:nvSpPr>
      <xdr:spPr>
        <a:xfrm>
          <a:off x="4178348" y="6673201"/>
          <a:ext cx="1784302" cy="803924"/>
        </a:xfrm>
        <a:prstGeom prst="rect">
          <a:avLst/>
        </a:prstGeom>
        <a:solidFill>
          <a:srgbClr val="FFFF0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Pastoral</a:t>
          </a:r>
          <a:r>
            <a:rPr lang="en-GB" sz="1000" baseline="0">
              <a:solidFill>
                <a:prstClr val="black"/>
              </a:solidFill>
            </a:rPr>
            <a:t> </a:t>
          </a:r>
          <a:r>
            <a:rPr lang="en-GB" sz="1000">
              <a:solidFill>
                <a:prstClr val="black"/>
              </a:solidFill>
            </a:rPr>
            <a:t>&amp; Welfare Lead</a:t>
          </a:r>
          <a:r>
            <a:rPr lang="en-GB" sz="1000" baseline="0">
              <a:solidFill>
                <a:prstClr val="black"/>
              </a:solidFill>
            </a:rPr>
            <a:t> </a:t>
          </a:r>
          <a:r>
            <a:rPr lang="en-GB" sz="1000">
              <a:solidFill>
                <a:prstClr val="black"/>
              </a:solidFill>
            </a:rPr>
            <a:t>  1FTE PO3</a:t>
          </a:r>
        </a:p>
        <a:p>
          <a:pPr marL="0" lvl="0" indent="0" algn="ctr" defTabSz="577850" rtl="0">
            <a:lnSpc>
              <a:spcPct val="90000"/>
            </a:lnSpc>
            <a:spcBef>
              <a:spcPct val="0"/>
            </a:spcBef>
            <a:spcAft>
              <a:spcPct val="35000"/>
            </a:spcAft>
            <a:buNone/>
          </a:pPr>
          <a:r>
            <a:rPr lang="en-GB" sz="1000" b="0" kern="1200">
              <a:solidFill>
                <a:prstClr val="black"/>
              </a:solidFill>
            </a:rPr>
            <a:t>TTO</a:t>
          </a:r>
        </a:p>
      </xdr:txBody>
    </xdr:sp>
    <xdr:clientData/>
  </xdr:twoCellAnchor>
  <xdr:twoCellAnchor>
    <xdr:from>
      <xdr:col>0</xdr:col>
      <xdr:colOff>571500</xdr:colOff>
      <xdr:row>11</xdr:row>
      <xdr:rowOff>1</xdr:rowOff>
    </xdr:from>
    <xdr:to>
      <xdr:col>2</xdr:col>
      <xdr:colOff>31148</xdr:colOff>
      <xdr:row>13</xdr:row>
      <xdr:rowOff>175419</xdr:rowOff>
    </xdr:to>
    <xdr:sp macro="" textlink="">
      <xdr:nvSpPr>
        <xdr:cNvPr id="32" name="Rectangle 31" descr="Hierarchy Sub Level">
          <a:extLst>
            <a:ext uri="{FF2B5EF4-FFF2-40B4-BE49-F238E27FC236}">
              <a16:creationId xmlns:a16="http://schemas.microsoft.com/office/drawing/2014/main" id="{7165BB5A-DA4D-4F65-9A92-9CBB472E2AF8}"/>
            </a:ext>
          </a:extLst>
        </xdr:cNvPr>
        <xdr:cNvSpPr/>
      </xdr:nvSpPr>
      <xdr:spPr>
        <a:xfrm>
          <a:off x="571500" y="1905001"/>
          <a:ext cx="716948" cy="556418"/>
        </a:xfrm>
        <a:prstGeom prst="rect">
          <a:avLst/>
        </a:prstGeom>
        <a:solidFill>
          <a:schemeClr val="accent1">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SBM PO6 1FTE TTO+3</a:t>
          </a:r>
          <a:endParaRPr lang="en-GB" sz="1000" b="0" kern="1200">
            <a:solidFill>
              <a:prstClr val="black"/>
            </a:solidFill>
          </a:endParaRPr>
        </a:p>
      </xdr:txBody>
    </xdr:sp>
    <xdr:clientData/>
  </xdr:twoCellAnchor>
  <xdr:twoCellAnchor>
    <xdr:from>
      <xdr:col>3</xdr:col>
      <xdr:colOff>228600</xdr:colOff>
      <xdr:row>21</xdr:row>
      <xdr:rowOff>9791</xdr:rowOff>
    </xdr:from>
    <xdr:to>
      <xdr:col>4</xdr:col>
      <xdr:colOff>438150</xdr:colOff>
      <xdr:row>25</xdr:row>
      <xdr:rowOff>85725</xdr:rowOff>
    </xdr:to>
    <xdr:sp macro="" textlink="">
      <xdr:nvSpPr>
        <xdr:cNvPr id="33" name="Rectangle 32" descr="Hierarchy Level 2 Item 5">
          <a:extLst>
            <a:ext uri="{FF2B5EF4-FFF2-40B4-BE49-F238E27FC236}">
              <a16:creationId xmlns:a16="http://schemas.microsoft.com/office/drawing/2014/main" id="{9939AFD5-FDC7-492B-843B-B008CDE5C368}"/>
            </a:ext>
          </a:extLst>
        </xdr:cNvPr>
        <xdr:cNvSpPr/>
      </xdr:nvSpPr>
      <xdr:spPr>
        <a:xfrm>
          <a:off x="2114550" y="3819791"/>
          <a:ext cx="838200" cy="837934"/>
        </a:xfrm>
        <a:prstGeom prst="rect">
          <a:avLst/>
        </a:prstGeom>
        <a:solidFill>
          <a:srgbClr val="4EB3CF">
            <a:lumMod val="75000"/>
          </a:srgb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EY</a:t>
          </a:r>
          <a:r>
            <a:rPr lang="en-GB" sz="1000" baseline="0">
              <a:solidFill>
                <a:prstClr val="black"/>
              </a:solidFill>
            </a:rPr>
            <a:t> </a:t>
          </a:r>
          <a:r>
            <a:rPr lang="en-GB" sz="1000">
              <a:solidFill>
                <a:prstClr val="black"/>
              </a:solidFill>
            </a:rPr>
            <a:t>Educator </a:t>
          </a:r>
          <a:endParaRPr lang="en-GB" sz="1000" b="1" kern="1200" baseline="0">
            <a:solidFill>
              <a:prstClr val="black"/>
            </a:solidFill>
          </a:endParaRPr>
        </a:p>
        <a:p>
          <a:pPr marL="0" lvl="0" indent="0" algn="ctr" defTabSz="577850" rtl="0">
            <a:lnSpc>
              <a:spcPct val="90000"/>
            </a:lnSpc>
            <a:spcBef>
              <a:spcPct val="0"/>
            </a:spcBef>
            <a:spcAft>
              <a:spcPct val="35000"/>
            </a:spcAft>
            <a:buNone/>
          </a:pPr>
          <a:r>
            <a:rPr lang="en-GB" sz="1000" b="0" kern="1200" baseline="0">
              <a:solidFill>
                <a:prstClr val="black"/>
              </a:solidFill>
            </a:rPr>
            <a:t>1 FTE SC6</a:t>
          </a:r>
        </a:p>
        <a:p>
          <a:pPr marL="0" lvl="0" indent="0" algn="ctr" defTabSz="577850" rtl="0">
            <a:lnSpc>
              <a:spcPct val="90000"/>
            </a:lnSpc>
            <a:spcBef>
              <a:spcPct val="0"/>
            </a:spcBef>
            <a:spcAft>
              <a:spcPct val="35000"/>
            </a:spcAft>
            <a:buNone/>
          </a:pPr>
          <a:r>
            <a:rPr lang="en-GB" sz="1000" b="0" kern="1200" baseline="0">
              <a:solidFill>
                <a:prstClr val="black"/>
              </a:solidFill>
            </a:rPr>
            <a:t>AYR</a:t>
          </a:r>
          <a:endParaRPr lang="en-GB" sz="1000" b="0" kern="1200">
            <a:solidFill>
              <a:prstClr val="black"/>
            </a:solidFill>
          </a:endParaRPr>
        </a:p>
      </xdr:txBody>
    </xdr:sp>
    <xdr:clientData/>
  </xdr:twoCellAnchor>
  <xdr:twoCellAnchor>
    <xdr:from>
      <xdr:col>6</xdr:col>
      <xdr:colOff>142875</xdr:colOff>
      <xdr:row>16</xdr:row>
      <xdr:rowOff>19050</xdr:rowOff>
    </xdr:from>
    <xdr:to>
      <xdr:col>7</xdr:col>
      <xdr:colOff>176915</xdr:colOff>
      <xdr:row>20</xdr:row>
      <xdr:rowOff>171450</xdr:rowOff>
    </xdr:to>
    <xdr:sp macro="" textlink="">
      <xdr:nvSpPr>
        <xdr:cNvPr id="34" name="Rectangle 33" descr="Hierarchy Level 2 Item 5">
          <a:extLst>
            <a:ext uri="{FF2B5EF4-FFF2-40B4-BE49-F238E27FC236}">
              <a16:creationId xmlns:a16="http://schemas.microsoft.com/office/drawing/2014/main" id="{1C05EB33-7F6D-4254-8B3F-098304787FA9}"/>
            </a:ext>
          </a:extLst>
        </xdr:cNvPr>
        <xdr:cNvSpPr/>
      </xdr:nvSpPr>
      <xdr:spPr>
        <a:xfrm>
          <a:off x="3914775" y="2876550"/>
          <a:ext cx="662690" cy="914400"/>
        </a:xfrm>
        <a:prstGeom prst="rect">
          <a:avLst/>
        </a:prstGeom>
        <a:solidFill>
          <a:srgbClr val="4EB3CF">
            <a:lumMod val="75000"/>
          </a:srgb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Yr1</a:t>
          </a:r>
          <a:r>
            <a:rPr lang="en-GB" sz="1000" baseline="0">
              <a:solidFill>
                <a:prstClr val="black"/>
              </a:solidFill>
            </a:rPr>
            <a:t> Teacher MPR 6 </a:t>
          </a:r>
        </a:p>
        <a:p>
          <a:pPr marL="0" lvl="0" indent="0" algn="ctr" defTabSz="577850" rtl="0">
            <a:lnSpc>
              <a:spcPct val="90000"/>
            </a:lnSpc>
            <a:spcBef>
              <a:spcPct val="0"/>
            </a:spcBef>
            <a:spcAft>
              <a:spcPct val="35000"/>
            </a:spcAft>
            <a:buNone/>
          </a:pPr>
          <a:r>
            <a:rPr lang="en-GB" sz="1000" baseline="0">
              <a:solidFill>
                <a:prstClr val="black"/>
              </a:solidFill>
            </a:rPr>
            <a:t>TLR 2.1</a:t>
          </a:r>
        </a:p>
        <a:p>
          <a:pPr marL="0" lvl="0" indent="0" algn="ctr" defTabSz="577850" rtl="0">
            <a:lnSpc>
              <a:spcPct val="90000"/>
            </a:lnSpc>
            <a:spcBef>
              <a:spcPct val="0"/>
            </a:spcBef>
            <a:spcAft>
              <a:spcPct val="35000"/>
            </a:spcAft>
            <a:buNone/>
          </a:pPr>
          <a:r>
            <a:rPr lang="en-GB" sz="1000" baseline="0">
              <a:solidFill>
                <a:prstClr val="black"/>
              </a:solidFill>
            </a:rPr>
            <a:t>1FTE </a:t>
          </a:r>
          <a:endParaRPr lang="en-GB" sz="1000" b="0" kern="1200">
            <a:solidFill>
              <a:prstClr val="black"/>
            </a:solidFill>
          </a:endParaRPr>
        </a:p>
      </xdr:txBody>
    </xdr:sp>
    <xdr:clientData/>
  </xdr:twoCellAnchor>
  <xdr:twoCellAnchor>
    <xdr:from>
      <xdr:col>3</xdr:col>
      <xdr:colOff>271993</xdr:colOff>
      <xdr:row>25</xdr:row>
      <xdr:rowOff>123826</xdr:rowOff>
    </xdr:from>
    <xdr:to>
      <xdr:col>4</xdr:col>
      <xdr:colOff>419100</xdr:colOff>
      <xdr:row>29</xdr:row>
      <xdr:rowOff>161926</xdr:rowOff>
    </xdr:to>
    <xdr:sp macro="" textlink="">
      <xdr:nvSpPr>
        <xdr:cNvPr id="35" name="Rectangle 34" descr="Hierarchy Level 2 Item 5">
          <a:extLst>
            <a:ext uri="{FF2B5EF4-FFF2-40B4-BE49-F238E27FC236}">
              <a16:creationId xmlns:a16="http://schemas.microsoft.com/office/drawing/2014/main" id="{62AE8C6E-866E-4C9E-90C6-8454EC7A3587}"/>
            </a:ext>
          </a:extLst>
        </xdr:cNvPr>
        <xdr:cNvSpPr/>
      </xdr:nvSpPr>
      <xdr:spPr>
        <a:xfrm>
          <a:off x="2157943" y="4695826"/>
          <a:ext cx="775757" cy="800100"/>
        </a:xfrm>
        <a:prstGeom prst="rect">
          <a:avLst/>
        </a:prstGeom>
        <a:solidFill>
          <a:srgbClr val="66FFFF"/>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EYFS</a:t>
          </a:r>
          <a:r>
            <a:rPr lang="en-GB" sz="1000" baseline="0">
              <a:solidFill>
                <a:prstClr val="black"/>
              </a:solidFill>
            </a:rPr>
            <a:t> SEN</a:t>
          </a:r>
        </a:p>
        <a:p>
          <a:pPr marL="0" lvl="0" indent="0" algn="ctr" defTabSz="577850" rtl="0">
            <a:lnSpc>
              <a:spcPct val="90000"/>
            </a:lnSpc>
            <a:spcBef>
              <a:spcPct val="0"/>
            </a:spcBef>
            <a:spcAft>
              <a:spcPct val="35000"/>
            </a:spcAft>
            <a:buNone/>
          </a:pPr>
          <a:r>
            <a:rPr lang="en-GB" sz="1000">
              <a:solidFill>
                <a:prstClr val="black"/>
              </a:solidFill>
            </a:rPr>
            <a:t>1FTE SC6</a:t>
          </a:r>
        </a:p>
        <a:p>
          <a:pPr marL="0" lvl="0" indent="0" algn="ctr" defTabSz="577850" rtl="0">
            <a:lnSpc>
              <a:spcPct val="90000"/>
            </a:lnSpc>
            <a:spcBef>
              <a:spcPct val="0"/>
            </a:spcBef>
            <a:spcAft>
              <a:spcPct val="35000"/>
            </a:spcAft>
            <a:buNone/>
          </a:pPr>
          <a:r>
            <a:rPr lang="en-GB" sz="1000">
              <a:solidFill>
                <a:prstClr val="black"/>
              </a:solidFill>
            </a:rPr>
            <a:t>SEN</a:t>
          </a:r>
          <a:r>
            <a:rPr lang="en-GB" sz="1000" baseline="0">
              <a:solidFill>
                <a:prstClr val="black"/>
              </a:solidFill>
            </a:rPr>
            <a:t> allowance</a:t>
          </a:r>
          <a:r>
            <a:rPr lang="en-GB" sz="1000">
              <a:solidFill>
                <a:prstClr val="black"/>
              </a:solidFill>
            </a:rPr>
            <a:t> TTO </a:t>
          </a:r>
          <a:endParaRPr lang="en-GB" sz="1000" b="0" kern="1200">
            <a:solidFill>
              <a:prstClr val="black"/>
            </a:solidFill>
          </a:endParaRPr>
        </a:p>
      </xdr:txBody>
    </xdr:sp>
    <xdr:clientData/>
  </xdr:twoCellAnchor>
  <xdr:twoCellAnchor>
    <xdr:from>
      <xdr:col>7</xdr:col>
      <xdr:colOff>290566</xdr:colOff>
      <xdr:row>21</xdr:row>
      <xdr:rowOff>38100</xdr:rowOff>
    </xdr:from>
    <xdr:to>
      <xdr:col>8</xdr:col>
      <xdr:colOff>316876</xdr:colOff>
      <xdr:row>25</xdr:row>
      <xdr:rowOff>66675</xdr:rowOff>
    </xdr:to>
    <xdr:sp macro="" textlink="">
      <xdr:nvSpPr>
        <xdr:cNvPr id="36" name="Rectangle 35" descr="Hierarchy Level 2 Item 5">
          <a:extLst>
            <a:ext uri="{FF2B5EF4-FFF2-40B4-BE49-F238E27FC236}">
              <a16:creationId xmlns:a16="http://schemas.microsoft.com/office/drawing/2014/main" id="{4F7166C9-5230-4222-A86F-D461D828BC1A}"/>
            </a:ext>
          </a:extLst>
        </xdr:cNvPr>
        <xdr:cNvSpPr/>
      </xdr:nvSpPr>
      <xdr:spPr>
        <a:xfrm>
          <a:off x="4691116" y="3848100"/>
          <a:ext cx="654960" cy="790575"/>
        </a:xfrm>
        <a:prstGeom prst="rect">
          <a:avLst/>
        </a:prstGeom>
        <a:solidFill>
          <a:srgbClr val="92D05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TA</a:t>
          </a:r>
        </a:p>
        <a:p>
          <a:pPr marL="0" lvl="0" indent="0" algn="ctr" defTabSz="577850" rtl="0">
            <a:lnSpc>
              <a:spcPct val="90000"/>
            </a:lnSpc>
            <a:spcBef>
              <a:spcPct val="0"/>
            </a:spcBef>
            <a:spcAft>
              <a:spcPct val="35000"/>
            </a:spcAft>
            <a:buNone/>
          </a:pPr>
          <a:r>
            <a:rPr lang="en-GB" sz="1000" b="0" kern="1200">
              <a:solidFill>
                <a:prstClr val="black"/>
              </a:solidFill>
            </a:rPr>
            <a:t>1FTE</a:t>
          </a:r>
          <a:r>
            <a:rPr lang="en-GB" sz="1000" b="0" kern="1200" baseline="0">
              <a:solidFill>
                <a:prstClr val="black"/>
              </a:solidFill>
            </a:rPr>
            <a:t> SC4</a:t>
          </a:r>
          <a:r>
            <a:rPr lang="en-GB" sz="1000" b="0" kern="1200">
              <a:solidFill>
                <a:prstClr val="black"/>
              </a:solidFill>
            </a:rPr>
            <a:t>  </a:t>
          </a:r>
        </a:p>
        <a:p>
          <a:pPr marL="0" lvl="0" indent="0" algn="ctr" defTabSz="577850" rtl="0">
            <a:lnSpc>
              <a:spcPct val="90000"/>
            </a:lnSpc>
            <a:spcBef>
              <a:spcPct val="0"/>
            </a:spcBef>
            <a:spcAft>
              <a:spcPct val="35000"/>
            </a:spcAft>
            <a:buNone/>
          </a:pPr>
          <a:r>
            <a:rPr lang="en-GB" sz="1000" b="0" kern="1200">
              <a:solidFill>
                <a:prstClr val="black"/>
              </a:solidFill>
            </a:rPr>
            <a:t>TT0</a:t>
          </a:r>
        </a:p>
      </xdr:txBody>
    </xdr:sp>
    <xdr:clientData/>
  </xdr:twoCellAnchor>
  <xdr:twoCellAnchor>
    <xdr:from>
      <xdr:col>8</xdr:col>
      <xdr:colOff>457201</xdr:colOff>
      <xdr:row>21</xdr:row>
      <xdr:rowOff>76199</xdr:rowOff>
    </xdr:from>
    <xdr:to>
      <xdr:col>9</xdr:col>
      <xdr:colOff>542925</xdr:colOff>
      <xdr:row>25</xdr:row>
      <xdr:rowOff>95250</xdr:rowOff>
    </xdr:to>
    <xdr:sp macro="" textlink="">
      <xdr:nvSpPr>
        <xdr:cNvPr id="37" name="Rectangle 36" descr="Hierarchy Level 2 Item 5">
          <a:extLst>
            <a:ext uri="{FF2B5EF4-FFF2-40B4-BE49-F238E27FC236}">
              <a16:creationId xmlns:a16="http://schemas.microsoft.com/office/drawing/2014/main" id="{B6A2B173-9CA6-4869-8273-E2DA66F42D8E}"/>
            </a:ext>
          </a:extLst>
        </xdr:cNvPr>
        <xdr:cNvSpPr/>
      </xdr:nvSpPr>
      <xdr:spPr>
        <a:xfrm>
          <a:off x="5486401" y="3886199"/>
          <a:ext cx="714374" cy="781051"/>
        </a:xfrm>
        <a:prstGeom prst="rect">
          <a:avLst/>
        </a:prstGeom>
        <a:solidFill>
          <a:srgbClr val="FFCCCC"/>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Y3</a:t>
          </a:r>
          <a:r>
            <a:rPr lang="en-GB" sz="1000" baseline="0">
              <a:solidFill>
                <a:prstClr val="black"/>
              </a:solidFill>
            </a:rPr>
            <a:t> TA </a:t>
          </a:r>
          <a:r>
            <a:rPr lang="en-GB" sz="1000" b="1">
              <a:solidFill>
                <a:prstClr val="black"/>
              </a:solidFill>
            </a:rPr>
            <a:t>AGENCY</a:t>
          </a:r>
        </a:p>
        <a:p>
          <a:pPr marL="0" lvl="0" indent="0" algn="ctr" defTabSz="577850" rtl="0">
            <a:lnSpc>
              <a:spcPct val="90000"/>
            </a:lnSpc>
            <a:spcBef>
              <a:spcPct val="0"/>
            </a:spcBef>
            <a:spcAft>
              <a:spcPct val="35000"/>
            </a:spcAft>
            <a:buNone/>
          </a:pPr>
          <a:r>
            <a:rPr lang="en-GB" sz="1000" b="0">
              <a:solidFill>
                <a:prstClr val="black"/>
              </a:solidFill>
            </a:rPr>
            <a:t>1</a:t>
          </a:r>
          <a:r>
            <a:rPr lang="en-GB" sz="1000" b="0" baseline="0">
              <a:solidFill>
                <a:prstClr val="black"/>
              </a:solidFill>
            </a:rPr>
            <a:t> </a:t>
          </a:r>
          <a:r>
            <a:rPr lang="en-GB" sz="1000" b="0">
              <a:solidFill>
                <a:prstClr val="black"/>
              </a:solidFill>
            </a:rPr>
            <a:t>FTE</a:t>
          </a:r>
        </a:p>
        <a:p>
          <a:pPr marL="0" lvl="0" indent="0" algn="ctr" defTabSz="577850" rtl="0">
            <a:lnSpc>
              <a:spcPct val="90000"/>
            </a:lnSpc>
            <a:spcBef>
              <a:spcPct val="0"/>
            </a:spcBef>
            <a:spcAft>
              <a:spcPct val="35000"/>
            </a:spcAft>
            <a:buNone/>
          </a:pPr>
          <a:r>
            <a:rPr lang="en-GB" sz="1000" b="0">
              <a:solidFill>
                <a:prstClr val="black"/>
              </a:solidFill>
            </a:rPr>
            <a:t>TTO</a:t>
          </a:r>
        </a:p>
      </xdr:txBody>
    </xdr:sp>
    <xdr:clientData/>
  </xdr:twoCellAnchor>
  <xdr:twoCellAnchor>
    <xdr:from>
      <xdr:col>9</xdr:col>
      <xdr:colOff>428625</xdr:colOff>
      <xdr:row>40</xdr:row>
      <xdr:rowOff>152399</xdr:rowOff>
    </xdr:from>
    <xdr:to>
      <xdr:col>11</xdr:col>
      <xdr:colOff>361950</xdr:colOff>
      <xdr:row>43</xdr:row>
      <xdr:rowOff>152399</xdr:rowOff>
    </xdr:to>
    <xdr:sp macro="" textlink="">
      <xdr:nvSpPr>
        <xdr:cNvPr id="38" name="Rectangle 37" descr="Hierarchy Level 2 Item 5">
          <a:extLst>
            <a:ext uri="{FF2B5EF4-FFF2-40B4-BE49-F238E27FC236}">
              <a16:creationId xmlns:a16="http://schemas.microsoft.com/office/drawing/2014/main" id="{F7BB7452-0665-4DE3-A345-B5B98302FD51}"/>
            </a:ext>
          </a:extLst>
        </xdr:cNvPr>
        <xdr:cNvSpPr/>
      </xdr:nvSpPr>
      <xdr:spPr>
        <a:xfrm>
          <a:off x="6086475" y="7581899"/>
          <a:ext cx="1190625" cy="571500"/>
        </a:xfrm>
        <a:prstGeom prst="rect">
          <a:avLst/>
        </a:prstGeom>
        <a:solidFill>
          <a:schemeClr val="accent6">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ASC 0.43 FTE SC4</a:t>
          </a:r>
          <a:r>
            <a:rPr lang="en-GB" sz="1000" baseline="0">
              <a:solidFill>
                <a:prstClr val="black"/>
              </a:solidFill>
            </a:rPr>
            <a:t> </a:t>
          </a:r>
          <a:r>
            <a:rPr lang="en-GB" sz="1000">
              <a:solidFill>
                <a:prstClr val="black"/>
              </a:solidFill>
            </a:rPr>
            <a:t> </a:t>
          </a:r>
        </a:p>
        <a:p>
          <a:pPr marL="0" lvl="0" indent="0" algn="ctr" defTabSz="577850" rtl="0">
            <a:lnSpc>
              <a:spcPct val="90000"/>
            </a:lnSpc>
            <a:spcBef>
              <a:spcPct val="0"/>
            </a:spcBef>
            <a:spcAft>
              <a:spcPct val="35000"/>
            </a:spcAft>
            <a:buNone/>
          </a:pPr>
          <a:r>
            <a:rPr lang="en-GB" sz="1000" b="0" kern="1200">
              <a:solidFill>
                <a:prstClr val="black"/>
              </a:solidFill>
            </a:rPr>
            <a:t>TTO</a:t>
          </a:r>
        </a:p>
      </xdr:txBody>
    </xdr:sp>
    <xdr:clientData/>
  </xdr:twoCellAnchor>
  <xdr:twoCellAnchor>
    <xdr:from>
      <xdr:col>14</xdr:col>
      <xdr:colOff>123825</xdr:colOff>
      <xdr:row>35</xdr:row>
      <xdr:rowOff>123825</xdr:rowOff>
    </xdr:from>
    <xdr:to>
      <xdr:col>15</xdr:col>
      <xdr:colOff>282027</xdr:colOff>
      <xdr:row>40</xdr:row>
      <xdr:rowOff>85725</xdr:rowOff>
    </xdr:to>
    <xdr:sp macro="" textlink="">
      <xdr:nvSpPr>
        <xdr:cNvPr id="39" name="Rectangle 38" descr="Hierarchy Level 2 Item 5">
          <a:extLst>
            <a:ext uri="{FF2B5EF4-FFF2-40B4-BE49-F238E27FC236}">
              <a16:creationId xmlns:a16="http://schemas.microsoft.com/office/drawing/2014/main" id="{757F9050-4F77-43A9-8A36-F1F125280134}"/>
            </a:ext>
          </a:extLst>
        </xdr:cNvPr>
        <xdr:cNvSpPr/>
      </xdr:nvSpPr>
      <xdr:spPr>
        <a:xfrm>
          <a:off x="8924925" y="6600825"/>
          <a:ext cx="786852" cy="914400"/>
        </a:xfrm>
        <a:prstGeom prst="rect">
          <a:avLst/>
        </a:prstGeom>
        <a:solidFill>
          <a:schemeClr val="accent6">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MDM</a:t>
          </a:r>
          <a:r>
            <a:rPr lang="en-GB" sz="1000" baseline="0">
              <a:solidFill>
                <a:prstClr val="black"/>
              </a:solidFill>
            </a:rPr>
            <a:t> 0.21 FTE SC4</a:t>
          </a:r>
        </a:p>
        <a:p>
          <a:pPr marL="0" lvl="0" indent="0" algn="ctr" defTabSz="577850" rtl="0">
            <a:lnSpc>
              <a:spcPct val="90000"/>
            </a:lnSpc>
            <a:spcBef>
              <a:spcPct val="0"/>
            </a:spcBef>
            <a:spcAft>
              <a:spcPct val="35000"/>
            </a:spcAft>
            <a:buNone/>
          </a:pPr>
          <a:r>
            <a:rPr lang="en-GB" sz="1000" baseline="0">
              <a:solidFill>
                <a:prstClr val="black"/>
              </a:solidFill>
            </a:rPr>
            <a:t>SEN allowance</a:t>
          </a:r>
        </a:p>
        <a:p>
          <a:pPr marL="0" lvl="0" indent="0" algn="ctr" defTabSz="577850" rtl="0">
            <a:lnSpc>
              <a:spcPct val="90000"/>
            </a:lnSpc>
            <a:spcBef>
              <a:spcPct val="0"/>
            </a:spcBef>
            <a:spcAft>
              <a:spcPct val="35000"/>
            </a:spcAft>
            <a:buNone/>
          </a:pPr>
          <a:r>
            <a:rPr lang="en-GB" sz="1000" baseline="0">
              <a:solidFill>
                <a:prstClr val="black"/>
              </a:solidFill>
            </a:rPr>
            <a:t>TTO</a:t>
          </a:r>
          <a:r>
            <a:rPr lang="en-GB" sz="1000">
              <a:solidFill>
                <a:prstClr val="black"/>
              </a:solidFill>
            </a:rPr>
            <a:t> </a:t>
          </a:r>
          <a:endParaRPr lang="en-GB" sz="1000" b="0" kern="1200">
            <a:solidFill>
              <a:prstClr val="black"/>
            </a:solidFill>
          </a:endParaRPr>
        </a:p>
      </xdr:txBody>
    </xdr:sp>
    <xdr:clientData/>
  </xdr:twoCellAnchor>
  <xdr:twoCellAnchor>
    <xdr:from>
      <xdr:col>15</xdr:col>
      <xdr:colOff>428625</xdr:colOff>
      <xdr:row>34</xdr:row>
      <xdr:rowOff>133350</xdr:rowOff>
    </xdr:from>
    <xdr:to>
      <xdr:col>16</xdr:col>
      <xdr:colOff>504825</xdr:colOff>
      <xdr:row>39</xdr:row>
      <xdr:rowOff>95250</xdr:rowOff>
    </xdr:to>
    <xdr:sp macro="" textlink="">
      <xdr:nvSpPr>
        <xdr:cNvPr id="40" name="Rectangle 39" descr="Hierarchy Level 2 Item 5">
          <a:extLst>
            <a:ext uri="{FF2B5EF4-FFF2-40B4-BE49-F238E27FC236}">
              <a16:creationId xmlns:a16="http://schemas.microsoft.com/office/drawing/2014/main" id="{9CE7EB40-B176-49AA-B96F-7E5F304D3D76}"/>
            </a:ext>
          </a:extLst>
        </xdr:cNvPr>
        <xdr:cNvSpPr/>
      </xdr:nvSpPr>
      <xdr:spPr>
        <a:xfrm>
          <a:off x="9858375" y="6419850"/>
          <a:ext cx="704850" cy="914400"/>
        </a:xfrm>
        <a:prstGeom prst="rect">
          <a:avLst/>
        </a:prstGeom>
        <a:solidFill>
          <a:schemeClr val="accent6">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MDM/BC</a:t>
          </a:r>
          <a:r>
            <a:rPr lang="en-GB" sz="1000" baseline="0">
              <a:solidFill>
                <a:prstClr val="black"/>
              </a:solidFill>
            </a:rPr>
            <a:t> 0.29 FTE</a:t>
          </a:r>
          <a:r>
            <a:rPr lang="en-GB" sz="1000" b="0" kern="1200" baseline="0">
              <a:solidFill>
                <a:prstClr val="black"/>
              </a:solidFill>
            </a:rPr>
            <a:t> SC4</a:t>
          </a:r>
        </a:p>
        <a:p>
          <a:pPr marL="0" lvl="0" indent="0" algn="ctr" defTabSz="577850" rtl="0">
            <a:lnSpc>
              <a:spcPct val="90000"/>
            </a:lnSpc>
            <a:spcBef>
              <a:spcPct val="0"/>
            </a:spcBef>
            <a:spcAft>
              <a:spcPct val="35000"/>
            </a:spcAft>
            <a:buNone/>
          </a:pPr>
          <a:r>
            <a:rPr lang="en-GB" sz="1000" b="0" kern="1200" baseline="0">
              <a:solidFill>
                <a:prstClr val="black"/>
              </a:solidFill>
            </a:rPr>
            <a:t>TTO</a:t>
          </a:r>
          <a:endParaRPr lang="en-GB" sz="1000" baseline="0">
            <a:solidFill>
              <a:prstClr val="black"/>
            </a:solidFill>
          </a:endParaRPr>
        </a:p>
      </xdr:txBody>
    </xdr:sp>
    <xdr:clientData/>
  </xdr:twoCellAnchor>
  <xdr:twoCellAnchor>
    <xdr:from>
      <xdr:col>9</xdr:col>
      <xdr:colOff>457199</xdr:colOff>
      <xdr:row>35</xdr:row>
      <xdr:rowOff>142875</xdr:rowOff>
    </xdr:from>
    <xdr:to>
      <xdr:col>13</xdr:col>
      <xdr:colOff>276225</xdr:colOff>
      <xdr:row>40</xdr:row>
      <xdr:rowOff>9525</xdr:rowOff>
    </xdr:to>
    <xdr:sp macro="" textlink="">
      <xdr:nvSpPr>
        <xdr:cNvPr id="41" name="Rectangle 40" descr="Hierarchy Level 2 Item 5">
          <a:extLst>
            <a:ext uri="{FF2B5EF4-FFF2-40B4-BE49-F238E27FC236}">
              <a16:creationId xmlns:a16="http://schemas.microsoft.com/office/drawing/2014/main" id="{53E8BD2E-91A6-4CEC-BB63-7D75B855A7FB}"/>
            </a:ext>
          </a:extLst>
        </xdr:cNvPr>
        <xdr:cNvSpPr/>
      </xdr:nvSpPr>
      <xdr:spPr>
        <a:xfrm>
          <a:off x="6115049" y="6619875"/>
          <a:ext cx="2333626" cy="819150"/>
        </a:xfrm>
        <a:prstGeom prst="rect">
          <a:avLst/>
        </a:prstGeom>
        <a:solidFill>
          <a:schemeClr val="accent6">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b="0" kern="1200">
              <a:solidFill>
                <a:prstClr val="black"/>
              </a:solidFill>
            </a:rPr>
            <a:t>Extended</a:t>
          </a:r>
          <a:r>
            <a:rPr lang="en-GB" sz="1000" b="0" kern="1200" baseline="0">
              <a:solidFill>
                <a:prstClr val="black"/>
              </a:solidFill>
            </a:rPr>
            <a:t> Day Lead &amp; Learning Mentor 0.79 FTE SC6</a:t>
          </a:r>
        </a:p>
        <a:p>
          <a:pPr marL="0" lvl="0" indent="0" algn="ctr" defTabSz="577850" rtl="0">
            <a:lnSpc>
              <a:spcPct val="90000"/>
            </a:lnSpc>
            <a:spcBef>
              <a:spcPct val="0"/>
            </a:spcBef>
            <a:spcAft>
              <a:spcPct val="35000"/>
            </a:spcAft>
            <a:buNone/>
          </a:pPr>
          <a:r>
            <a:rPr lang="en-GB" sz="1000" b="0" kern="1200" baseline="0">
              <a:solidFill>
                <a:prstClr val="black"/>
              </a:solidFill>
            </a:rPr>
            <a:t>TTO</a:t>
          </a:r>
          <a:endParaRPr lang="en-GB" sz="1000" b="0" kern="1200">
            <a:solidFill>
              <a:prstClr val="black"/>
            </a:solidFill>
          </a:endParaRPr>
        </a:p>
      </xdr:txBody>
    </xdr:sp>
    <xdr:clientData/>
  </xdr:twoCellAnchor>
  <xdr:twoCellAnchor>
    <xdr:from>
      <xdr:col>4</xdr:col>
      <xdr:colOff>514350</xdr:colOff>
      <xdr:row>20</xdr:row>
      <xdr:rowOff>180975</xdr:rowOff>
    </xdr:from>
    <xdr:to>
      <xdr:col>6</xdr:col>
      <xdr:colOff>48115</xdr:colOff>
      <xdr:row>25</xdr:row>
      <xdr:rowOff>66675</xdr:rowOff>
    </xdr:to>
    <xdr:sp macro="" textlink="">
      <xdr:nvSpPr>
        <xdr:cNvPr id="42" name="Rectangle 41" descr="Hierarchy Level 2 Item 5">
          <a:extLst>
            <a:ext uri="{FF2B5EF4-FFF2-40B4-BE49-F238E27FC236}">
              <a16:creationId xmlns:a16="http://schemas.microsoft.com/office/drawing/2014/main" id="{AA2CA518-30AF-40C8-BB46-58FE2C9CFF81}"/>
            </a:ext>
          </a:extLst>
        </xdr:cNvPr>
        <xdr:cNvSpPr/>
      </xdr:nvSpPr>
      <xdr:spPr>
        <a:xfrm>
          <a:off x="3028950" y="3800475"/>
          <a:ext cx="791065" cy="838200"/>
        </a:xfrm>
        <a:prstGeom prst="rect">
          <a:avLst/>
        </a:prstGeom>
        <a:solidFill>
          <a:srgbClr val="FFC00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EY Educator</a:t>
          </a:r>
        </a:p>
        <a:p>
          <a:pPr marL="0" lvl="0" indent="0" algn="ctr" defTabSz="577850" rtl="0">
            <a:lnSpc>
              <a:spcPct val="90000"/>
            </a:lnSpc>
            <a:spcBef>
              <a:spcPct val="0"/>
            </a:spcBef>
            <a:spcAft>
              <a:spcPct val="35000"/>
            </a:spcAft>
            <a:buNone/>
          </a:pPr>
          <a:r>
            <a:rPr lang="en-GB" sz="1000" b="0" kern="1200" baseline="0">
              <a:solidFill>
                <a:prstClr val="black"/>
              </a:solidFill>
            </a:rPr>
            <a:t>1FTE SC5 TTO</a:t>
          </a:r>
          <a:endParaRPr lang="en-GB" sz="1000" b="0" kern="1200">
            <a:solidFill>
              <a:prstClr val="black"/>
            </a:solidFill>
          </a:endParaRPr>
        </a:p>
      </xdr:txBody>
    </xdr:sp>
    <xdr:clientData/>
  </xdr:twoCellAnchor>
  <xdr:twoCellAnchor>
    <xdr:from>
      <xdr:col>0</xdr:col>
      <xdr:colOff>609600</xdr:colOff>
      <xdr:row>25</xdr:row>
      <xdr:rowOff>9526</xdr:rowOff>
    </xdr:from>
    <xdr:to>
      <xdr:col>2</xdr:col>
      <xdr:colOff>19049</xdr:colOff>
      <xdr:row>27</xdr:row>
      <xdr:rowOff>180976</xdr:rowOff>
    </xdr:to>
    <xdr:sp macro="" textlink="">
      <xdr:nvSpPr>
        <xdr:cNvPr id="43" name="Rectangle 42" descr="Hierarchy Sub Level">
          <a:extLst>
            <a:ext uri="{FF2B5EF4-FFF2-40B4-BE49-F238E27FC236}">
              <a16:creationId xmlns:a16="http://schemas.microsoft.com/office/drawing/2014/main" id="{3F4154D0-0FE4-4260-82DB-04527089A1FD}"/>
            </a:ext>
          </a:extLst>
        </xdr:cNvPr>
        <xdr:cNvSpPr/>
      </xdr:nvSpPr>
      <xdr:spPr>
        <a:xfrm>
          <a:off x="609600" y="4581526"/>
          <a:ext cx="666749" cy="552450"/>
        </a:xfrm>
        <a:prstGeom prst="rect">
          <a:avLst/>
        </a:prstGeom>
        <a:solidFill>
          <a:schemeClr val="accent1">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PM SC5</a:t>
          </a:r>
          <a:r>
            <a:rPr lang="en-GB" sz="1000" baseline="0">
              <a:solidFill>
                <a:prstClr val="black"/>
              </a:solidFill>
            </a:rPr>
            <a:t> </a:t>
          </a:r>
        </a:p>
        <a:p>
          <a:pPr marL="0" lvl="0" indent="0" algn="ctr" defTabSz="577850" rtl="0">
            <a:lnSpc>
              <a:spcPct val="90000"/>
            </a:lnSpc>
            <a:spcBef>
              <a:spcPct val="0"/>
            </a:spcBef>
            <a:spcAft>
              <a:spcPct val="35000"/>
            </a:spcAft>
            <a:buNone/>
          </a:pPr>
          <a:r>
            <a:rPr lang="en-GB" sz="1000" b="0" kern="1200" baseline="0">
              <a:solidFill>
                <a:prstClr val="black"/>
              </a:solidFill>
            </a:rPr>
            <a:t>AYR</a:t>
          </a:r>
          <a:endParaRPr lang="en-GB" sz="1000" b="0" kern="1200">
            <a:solidFill>
              <a:prstClr val="black"/>
            </a:solidFill>
          </a:endParaRPr>
        </a:p>
      </xdr:txBody>
    </xdr:sp>
    <xdr:clientData/>
  </xdr:twoCellAnchor>
  <xdr:twoCellAnchor>
    <xdr:from>
      <xdr:col>6</xdr:col>
      <xdr:colOff>85725</xdr:colOff>
      <xdr:row>25</xdr:row>
      <xdr:rowOff>161925</xdr:rowOff>
    </xdr:from>
    <xdr:to>
      <xdr:col>7</xdr:col>
      <xdr:colOff>158843</xdr:colOff>
      <xdr:row>29</xdr:row>
      <xdr:rowOff>180975</xdr:rowOff>
    </xdr:to>
    <xdr:sp macro="" textlink="">
      <xdr:nvSpPr>
        <xdr:cNvPr id="44" name="Rectangle 43" descr="Hierarchy Sub Level">
          <a:extLst>
            <a:ext uri="{FF2B5EF4-FFF2-40B4-BE49-F238E27FC236}">
              <a16:creationId xmlns:a16="http://schemas.microsoft.com/office/drawing/2014/main" id="{B76558D2-C71E-4144-9E51-0A85E3138E0A}"/>
            </a:ext>
          </a:extLst>
        </xdr:cNvPr>
        <xdr:cNvSpPr/>
      </xdr:nvSpPr>
      <xdr:spPr>
        <a:xfrm>
          <a:off x="3857625" y="4733925"/>
          <a:ext cx="701768" cy="781050"/>
        </a:xfrm>
        <a:prstGeom prst="rect">
          <a:avLst/>
        </a:prstGeom>
        <a:solidFill>
          <a:srgbClr val="66FFFF"/>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Y1 SEN</a:t>
          </a:r>
        </a:p>
        <a:p>
          <a:pPr marL="0" lvl="0" indent="0" algn="ctr" defTabSz="577850" rtl="0">
            <a:lnSpc>
              <a:spcPct val="90000"/>
            </a:lnSpc>
            <a:spcBef>
              <a:spcPct val="0"/>
            </a:spcBef>
            <a:spcAft>
              <a:spcPct val="35000"/>
            </a:spcAft>
            <a:buNone/>
          </a:pPr>
          <a:r>
            <a:rPr lang="en-GB" sz="1000">
              <a:solidFill>
                <a:prstClr val="black"/>
              </a:solidFill>
            </a:rPr>
            <a:t>1TFE SC4</a:t>
          </a:r>
          <a:r>
            <a:rPr lang="en-GB" sz="1000" baseline="0">
              <a:solidFill>
                <a:prstClr val="black"/>
              </a:solidFill>
            </a:rPr>
            <a:t> </a:t>
          </a:r>
          <a:r>
            <a:rPr lang="en-GB" sz="1000">
              <a:solidFill>
                <a:prstClr val="black"/>
              </a:solidFill>
            </a:rPr>
            <a:t>TTO</a:t>
          </a:r>
        </a:p>
        <a:p>
          <a:pPr marL="0" lvl="0" indent="0" algn="ctr" defTabSz="577850" rtl="0">
            <a:lnSpc>
              <a:spcPct val="90000"/>
            </a:lnSpc>
            <a:spcBef>
              <a:spcPct val="0"/>
            </a:spcBef>
            <a:spcAft>
              <a:spcPct val="35000"/>
            </a:spcAft>
            <a:buNone/>
          </a:pPr>
          <a:r>
            <a:rPr lang="en-GB" sz="1000">
              <a:solidFill>
                <a:prstClr val="black"/>
              </a:solidFill>
            </a:rPr>
            <a:t> </a:t>
          </a:r>
          <a:endParaRPr lang="en-GB" sz="1000" b="0" kern="1200">
            <a:solidFill>
              <a:prstClr val="black"/>
            </a:solidFill>
          </a:endParaRPr>
        </a:p>
      </xdr:txBody>
    </xdr:sp>
    <xdr:clientData/>
  </xdr:twoCellAnchor>
  <xdr:twoCellAnchor>
    <xdr:from>
      <xdr:col>11</xdr:col>
      <xdr:colOff>561974</xdr:colOff>
      <xdr:row>26</xdr:row>
      <xdr:rowOff>9525</xdr:rowOff>
    </xdr:from>
    <xdr:to>
      <xdr:col>13</xdr:col>
      <xdr:colOff>76199</xdr:colOff>
      <xdr:row>30</xdr:row>
      <xdr:rowOff>38100</xdr:rowOff>
    </xdr:to>
    <xdr:sp macro="" textlink="">
      <xdr:nvSpPr>
        <xdr:cNvPr id="45" name="Rectangle 44" descr="Hierarchy Sub Level">
          <a:extLst>
            <a:ext uri="{FF2B5EF4-FFF2-40B4-BE49-F238E27FC236}">
              <a16:creationId xmlns:a16="http://schemas.microsoft.com/office/drawing/2014/main" id="{81C609E3-F852-4028-A1D2-7FCC9DED84AF}"/>
            </a:ext>
          </a:extLst>
        </xdr:cNvPr>
        <xdr:cNvSpPr/>
      </xdr:nvSpPr>
      <xdr:spPr>
        <a:xfrm>
          <a:off x="7477124" y="4772025"/>
          <a:ext cx="771525" cy="790575"/>
        </a:xfrm>
        <a:prstGeom prst="rect">
          <a:avLst/>
        </a:prstGeom>
        <a:solidFill>
          <a:srgbClr val="66FFFF"/>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Y5/6 SEN</a:t>
          </a:r>
        </a:p>
        <a:p>
          <a:pPr marL="0" lvl="0" indent="0" algn="ctr" defTabSz="577850" rtl="0">
            <a:lnSpc>
              <a:spcPct val="90000"/>
            </a:lnSpc>
            <a:spcBef>
              <a:spcPct val="0"/>
            </a:spcBef>
            <a:spcAft>
              <a:spcPct val="35000"/>
            </a:spcAft>
            <a:buNone/>
          </a:pPr>
          <a:r>
            <a:rPr lang="en-GB" sz="1000">
              <a:solidFill>
                <a:prstClr val="black"/>
              </a:solidFill>
            </a:rPr>
            <a:t>1TFE SC4</a:t>
          </a:r>
          <a:r>
            <a:rPr lang="en-GB" sz="1000" baseline="0">
              <a:solidFill>
                <a:prstClr val="black"/>
              </a:solidFill>
            </a:rPr>
            <a:t> </a:t>
          </a:r>
          <a:r>
            <a:rPr lang="en-GB" sz="1000">
              <a:solidFill>
                <a:prstClr val="black"/>
              </a:solidFill>
            </a:rPr>
            <a:t>TTO</a:t>
          </a:r>
        </a:p>
        <a:p>
          <a:pPr marL="0" lvl="0" indent="0" algn="ctr" defTabSz="577850" rtl="0">
            <a:lnSpc>
              <a:spcPct val="90000"/>
            </a:lnSpc>
            <a:spcBef>
              <a:spcPct val="0"/>
            </a:spcBef>
            <a:spcAft>
              <a:spcPct val="35000"/>
            </a:spcAft>
            <a:buNone/>
          </a:pPr>
          <a:r>
            <a:rPr lang="en-GB" sz="1000">
              <a:solidFill>
                <a:prstClr val="black"/>
              </a:solidFill>
            </a:rPr>
            <a:t> </a:t>
          </a:r>
          <a:endParaRPr lang="en-GB" sz="1000" b="0" kern="1200">
            <a:solidFill>
              <a:prstClr val="black"/>
            </a:solidFill>
          </a:endParaRPr>
        </a:p>
      </xdr:txBody>
    </xdr:sp>
    <xdr:clientData/>
  </xdr:twoCellAnchor>
  <xdr:twoCellAnchor>
    <xdr:from>
      <xdr:col>15</xdr:col>
      <xdr:colOff>542926</xdr:colOff>
      <xdr:row>16</xdr:row>
      <xdr:rowOff>47625</xdr:rowOff>
    </xdr:from>
    <xdr:to>
      <xdr:col>17</xdr:col>
      <xdr:colOff>95250</xdr:colOff>
      <xdr:row>20</xdr:row>
      <xdr:rowOff>95250</xdr:rowOff>
    </xdr:to>
    <xdr:sp macro="" textlink="">
      <xdr:nvSpPr>
        <xdr:cNvPr id="46" name="Rectangle 45" descr="Hierarchy Level 2 Item 5">
          <a:extLst>
            <a:ext uri="{FF2B5EF4-FFF2-40B4-BE49-F238E27FC236}">
              <a16:creationId xmlns:a16="http://schemas.microsoft.com/office/drawing/2014/main" id="{1E34535A-A903-492D-9411-7B38424BBEC7}"/>
            </a:ext>
          </a:extLst>
        </xdr:cNvPr>
        <xdr:cNvSpPr/>
      </xdr:nvSpPr>
      <xdr:spPr>
        <a:xfrm>
          <a:off x="9972676" y="2905125"/>
          <a:ext cx="809624" cy="809625"/>
        </a:xfrm>
        <a:prstGeom prst="rect">
          <a:avLst/>
        </a:prstGeom>
        <a:solidFill>
          <a:srgbClr val="E29B66"/>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b="0" kern="1200">
              <a:solidFill>
                <a:prstClr val="black"/>
              </a:solidFill>
            </a:rPr>
            <a:t>Room</a:t>
          </a:r>
          <a:r>
            <a:rPr lang="en-GB" sz="1000" b="0" kern="1200" baseline="0">
              <a:solidFill>
                <a:prstClr val="black"/>
              </a:solidFill>
            </a:rPr>
            <a:t> Lead 1 FTE SC6</a:t>
          </a:r>
        </a:p>
        <a:p>
          <a:pPr marL="0" lvl="0" indent="0" algn="ctr" defTabSz="577850" rtl="0">
            <a:lnSpc>
              <a:spcPct val="90000"/>
            </a:lnSpc>
            <a:spcBef>
              <a:spcPct val="0"/>
            </a:spcBef>
            <a:spcAft>
              <a:spcPct val="35000"/>
            </a:spcAft>
            <a:buNone/>
          </a:pPr>
          <a:r>
            <a:rPr lang="en-GB" sz="1000" b="0" kern="1200" baseline="0">
              <a:solidFill>
                <a:prstClr val="black"/>
              </a:solidFill>
            </a:rPr>
            <a:t>AYR</a:t>
          </a:r>
          <a:endParaRPr lang="en-GB" sz="1000" b="0" kern="1200">
            <a:solidFill>
              <a:prstClr val="black"/>
            </a:solidFill>
          </a:endParaRPr>
        </a:p>
      </xdr:txBody>
    </xdr:sp>
    <xdr:clientData/>
  </xdr:twoCellAnchor>
  <xdr:twoCellAnchor>
    <xdr:from>
      <xdr:col>14</xdr:col>
      <xdr:colOff>257175</xdr:colOff>
      <xdr:row>16</xdr:row>
      <xdr:rowOff>53005</xdr:rowOff>
    </xdr:from>
    <xdr:to>
      <xdr:col>15</xdr:col>
      <xdr:colOff>371474</xdr:colOff>
      <xdr:row>20</xdr:row>
      <xdr:rowOff>114300</xdr:rowOff>
    </xdr:to>
    <xdr:sp macro="" textlink="">
      <xdr:nvSpPr>
        <xdr:cNvPr id="47" name="Rectangle 46" descr="Hierarchy Level 2 Item 5">
          <a:extLst>
            <a:ext uri="{FF2B5EF4-FFF2-40B4-BE49-F238E27FC236}">
              <a16:creationId xmlns:a16="http://schemas.microsoft.com/office/drawing/2014/main" id="{96C26857-D069-4AA5-90B5-7E749496368B}"/>
            </a:ext>
          </a:extLst>
        </xdr:cNvPr>
        <xdr:cNvSpPr/>
      </xdr:nvSpPr>
      <xdr:spPr>
        <a:xfrm>
          <a:off x="9058275" y="2910505"/>
          <a:ext cx="742949" cy="823295"/>
        </a:xfrm>
        <a:prstGeom prst="rect">
          <a:avLst/>
        </a:prstGeom>
        <a:solidFill>
          <a:srgbClr val="E29B66"/>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Early Years Educator</a:t>
          </a:r>
        </a:p>
        <a:p>
          <a:pPr marL="0" lvl="0" indent="0" algn="ctr" defTabSz="577850" rtl="0">
            <a:lnSpc>
              <a:spcPct val="90000"/>
            </a:lnSpc>
            <a:spcBef>
              <a:spcPct val="0"/>
            </a:spcBef>
            <a:spcAft>
              <a:spcPct val="35000"/>
            </a:spcAft>
            <a:buNone/>
          </a:pPr>
          <a:r>
            <a:rPr lang="en-GB" sz="1000">
              <a:solidFill>
                <a:prstClr val="black"/>
              </a:solidFill>
            </a:rPr>
            <a:t>1 FTE SC5</a:t>
          </a:r>
        </a:p>
        <a:p>
          <a:pPr marL="0" lvl="0" indent="0" algn="ctr" defTabSz="577850" rtl="0">
            <a:lnSpc>
              <a:spcPct val="90000"/>
            </a:lnSpc>
            <a:spcBef>
              <a:spcPct val="0"/>
            </a:spcBef>
            <a:spcAft>
              <a:spcPct val="35000"/>
            </a:spcAft>
            <a:buNone/>
          </a:pPr>
          <a:r>
            <a:rPr lang="en-GB" sz="1000">
              <a:solidFill>
                <a:prstClr val="black"/>
              </a:solidFill>
            </a:rPr>
            <a:t>AYR</a:t>
          </a:r>
        </a:p>
        <a:p>
          <a:pPr marL="0" lvl="0" indent="0" algn="ctr" defTabSz="577850" rtl="0">
            <a:lnSpc>
              <a:spcPct val="90000"/>
            </a:lnSpc>
            <a:spcBef>
              <a:spcPct val="0"/>
            </a:spcBef>
            <a:spcAft>
              <a:spcPct val="35000"/>
            </a:spcAft>
            <a:buNone/>
          </a:pPr>
          <a:r>
            <a:rPr lang="en-GB" sz="1000">
              <a:solidFill>
                <a:prstClr val="black"/>
              </a:solidFill>
            </a:rPr>
            <a:t> </a:t>
          </a:r>
          <a:endParaRPr lang="en-GB" sz="1000" b="0" kern="1200">
            <a:solidFill>
              <a:prstClr val="black"/>
            </a:solidFill>
          </a:endParaRPr>
        </a:p>
      </xdr:txBody>
    </xdr:sp>
    <xdr:clientData/>
  </xdr:twoCellAnchor>
  <xdr:twoCellAnchor>
    <xdr:from>
      <xdr:col>15</xdr:col>
      <xdr:colOff>590550</xdr:colOff>
      <xdr:row>20</xdr:row>
      <xdr:rowOff>171449</xdr:rowOff>
    </xdr:from>
    <xdr:to>
      <xdr:col>17</xdr:col>
      <xdr:colOff>142875</xdr:colOff>
      <xdr:row>25</xdr:row>
      <xdr:rowOff>123824</xdr:rowOff>
    </xdr:to>
    <xdr:sp macro="" textlink="">
      <xdr:nvSpPr>
        <xdr:cNvPr id="48" name="Rectangle 47" descr="Hierarchy Level 2 Item 5">
          <a:extLst>
            <a:ext uri="{FF2B5EF4-FFF2-40B4-BE49-F238E27FC236}">
              <a16:creationId xmlns:a16="http://schemas.microsoft.com/office/drawing/2014/main" id="{B7C0B18C-501C-4F1B-B0BC-4BB62092EA35}"/>
            </a:ext>
          </a:extLst>
        </xdr:cNvPr>
        <xdr:cNvSpPr/>
      </xdr:nvSpPr>
      <xdr:spPr>
        <a:xfrm>
          <a:off x="10020300" y="3790949"/>
          <a:ext cx="809625" cy="904875"/>
        </a:xfrm>
        <a:prstGeom prst="rect">
          <a:avLst/>
        </a:prstGeom>
        <a:solidFill>
          <a:srgbClr val="E29B66"/>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Early</a:t>
          </a:r>
          <a:r>
            <a:rPr lang="en-GB" sz="1000" baseline="0">
              <a:solidFill>
                <a:prstClr val="black"/>
              </a:solidFill>
            </a:rPr>
            <a:t> Years Educator</a:t>
          </a:r>
        </a:p>
        <a:p>
          <a:pPr marL="0" lvl="0" indent="0" algn="ctr" defTabSz="577850" rtl="0">
            <a:lnSpc>
              <a:spcPct val="90000"/>
            </a:lnSpc>
            <a:spcBef>
              <a:spcPct val="0"/>
            </a:spcBef>
            <a:spcAft>
              <a:spcPct val="35000"/>
            </a:spcAft>
            <a:buNone/>
          </a:pPr>
          <a:r>
            <a:rPr lang="en-GB" sz="1000" b="1" baseline="0">
              <a:solidFill>
                <a:prstClr val="black"/>
              </a:solidFill>
            </a:rPr>
            <a:t>VACANCY</a:t>
          </a:r>
        </a:p>
        <a:p>
          <a:pPr marL="0" lvl="0" indent="0" algn="ctr" defTabSz="577850" rtl="0">
            <a:lnSpc>
              <a:spcPct val="90000"/>
            </a:lnSpc>
            <a:spcBef>
              <a:spcPct val="0"/>
            </a:spcBef>
            <a:spcAft>
              <a:spcPct val="35000"/>
            </a:spcAft>
            <a:buNone/>
          </a:pPr>
          <a:r>
            <a:rPr lang="en-GB" sz="1000" b="0" kern="1200" baseline="0">
              <a:solidFill>
                <a:prstClr val="black"/>
              </a:solidFill>
            </a:rPr>
            <a:t>1 FTE SC3</a:t>
          </a:r>
        </a:p>
        <a:p>
          <a:pPr marL="0" lvl="0" indent="0" algn="ctr" defTabSz="577850" rtl="0">
            <a:lnSpc>
              <a:spcPct val="90000"/>
            </a:lnSpc>
            <a:spcBef>
              <a:spcPct val="0"/>
            </a:spcBef>
            <a:spcAft>
              <a:spcPct val="35000"/>
            </a:spcAft>
            <a:buNone/>
          </a:pPr>
          <a:r>
            <a:rPr lang="en-GB" sz="1000" b="0" kern="1200" baseline="0">
              <a:solidFill>
                <a:prstClr val="black"/>
              </a:solidFill>
            </a:rPr>
            <a:t>AYR</a:t>
          </a:r>
          <a:endParaRPr lang="en-GB" sz="1000" b="0" kern="1200">
            <a:solidFill>
              <a:prstClr val="black"/>
            </a:solidFill>
          </a:endParaRPr>
        </a:p>
      </xdr:txBody>
    </xdr:sp>
    <xdr:clientData/>
  </xdr:twoCellAnchor>
  <xdr:twoCellAnchor>
    <xdr:from>
      <xdr:col>14</xdr:col>
      <xdr:colOff>257174</xdr:colOff>
      <xdr:row>26</xdr:row>
      <xdr:rowOff>19051</xdr:rowOff>
    </xdr:from>
    <xdr:to>
      <xdr:col>15</xdr:col>
      <xdr:colOff>419099</xdr:colOff>
      <xdr:row>30</xdr:row>
      <xdr:rowOff>133350</xdr:rowOff>
    </xdr:to>
    <xdr:sp macro="" textlink="">
      <xdr:nvSpPr>
        <xdr:cNvPr id="49" name="Rectangle 48" descr="Hierarchy Level 2 Item 5">
          <a:extLst>
            <a:ext uri="{FF2B5EF4-FFF2-40B4-BE49-F238E27FC236}">
              <a16:creationId xmlns:a16="http://schemas.microsoft.com/office/drawing/2014/main" id="{4FDB6F10-B3C7-46D8-A14B-6E6419BBC9EC}"/>
            </a:ext>
          </a:extLst>
        </xdr:cNvPr>
        <xdr:cNvSpPr/>
      </xdr:nvSpPr>
      <xdr:spPr>
        <a:xfrm>
          <a:off x="9058274" y="4781551"/>
          <a:ext cx="790575" cy="876299"/>
        </a:xfrm>
        <a:prstGeom prst="rect">
          <a:avLst/>
        </a:prstGeom>
        <a:solidFill>
          <a:srgbClr val="E29B66"/>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Early Years Educator</a:t>
          </a:r>
        </a:p>
        <a:p>
          <a:pPr marL="0" lvl="0" indent="0" algn="ctr" defTabSz="577850" rtl="0">
            <a:lnSpc>
              <a:spcPct val="90000"/>
            </a:lnSpc>
            <a:spcBef>
              <a:spcPct val="0"/>
            </a:spcBef>
            <a:spcAft>
              <a:spcPct val="35000"/>
            </a:spcAft>
            <a:buNone/>
          </a:pPr>
          <a:r>
            <a:rPr lang="en-GB" sz="1000" b="0" kern="1200">
              <a:solidFill>
                <a:prstClr val="black"/>
              </a:solidFill>
            </a:rPr>
            <a:t>1 FTE SC5</a:t>
          </a:r>
        </a:p>
        <a:p>
          <a:pPr marL="0" lvl="0" indent="0" algn="ctr" defTabSz="577850" rtl="0">
            <a:lnSpc>
              <a:spcPct val="90000"/>
            </a:lnSpc>
            <a:spcBef>
              <a:spcPct val="0"/>
            </a:spcBef>
            <a:spcAft>
              <a:spcPct val="35000"/>
            </a:spcAft>
            <a:buNone/>
          </a:pPr>
          <a:r>
            <a:rPr lang="en-GB" sz="1000" b="0" kern="1200">
              <a:solidFill>
                <a:prstClr val="black"/>
              </a:solidFill>
            </a:rPr>
            <a:t>TTO</a:t>
          </a:r>
        </a:p>
      </xdr:txBody>
    </xdr:sp>
    <xdr:clientData/>
  </xdr:twoCellAnchor>
  <xdr:twoCellAnchor>
    <xdr:from>
      <xdr:col>15</xdr:col>
      <xdr:colOff>590549</xdr:colOff>
      <xdr:row>26</xdr:row>
      <xdr:rowOff>19051</xdr:rowOff>
    </xdr:from>
    <xdr:to>
      <xdr:col>17</xdr:col>
      <xdr:colOff>133350</xdr:colOff>
      <xdr:row>30</xdr:row>
      <xdr:rowOff>142875</xdr:rowOff>
    </xdr:to>
    <xdr:sp macro="" textlink="">
      <xdr:nvSpPr>
        <xdr:cNvPr id="50" name="Rectangle 49" descr="Hierarchy Level 2 Item 5">
          <a:extLst>
            <a:ext uri="{FF2B5EF4-FFF2-40B4-BE49-F238E27FC236}">
              <a16:creationId xmlns:a16="http://schemas.microsoft.com/office/drawing/2014/main" id="{BC62C7F9-816D-4C5A-AF7C-6BE71567FD5A}"/>
            </a:ext>
          </a:extLst>
        </xdr:cNvPr>
        <xdr:cNvSpPr/>
      </xdr:nvSpPr>
      <xdr:spPr>
        <a:xfrm>
          <a:off x="10020299" y="4781551"/>
          <a:ext cx="800101" cy="885824"/>
        </a:xfrm>
        <a:prstGeom prst="rect">
          <a:avLst/>
        </a:prstGeom>
        <a:solidFill>
          <a:srgbClr val="E29B66"/>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Early Years Educator</a:t>
          </a:r>
        </a:p>
        <a:p>
          <a:pPr marL="0" lvl="0" indent="0" algn="ctr" defTabSz="577850" rtl="0">
            <a:lnSpc>
              <a:spcPct val="90000"/>
            </a:lnSpc>
            <a:spcBef>
              <a:spcPct val="0"/>
            </a:spcBef>
            <a:spcAft>
              <a:spcPct val="35000"/>
            </a:spcAft>
            <a:buNone/>
          </a:pPr>
          <a:r>
            <a:rPr lang="en-GB" sz="1000">
              <a:solidFill>
                <a:prstClr val="black"/>
              </a:solidFill>
            </a:rPr>
            <a:t>0.86 FTE SC2</a:t>
          </a:r>
        </a:p>
        <a:p>
          <a:pPr marL="0" lvl="0" indent="0" algn="ctr" defTabSz="577850" rtl="0">
            <a:lnSpc>
              <a:spcPct val="90000"/>
            </a:lnSpc>
            <a:spcBef>
              <a:spcPct val="0"/>
            </a:spcBef>
            <a:spcAft>
              <a:spcPct val="35000"/>
            </a:spcAft>
            <a:buNone/>
          </a:pPr>
          <a:r>
            <a:rPr lang="en-GB" sz="1000">
              <a:solidFill>
                <a:prstClr val="black"/>
              </a:solidFill>
            </a:rPr>
            <a:t>TTO </a:t>
          </a:r>
          <a:endParaRPr lang="en-GB" sz="1000" b="0" kern="1200">
            <a:solidFill>
              <a:prstClr val="black"/>
            </a:solidFill>
          </a:endParaRPr>
        </a:p>
      </xdr:txBody>
    </xdr:sp>
    <xdr:clientData/>
  </xdr:twoCellAnchor>
  <xdr:twoCellAnchor>
    <xdr:from>
      <xdr:col>11</xdr:col>
      <xdr:colOff>447675</xdr:colOff>
      <xdr:row>40</xdr:row>
      <xdr:rowOff>133350</xdr:rowOff>
    </xdr:from>
    <xdr:to>
      <xdr:col>13</xdr:col>
      <xdr:colOff>285750</xdr:colOff>
      <xdr:row>43</xdr:row>
      <xdr:rowOff>152400</xdr:rowOff>
    </xdr:to>
    <xdr:sp macro="" textlink="">
      <xdr:nvSpPr>
        <xdr:cNvPr id="51" name="Rectangle 50" descr="Hierarchy Level 2 Item 5">
          <a:extLst>
            <a:ext uri="{FF2B5EF4-FFF2-40B4-BE49-F238E27FC236}">
              <a16:creationId xmlns:a16="http://schemas.microsoft.com/office/drawing/2014/main" id="{1EA91152-B53C-42A8-8162-980F3268F8C1}"/>
            </a:ext>
          </a:extLst>
        </xdr:cNvPr>
        <xdr:cNvSpPr/>
      </xdr:nvSpPr>
      <xdr:spPr>
        <a:xfrm>
          <a:off x="7362825" y="7562850"/>
          <a:ext cx="1095375" cy="590550"/>
        </a:xfrm>
        <a:prstGeom prst="rect">
          <a:avLst/>
        </a:prstGeom>
        <a:solidFill>
          <a:schemeClr val="accent6">
            <a:lumMod val="40000"/>
            <a:lumOff val="60000"/>
          </a:schemeClr>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BC 0.14 FTE SC4</a:t>
          </a:r>
          <a:r>
            <a:rPr lang="en-GB" sz="1000" baseline="0">
              <a:solidFill>
                <a:prstClr val="black"/>
              </a:solidFill>
            </a:rPr>
            <a:t> </a:t>
          </a:r>
          <a:r>
            <a:rPr lang="en-GB" sz="1000">
              <a:solidFill>
                <a:prstClr val="black"/>
              </a:solidFill>
            </a:rPr>
            <a:t> </a:t>
          </a:r>
        </a:p>
        <a:p>
          <a:pPr marL="0" lvl="0" indent="0" algn="ctr" defTabSz="577850" rtl="0">
            <a:lnSpc>
              <a:spcPct val="90000"/>
            </a:lnSpc>
            <a:spcBef>
              <a:spcPct val="0"/>
            </a:spcBef>
            <a:spcAft>
              <a:spcPct val="35000"/>
            </a:spcAft>
            <a:buNone/>
          </a:pPr>
          <a:r>
            <a:rPr lang="en-GB" sz="1000" b="0" kern="1200">
              <a:solidFill>
                <a:prstClr val="black"/>
              </a:solidFill>
            </a:rPr>
            <a:t>TTO</a:t>
          </a:r>
        </a:p>
      </xdr:txBody>
    </xdr:sp>
    <xdr:clientData/>
  </xdr:twoCellAnchor>
  <xdr:twoCellAnchor>
    <xdr:from>
      <xdr:col>9</xdr:col>
      <xdr:colOff>161925</xdr:colOff>
      <xdr:row>26</xdr:row>
      <xdr:rowOff>28575</xdr:rowOff>
    </xdr:from>
    <xdr:to>
      <xdr:col>10</xdr:col>
      <xdr:colOff>352425</xdr:colOff>
      <xdr:row>30</xdr:row>
      <xdr:rowOff>9525</xdr:rowOff>
    </xdr:to>
    <xdr:sp macro="" textlink="">
      <xdr:nvSpPr>
        <xdr:cNvPr id="52" name="Rectangle 51" descr="Hierarchy Sub Level">
          <a:extLst>
            <a:ext uri="{FF2B5EF4-FFF2-40B4-BE49-F238E27FC236}">
              <a16:creationId xmlns:a16="http://schemas.microsoft.com/office/drawing/2014/main" id="{A7DC1410-9C32-4894-B49B-1D48AEF9569A}"/>
            </a:ext>
          </a:extLst>
        </xdr:cNvPr>
        <xdr:cNvSpPr/>
      </xdr:nvSpPr>
      <xdr:spPr>
        <a:xfrm>
          <a:off x="5819775" y="4791075"/>
          <a:ext cx="819150" cy="742950"/>
        </a:xfrm>
        <a:prstGeom prst="rect">
          <a:avLst/>
        </a:prstGeom>
        <a:solidFill>
          <a:srgbClr val="66FFFF"/>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Y3/4 SEN </a:t>
          </a:r>
        </a:p>
        <a:p>
          <a:pPr marL="0" lvl="0" indent="0" algn="ctr" defTabSz="577850" rtl="0">
            <a:lnSpc>
              <a:spcPct val="90000"/>
            </a:lnSpc>
            <a:spcBef>
              <a:spcPct val="0"/>
            </a:spcBef>
            <a:spcAft>
              <a:spcPct val="35000"/>
            </a:spcAft>
            <a:buNone/>
          </a:pPr>
          <a:r>
            <a:rPr lang="en-GB" sz="1000">
              <a:solidFill>
                <a:prstClr val="black"/>
              </a:solidFill>
            </a:rPr>
            <a:t> 0.8</a:t>
          </a:r>
          <a:r>
            <a:rPr lang="en-GB" sz="1000" baseline="0">
              <a:solidFill>
                <a:prstClr val="black"/>
              </a:solidFill>
            </a:rPr>
            <a:t> FT</a:t>
          </a:r>
          <a:r>
            <a:rPr lang="en-GB" sz="1000">
              <a:solidFill>
                <a:prstClr val="black"/>
              </a:solidFill>
            </a:rPr>
            <a:t>E SC4</a:t>
          </a:r>
          <a:r>
            <a:rPr lang="en-GB" sz="1000" baseline="0">
              <a:solidFill>
                <a:prstClr val="black"/>
              </a:solidFill>
            </a:rPr>
            <a:t> </a:t>
          </a:r>
          <a:r>
            <a:rPr lang="en-GB" sz="1000">
              <a:solidFill>
                <a:prstClr val="black"/>
              </a:solidFill>
            </a:rPr>
            <a:t>TTO</a:t>
          </a:r>
        </a:p>
        <a:p>
          <a:pPr marL="0" lvl="0" indent="0" algn="ctr" defTabSz="577850" rtl="0">
            <a:lnSpc>
              <a:spcPct val="90000"/>
            </a:lnSpc>
            <a:spcBef>
              <a:spcPct val="0"/>
            </a:spcBef>
            <a:spcAft>
              <a:spcPct val="35000"/>
            </a:spcAft>
            <a:buNone/>
          </a:pPr>
          <a:r>
            <a:rPr lang="en-GB" sz="1000">
              <a:solidFill>
                <a:prstClr val="black"/>
              </a:solidFill>
            </a:rPr>
            <a:t> </a:t>
          </a:r>
          <a:endParaRPr lang="en-GB" sz="1000" b="0" kern="1200">
            <a:solidFill>
              <a:prstClr val="black"/>
            </a:solidFill>
          </a:endParaRPr>
        </a:p>
      </xdr:txBody>
    </xdr:sp>
    <xdr:clientData/>
  </xdr:twoCellAnchor>
  <xdr:twoCellAnchor>
    <xdr:from>
      <xdr:col>7</xdr:col>
      <xdr:colOff>295276</xdr:colOff>
      <xdr:row>25</xdr:row>
      <xdr:rowOff>161925</xdr:rowOff>
    </xdr:from>
    <xdr:to>
      <xdr:col>8</xdr:col>
      <xdr:colOff>361950</xdr:colOff>
      <xdr:row>29</xdr:row>
      <xdr:rowOff>190499</xdr:rowOff>
    </xdr:to>
    <xdr:sp macro="" textlink="">
      <xdr:nvSpPr>
        <xdr:cNvPr id="53" name="Rectangle 52" descr="Hierarchy Sub Level">
          <a:extLst>
            <a:ext uri="{FF2B5EF4-FFF2-40B4-BE49-F238E27FC236}">
              <a16:creationId xmlns:a16="http://schemas.microsoft.com/office/drawing/2014/main" id="{E9407951-D498-478E-851F-93CC72A66FBB}"/>
            </a:ext>
          </a:extLst>
        </xdr:cNvPr>
        <xdr:cNvSpPr/>
      </xdr:nvSpPr>
      <xdr:spPr>
        <a:xfrm>
          <a:off x="4695826" y="4733925"/>
          <a:ext cx="695324" cy="790574"/>
        </a:xfrm>
        <a:prstGeom prst="rect">
          <a:avLst/>
        </a:prstGeom>
        <a:solidFill>
          <a:srgbClr val="FFCCCC"/>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Y2 SEN</a:t>
          </a:r>
        </a:p>
        <a:p>
          <a:pPr marL="0" lvl="0" indent="0" algn="ctr" defTabSz="577850" rtl="0">
            <a:lnSpc>
              <a:spcPct val="90000"/>
            </a:lnSpc>
            <a:spcBef>
              <a:spcPct val="0"/>
            </a:spcBef>
            <a:spcAft>
              <a:spcPct val="35000"/>
            </a:spcAft>
            <a:buNone/>
          </a:pPr>
          <a:r>
            <a:rPr lang="en-GB" sz="1000" baseline="0">
              <a:solidFill>
                <a:prstClr val="black"/>
              </a:solidFill>
            </a:rPr>
            <a:t>1 FT</a:t>
          </a:r>
          <a:r>
            <a:rPr lang="en-GB" sz="1000">
              <a:solidFill>
                <a:prstClr val="black"/>
              </a:solidFill>
            </a:rPr>
            <a:t>E </a:t>
          </a:r>
          <a:r>
            <a:rPr lang="en-GB" sz="1000" baseline="0">
              <a:solidFill>
                <a:prstClr val="black"/>
              </a:solidFill>
            </a:rPr>
            <a:t> </a:t>
          </a:r>
          <a:r>
            <a:rPr lang="en-GB" sz="1000">
              <a:solidFill>
                <a:prstClr val="black"/>
              </a:solidFill>
            </a:rPr>
            <a:t>TTO</a:t>
          </a:r>
        </a:p>
        <a:p>
          <a:pPr marL="0" lvl="0" indent="0" algn="ctr" defTabSz="577850" rtl="0">
            <a:lnSpc>
              <a:spcPct val="90000"/>
            </a:lnSpc>
            <a:spcBef>
              <a:spcPct val="0"/>
            </a:spcBef>
            <a:spcAft>
              <a:spcPct val="35000"/>
            </a:spcAft>
            <a:buNone/>
          </a:pPr>
          <a:r>
            <a:rPr lang="en-GB" sz="1000" b="1">
              <a:solidFill>
                <a:prstClr val="black"/>
              </a:solidFill>
            </a:rPr>
            <a:t>AGENCY</a:t>
          </a:r>
          <a:r>
            <a:rPr lang="en-GB" sz="1000">
              <a:solidFill>
                <a:prstClr val="black"/>
              </a:solidFill>
            </a:rPr>
            <a:t> </a:t>
          </a:r>
          <a:endParaRPr lang="en-GB" sz="1000" b="0" kern="1200">
            <a:solidFill>
              <a:prstClr val="black"/>
            </a:solidFill>
          </a:endParaRPr>
        </a:p>
      </xdr:txBody>
    </xdr:sp>
    <xdr:clientData/>
  </xdr:twoCellAnchor>
  <xdr:twoCellAnchor>
    <xdr:from>
      <xdr:col>4</xdr:col>
      <xdr:colOff>485775</xdr:colOff>
      <xdr:row>25</xdr:row>
      <xdr:rowOff>133351</xdr:rowOff>
    </xdr:from>
    <xdr:to>
      <xdr:col>5</xdr:col>
      <xdr:colOff>571500</xdr:colOff>
      <xdr:row>29</xdr:row>
      <xdr:rowOff>171451</xdr:rowOff>
    </xdr:to>
    <xdr:sp macro="" textlink="">
      <xdr:nvSpPr>
        <xdr:cNvPr id="54" name="Rectangle 53" descr="Hierarchy Sub Level">
          <a:extLst>
            <a:ext uri="{FF2B5EF4-FFF2-40B4-BE49-F238E27FC236}">
              <a16:creationId xmlns:a16="http://schemas.microsoft.com/office/drawing/2014/main" id="{B214FB9B-A4BF-4C59-9690-18D1992CE418}"/>
            </a:ext>
          </a:extLst>
        </xdr:cNvPr>
        <xdr:cNvSpPr/>
      </xdr:nvSpPr>
      <xdr:spPr>
        <a:xfrm>
          <a:off x="3000375" y="4705351"/>
          <a:ext cx="714375" cy="800100"/>
        </a:xfrm>
        <a:prstGeom prst="rect">
          <a:avLst/>
        </a:prstGeom>
        <a:solidFill>
          <a:srgbClr val="FFCCCC"/>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8255" tIns="8255" rIns="8255" bIns="8255" numCol="1" spcCol="1270" rtlCol="0" anchor="ctr"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EYFS SEN</a:t>
          </a:r>
        </a:p>
        <a:p>
          <a:pPr marL="0" lvl="0" indent="0" algn="ctr" defTabSz="577850" rtl="0">
            <a:lnSpc>
              <a:spcPct val="90000"/>
            </a:lnSpc>
            <a:spcBef>
              <a:spcPct val="0"/>
            </a:spcBef>
            <a:spcAft>
              <a:spcPct val="35000"/>
            </a:spcAft>
            <a:buNone/>
          </a:pPr>
          <a:r>
            <a:rPr lang="en-GB" sz="1000" baseline="0">
              <a:solidFill>
                <a:prstClr val="black"/>
              </a:solidFill>
            </a:rPr>
            <a:t>1 FT</a:t>
          </a:r>
          <a:r>
            <a:rPr lang="en-GB" sz="1000">
              <a:solidFill>
                <a:prstClr val="black"/>
              </a:solidFill>
            </a:rPr>
            <a:t>E </a:t>
          </a:r>
          <a:r>
            <a:rPr lang="en-GB" sz="1000" baseline="0">
              <a:solidFill>
                <a:prstClr val="black"/>
              </a:solidFill>
            </a:rPr>
            <a:t> </a:t>
          </a:r>
          <a:r>
            <a:rPr lang="en-GB" sz="1000">
              <a:solidFill>
                <a:prstClr val="black"/>
              </a:solidFill>
            </a:rPr>
            <a:t>TTO</a:t>
          </a:r>
        </a:p>
        <a:p>
          <a:pPr marL="0" lvl="0" indent="0" algn="ctr" defTabSz="577850" rtl="0">
            <a:lnSpc>
              <a:spcPct val="90000"/>
            </a:lnSpc>
            <a:spcBef>
              <a:spcPct val="0"/>
            </a:spcBef>
            <a:spcAft>
              <a:spcPct val="35000"/>
            </a:spcAft>
            <a:buNone/>
          </a:pPr>
          <a:r>
            <a:rPr lang="en-GB" sz="1000" b="1">
              <a:solidFill>
                <a:prstClr val="black"/>
              </a:solidFill>
            </a:rPr>
            <a:t>AGENCY</a:t>
          </a:r>
        </a:p>
        <a:p>
          <a:pPr marL="0" lvl="0" indent="0" algn="ctr" defTabSz="577850" rtl="0">
            <a:lnSpc>
              <a:spcPct val="90000"/>
            </a:lnSpc>
            <a:spcBef>
              <a:spcPct val="0"/>
            </a:spcBef>
            <a:spcAft>
              <a:spcPct val="35000"/>
            </a:spcAft>
            <a:buNone/>
          </a:pPr>
          <a:r>
            <a:rPr lang="en-GB" sz="1000" b="1">
              <a:solidFill>
                <a:prstClr val="black"/>
              </a:solidFill>
            </a:rPr>
            <a:t>4weeks</a:t>
          </a:r>
          <a:r>
            <a:rPr lang="en-GB" sz="1000">
              <a:solidFill>
                <a:prstClr val="black"/>
              </a:solidFill>
            </a:rPr>
            <a:t> </a:t>
          </a:r>
          <a:endParaRPr lang="en-GB" sz="1000" b="0" kern="1200">
            <a:solidFill>
              <a:prstClr val="black"/>
            </a:solidFill>
          </a:endParaRPr>
        </a:p>
      </xdr:txBody>
    </xdr:sp>
    <xdr:clientData/>
  </xdr:twoCellAnchor>
  <xdr:twoCellAnchor>
    <xdr:from>
      <xdr:col>14</xdr:col>
      <xdr:colOff>257175</xdr:colOff>
      <xdr:row>21</xdr:row>
      <xdr:rowOff>0</xdr:rowOff>
    </xdr:from>
    <xdr:to>
      <xdr:col>15</xdr:col>
      <xdr:colOff>419100</xdr:colOff>
      <xdr:row>25</xdr:row>
      <xdr:rowOff>133350</xdr:rowOff>
    </xdr:to>
    <xdr:sp macro="" textlink="">
      <xdr:nvSpPr>
        <xdr:cNvPr id="55" name="Rectangle 54" descr="Hierarchy Level 2 Item 5">
          <a:extLst>
            <a:ext uri="{FF2B5EF4-FFF2-40B4-BE49-F238E27FC236}">
              <a16:creationId xmlns:a16="http://schemas.microsoft.com/office/drawing/2014/main" id="{FEC3FC6A-7CE2-45A3-B986-BF33B3DA70BE}"/>
            </a:ext>
          </a:extLst>
        </xdr:cNvPr>
        <xdr:cNvSpPr/>
      </xdr:nvSpPr>
      <xdr:spPr>
        <a:xfrm>
          <a:off x="9058275" y="3810000"/>
          <a:ext cx="790575" cy="895350"/>
        </a:xfrm>
        <a:prstGeom prst="rect">
          <a:avLst/>
        </a:prstGeom>
        <a:solidFill>
          <a:srgbClr val="E29B66"/>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a:solidFill>
                <a:prstClr val="black"/>
              </a:solidFill>
            </a:rPr>
            <a:t> Early</a:t>
          </a:r>
          <a:r>
            <a:rPr lang="en-GB" sz="1000" baseline="0">
              <a:solidFill>
                <a:prstClr val="black"/>
              </a:solidFill>
            </a:rPr>
            <a:t> Years Educator</a:t>
          </a:r>
        </a:p>
        <a:p>
          <a:pPr marL="0" lvl="0" indent="0" algn="ctr" defTabSz="577850" rtl="0">
            <a:lnSpc>
              <a:spcPct val="90000"/>
            </a:lnSpc>
            <a:spcBef>
              <a:spcPct val="0"/>
            </a:spcBef>
            <a:spcAft>
              <a:spcPct val="35000"/>
            </a:spcAft>
            <a:buNone/>
          </a:pPr>
          <a:r>
            <a:rPr lang="en-GB" sz="1000" b="0" kern="1200" baseline="0">
              <a:solidFill>
                <a:prstClr val="black"/>
              </a:solidFill>
            </a:rPr>
            <a:t>1 FTE SC3</a:t>
          </a:r>
        </a:p>
        <a:p>
          <a:pPr marL="0" lvl="0" indent="0" algn="ctr" defTabSz="577850" rtl="0">
            <a:lnSpc>
              <a:spcPct val="90000"/>
            </a:lnSpc>
            <a:spcBef>
              <a:spcPct val="0"/>
            </a:spcBef>
            <a:spcAft>
              <a:spcPct val="35000"/>
            </a:spcAft>
            <a:buNone/>
          </a:pPr>
          <a:r>
            <a:rPr lang="en-GB" sz="1000" b="0" kern="1200" baseline="0">
              <a:solidFill>
                <a:prstClr val="black"/>
              </a:solidFill>
            </a:rPr>
            <a:t>AYR</a:t>
          </a:r>
          <a:endParaRPr lang="en-GB" sz="1000" b="0" kern="1200">
            <a:solidFill>
              <a:prstClr val="black"/>
            </a:solidFill>
          </a:endParaRPr>
        </a:p>
      </xdr:txBody>
    </xdr:sp>
    <xdr:clientData/>
  </xdr:twoCellAnchor>
  <xdr:twoCellAnchor>
    <xdr:from>
      <xdr:col>3</xdr:col>
      <xdr:colOff>0</xdr:colOff>
      <xdr:row>42</xdr:row>
      <xdr:rowOff>0</xdr:rowOff>
    </xdr:from>
    <xdr:to>
      <xdr:col>6</xdr:col>
      <xdr:colOff>247650</xdr:colOff>
      <xdr:row>46</xdr:row>
      <xdr:rowOff>19051</xdr:rowOff>
    </xdr:to>
    <xdr:sp macro="" textlink="">
      <xdr:nvSpPr>
        <xdr:cNvPr id="56" name="Rectangle 55" descr="Hierarchy Level 2 Item 1">
          <a:extLst>
            <a:ext uri="{FF2B5EF4-FFF2-40B4-BE49-F238E27FC236}">
              <a16:creationId xmlns:a16="http://schemas.microsoft.com/office/drawing/2014/main" id="{3C9E99AE-473D-4BF2-8A0D-AA2C8723265E}"/>
            </a:ext>
          </a:extLst>
        </xdr:cNvPr>
        <xdr:cNvSpPr/>
      </xdr:nvSpPr>
      <xdr:spPr>
        <a:xfrm>
          <a:off x="1885950" y="7810500"/>
          <a:ext cx="2133600" cy="781051"/>
        </a:xfrm>
        <a:prstGeom prst="rect">
          <a:avLst/>
        </a:prstGeom>
        <a:solidFill>
          <a:srgbClr val="00B0F0"/>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000" b="0" kern="1200">
              <a:solidFill>
                <a:prstClr val="black"/>
              </a:solidFill>
            </a:rPr>
            <a:t>Inclusion</a:t>
          </a:r>
          <a:r>
            <a:rPr lang="en-GB" sz="1000" b="0" kern="1200" baseline="0">
              <a:solidFill>
                <a:prstClr val="black"/>
              </a:solidFill>
            </a:rPr>
            <a:t> Manager MPR6 0.6 FTE</a:t>
          </a:r>
        </a:p>
        <a:p>
          <a:pPr marL="0" lvl="0" indent="0" algn="ctr" defTabSz="577850" rtl="0">
            <a:lnSpc>
              <a:spcPct val="90000"/>
            </a:lnSpc>
            <a:spcBef>
              <a:spcPct val="0"/>
            </a:spcBef>
            <a:spcAft>
              <a:spcPct val="35000"/>
            </a:spcAft>
            <a:buNone/>
          </a:pPr>
          <a:r>
            <a:rPr lang="en-GB" sz="1000" b="0" kern="1200" baseline="0">
              <a:solidFill>
                <a:prstClr val="black"/>
              </a:solidFill>
            </a:rPr>
            <a:t>SEN allowance (Min) </a:t>
          </a:r>
          <a:endParaRPr lang="en-GB" sz="1000" b="0" kern="1200">
            <a:solidFill>
              <a:prstClr val="black"/>
            </a:solidFill>
          </a:endParaRPr>
        </a:p>
      </xdr:txBody>
    </xdr:sp>
    <xdr:clientData/>
  </xdr:twoCellAnchor>
  <xdr:twoCellAnchor>
    <xdr:from>
      <xdr:col>21</xdr:col>
      <xdr:colOff>636989</xdr:colOff>
      <xdr:row>7</xdr:row>
      <xdr:rowOff>47040</xdr:rowOff>
    </xdr:from>
    <xdr:to>
      <xdr:col>23</xdr:col>
      <xdr:colOff>599439</xdr:colOff>
      <xdr:row>8</xdr:row>
      <xdr:rowOff>161925</xdr:rowOff>
    </xdr:to>
    <xdr:sp macro="" textlink="">
      <xdr:nvSpPr>
        <xdr:cNvPr id="57" name="Rectangle 56" descr="Hierarchy Level 3 Item 6">
          <a:extLst>
            <a:ext uri="{FF2B5EF4-FFF2-40B4-BE49-F238E27FC236}">
              <a16:creationId xmlns:a16="http://schemas.microsoft.com/office/drawing/2014/main" id="{A9898744-4ED5-4276-AA01-A279E48162D5}"/>
            </a:ext>
          </a:extLst>
        </xdr:cNvPr>
        <xdr:cNvSpPr/>
      </xdr:nvSpPr>
      <xdr:spPr>
        <a:xfrm>
          <a:off x="13838639" y="1190040"/>
          <a:ext cx="1276900" cy="305385"/>
        </a:xfrm>
        <a:prstGeom prst="rect">
          <a:avLst/>
        </a:prstGeom>
        <a:solidFill>
          <a:sysClr val="window" lastClr="FFFFFF"/>
        </a:solidFill>
        <a:ln>
          <a:noFill/>
        </a:ln>
        <a:effectLst/>
        <a:scene3d>
          <a:camera prst="orthographicFront"/>
          <a:lightRig rig="flat" dir="t"/>
        </a:scene3d>
        <a:sp3d prstMaterial="dkEdge"/>
      </xdr:spPr>
      <xdr:style>
        <a:lnRef idx="0">
          <a:schemeClr val="lt2">
            <a:hueOff val="0"/>
            <a:satOff val="0"/>
            <a:lumOff val="0"/>
            <a:alphaOff val="0"/>
          </a:schemeClr>
        </a:lnRef>
        <a:fillRef idx="2">
          <a:scrgbClr r="0" g="0" b="0"/>
        </a:fillRef>
        <a:effectRef idx="1">
          <a:schemeClr val="dk2">
            <a:hueOff val="0"/>
            <a:satOff val="0"/>
            <a:lumOff val="0"/>
            <a:alphaOff val="0"/>
          </a:schemeClr>
        </a:effectRef>
        <a:fontRef idx="minor">
          <a:schemeClr val="dk1"/>
        </a:fontRef>
      </xdr:style>
      <xdr:txBody>
        <a:bodyPr spcFirstLastPara="0" vert="horz" wrap="square" lIns="72000" tIns="108000" rIns="72000" bIns="0" numCol="1" spcCol="1270" rtlCol="0" anchor="t" anchorCtr="0">
          <a:noAutofit/>
        </a:bodyPr>
        <a:lstStyle>
          <a:defPPr rtl="0">
            <a:defRPr lang="en-gb"/>
          </a:defPPr>
          <a:lvl1pPr marL="0" algn="l" defTabSz="457200" rtl="0" eaLnBrk="1" latinLnBrk="0" hangingPunct="1">
            <a:defRPr sz="1800" kern="1200">
              <a:solidFill>
                <a:sysClr val="windowText" lastClr="000000"/>
              </a:solidFill>
              <a:latin typeface="Tw Cen MT" panose="020B0602020104020603"/>
            </a:defRPr>
          </a:lvl1pPr>
          <a:lvl2pPr marL="457200" algn="l" defTabSz="457200" rtl="0" eaLnBrk="1" latinLnBrk="0" hangingPunct="1">
            <a:defRPr sz="1800" kern="1200">
              <a:solidFill>
                <a:sysClr val="windowText" lastClr="000000"/>
              </a:solidFill>
              <a:latin typeface="Tw Cen MT" panose="020B0602020104020603"/>
            </a:defRPr>
          </a:lvl2pPr>
          <a:lvl3pPr marL="914400" algn="l" defTabSz="457200" rtl="0" eaLnBrk="1" latinLnBrk="0" hangingPunct="1">
            <a:defRPr sz="1800" kern="1200">
              <a:solidFill>
                <a:sysClr val="windowText" lastClr="000000"/>
              </a:solidFill>
              <a:latin typeface="Tw Cen MT" panose="020B0602020104020603"/>
            </a:defRPr>
          </a:lvl3pPr>
          <a:lvl4pPr marL="1371600" algn="l" defTabSz="457200" rtl="0" eaLnBrk="1" latinLnBrk="0" hangingPunct="1">
            <a:defRPr sz="1800" kern="1200">
              <a:solidFill>
                <a:sysClr val="windowText" lastClr="000000"/>
              </a:solidFill>
              <a:latin typeface="Tw Cen MT" panose="020B0602020104020603"/>
            </a:defRPr>
          </a:lvl4pPr>
          <a:lvl5pPr marL="1828800" algn="l" defTabSz="457200" rtl="0" eaLnBrk="1" latinLnBrk="0" hangingPunct="1">
            <a:defRPr sz="1800" kern="1200">
              <a:solidFill>
                <a:sysClr val="windowText" lastClr="000000"/>
              </a:solidFill>
              <a:latin typeface="Tw Cen MT" panose="020B0602020104020603"/>
            </a:defRPr>
          </a:lvl5pPr>
          <a:lvl6pPr marL="2286000" algn="l" defTabSz="457200" rtl="0" eaLnBrk="1" latinLnBrk="0" hangingPunct="1">
            <a:defRPr sz="1800" kern="1200">
              <a:solidFill>
                <a:sysClr val="windowText" lastClr="000000"/>
              </a:solidFill>
              <a:latin typeface="Tw Cen MT" panose="020B0602020104020603"/>
            </a:defRPr>
          </a:lvl6pPr>
          <a:lvl7pPr marL="2743200" algn="l" defTabSz="457200" rtl="0" eaLnBrk="1" latinLnBrk="0" hangingPunct="1">
            <a:defRPr sz="1800" kern="1200">
              <a:solidFill>
                <a:sysClr val="windowText" lastClr="000000"/>
              </a:solidFill>
              <a:latin typeface="Tw Cen MT" panose="020B0602020104020603"/>
            </a:defRPr>
          </a:lvl7pPr>
          <a:lvl8pPr marL="3200400" algn="l" defTabSz="457200" rtl="0" eaLnBrk="1" latinLnBrk="0" hangingPunct="1">
            <a:defRPr sz="1800" kern="1200">
              <a:solidFill>
                <a:sysClr val="windowText" lastClr="000000"/>
              </a:solidFill>
              <a:latin typeface="Tw Cen MT" panose="020B0602020104020603"/>
            </a:defRPr>
          </a:lvl8pPr>
          <a:lvl9pPr marL="3657600" algn="l" defTabSz="457200" rtl="0" eaLnBrk="1" latinLnBrk="0" hangingPunct="1">
            <a:defRPr sz="1800" kern="1200">
              <a:solidFill>
                <a:sysClr val="windowText" lastClr="000000"/>
              </a:solidFill>
              <a:latin typeface="Tw Cen MT" panose="020B0602020104020603"/>
            </a:defRPr>
          </a:lvl9pPr>
        </a:lstStyle>
        <a:p>
          <a:pPr marL="0" lvl="0" indent="0" algn="ctr" defTabSz="577850" rtl="0">
            <a:lnSpc>
              <a:spcPct val="90000"/>
            </a:lnSpc>
            <a:spcBef>
              <a:spcPct val="0"/>
            </a:spcBef>
            <a:spcAft>
              <a:spcPct val="35000"/>
            </a:spcAft>
            <a:buNone/>
          </a:pPr>
          <a:r>
            <a:rPr lang="en-GB" sz="1300">
              <a:solidFill>
                <a:prstClr val="black"/>
              </a:solidFill>
            </a:rPr>
            <a:t>Staffing Structure </a:t>
          </a:r>
          <a:endParaRPr lang="en-GB" sz="1300" b="0" kern="1200">
            <a:solidFill>
              <a:prstClr val="black"/>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v.uk/government/publications/view-my-financial-insights/user-guide-view-my-financial-insights"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592654-A5BD-46EE-A41B-EC60B87E3EAB}">
  <sheetPr filterMode="1">
    <tabColor rgb="FF00B0F0"/>
  </sheetPr>
  <dimension ref="A1:EC190"/>
  <sheetViews>
    <sheetView zoomScale="90" zoomScaleNormal="90" workbookViewId="0">
      <selection activeCell="C191" sqref="C191"/>
    </sheetView>
  </sheetViews>
  <sheetFormatPr defaultColWidth="9.109375" defaultRowHeight="14.4" x14ac:dyDescent="0.3"/>
  <cols>
    <col min="1" max="3" width="9.109375" style="391"/>
    <col min="4" max="4" width="92.44140625" style="391" customWidth="1"/>
    <col min="5" max="5" width="15.44140625" style="391" bestFit="1" customWidth="1"/>
    <col min="6" max="6" width="10.44140625" style="391" bestFit="1" customWidth="1"/>
    <col min="7" max="7" width="13.88671875" style="391" bestFit="1" customWidth="1"/>
    <col min="8" max="8" width="9.109375" style="391"/>
    <col min="9" max="13" width="9.33203125" style="391" bestFit="1" customWidth="1"/>
    <col min="14" max="14" width="11.5546875" style="391" bestFit="1" customWidth="1"/>
    <col min="15" max="23" width="9.33203125" style="391" bestFit="1" customWidth="1"/>
    <col min="24" max="24" width="11.5546875" style="391" bestFit="1" customWidth="1"/>
    <col min="25" max="61" width="9.33203125" style="391" bestFit="1" customWidth="1"/>
    <col min="62" max="62" width="9.5546875" style="391" bestFit="1" customWidth="1"/>
    <col min="63" max="65" width="11.5546875" style="391" bestFit="1" customWidth="1"/>
    <col min="66" max="78" width="9.33203125" style="391" bestFit="1" customWidth="1"/>
    <col min="79" max="79" width="10.5546875" style="391" bestFit="1" customWidth="1"/>
    <col min="80" max="80" width="9.33203125" style="391" bestFit="1" customWidth="1"/>
    <col min="81" max="81" width="10.5546875" style="391" bestFit="1" customWidth="1"/>
    <col min="82" max="90" width="9.33203125" style="391" bestFit="1" customWidth="1"/>
    <col min="91" max="91" width="11.5546875" style="391" bestFit="1" customWidth="1"/>
    <col min="92" max="92" width="9.33203125" style="391" bestFit="1" customWidth="1"/>
    <col min="93" max="93" width="9.5546875" style="391" bestFit="1" customWidth="1"/>
    <col min="94" max="94" width="10.5546875" style="391" bestFit="1" customWidth="1"/>
    <col min="95" max="95" width="9.33203125" style="391" bestFit="1" customWidth="1"/>
    <col min="96" max="97" width="11.5546875" style="391" bestFit="1" customWidth="1"/>
    <col min="98" max="99" width="9.33203125" style="391" bestFit="1" customWidth="1"/>
    <col min="100" max="100" width="11.5546875" style="391" bestFit="1" customWidth="1"/>
    <col min="101" max="105" width="9.33203125" style="391" bestFit="1" customWidth="1"/>
    <col min="106" max="106" width="11.5546875" style="391" bestFit="1" customWidth="1"/>
    <col min="107" max="110" width="9.33203125" style="391" bestFit="1" customWidth="1"/>
    <col min="111" max="113" width="9.109375" style="391"/>
    <col min="114" max="124" width="9.33203125" style="391" bestFit="1" customWidth="1"/>
    <col min="125" max="125" width="10.5546875" style="391" bestFit="1" customWidth="1"/>
    <col min="126" max="126" width="9.5546875" style="391" bestFit="1" customWidth="1"/>
    <col min="127" max="127" width="9.33203125" style="391" bestFit="1" customWidth="1"/>
    <col min="128" max="129" width="10.5546875" style="391" bestFit="1" customWidth="1"/>
    <col min="130" max="130" width="9.5546875" style="391" bestFit="1" customWidth="1"/>
    <col min="131" max="131" width="9.33203125" style="391" bestFit="1" customWidth="1"/>
    <col min="132" max="16384" width="9.109375" style="391"/>
  </cols>
  <sheetData>
    <row r="1" spans="1:133" x14ac:dyDescent="0.3">
      <c r="A1" s="390" t="s">
        <v>1054</v>
      </c>
    </row>
    <row r="2" spans="1:133" ht="15.6" x14ac:dyDescent="0.3">
      <c r="E2" s="436"/>
      <c r="F2" s="436"/>
      <c r="G2" s="436"/>
      <c r="H2" s="436"/>
      <c r="I2" s="437" t="s">
        <v>1055</v>
      </c>
      <c r="J2" s="438"/>
      <c r="K2" s="438"/>
      <c r="L2" s="438"/>
      <c r="M2" s="438"/>
      <c r="N2" s="438"/>
      <c r="O2" s="438"/>
      <c r="P2" s="438"/>
      <c r="Q2" s="438"/>
      <c r="R2" s="438"/>
      <c r="S2" s="438"/>
      <c r="T2" s="438"/>
      <c r="U2" s="438"/>
      <c r="V2" s="438"/>
      <c r="W2" s="438"/>
      <c r="X2" s="438"/>
      <c r="Y2" s="438"/>
      <c r="Z2" s="438"/>
      <c r="AA2" s="438"/>
      <c r="AB2" s="438"/>
      <c r="AC2" s="438"/>
      <c r="AD2" s="438"/>
      <c r="AE2" s="438"/>
      <c r="AF2" s="438"/>
      <c r="AG2" s="438"/>
      <c r="AH2" s="438"/>
      <c r="AI2" s="438"/>
      <c r="AJ2" s="438"/>
      <c r="AK2" s="438"/>
      <c r="AL2" s="438"/>
      <c r="AM2" s="438"/>
      <c r="AN2" s="438"/>
      <c r="AO2" s="438"/>
      <c r="AP2" s="438"/>
      <c r="AQ2" s="438"/>
      <c r="AR2" s="438"/>
      <c r="AS2" s="438"/>
      <c r="AT2" s="438"/>
      <c r="AU2" s="438"/>
      <c r="AV2" s="438"/>
      <c r="AW2" s="438"/>
      <c r="AX2" s="438"/>
      <c r="AY2" s="438"/>
      <c r="AZ2" s="438"/>
      <c r="BA2" s="438"/>
      <c r="BB2" s="438"/>
      <c r="BC2" s="438"/>
      <c r="BD2" s="438"/>
      <c r="BE2" s="438"/>
      <c r="BF2" s="438"/>
      <c r="BG2" s="438"/>
      <c r="BH2" s="438"/>
      <c r="BI2" s="438"/>
      <c r="BJ2" s="438"/>
      <c r="BK2" s="438"/>
      <c r="BL2" s="438"/>
      <c r="BM2" s="439"/>
      <c r="BN2" s="440" t="s">
        <v>1056</v>
      </c>
      <c r="BO2" s="441"/>
      <c r="BP2" s="441"/>
      <c r="BQ2" s="441"/>
      <c r="BR2" s="441"/>
      <c r="BS2" s="441"/>
      <c r="BT2" s="441"/>
      <c r="BU2" s="441"/>
      <c r="BV2" s="441"/>
      <c r="BW2" s="441"/>
      <c r="BX2" s="441"/>
      <c r="BY2" s="441"/>
      <c r="BZ2" s="441"/>
      <c r="CA2" s="441"/>
      <c r="CB2" s="441"/>
      <c r="CC2" s="442"/>
      <c r="CD2" s="443" t="s">
        <v>1057</v>
      </c>
      <c r="CE2" s="444"/>
      <c r="CF2" s="444"/>
      <c r="CG2" s="444"/>
      <c r="CH2" s="444"/>
      <c r="CI2" s="444"/>
      <c r="CJ2" s="444"/>
      <c r="CK2" s="444"/>
      <c r="CL2" s="445"/>
      <c r="CM2" s="446" t="s">
        <v>1058</v>
      </c>
      <c r="CN2" s="446"/>
      <c r="CO2" s="446"/>
      <c r="CP2" s="446"/>
      <c r="CQ2" s="446"/>
      <c r="CR2" s="446"/>
      <c r="CS2" s="447" t="s">
        <v>1059</v>
      </c>
      <c r="CT2" s="448"/>
      <c r="CU2" s="448"/>
      <c r="CV2" s="448"/>
      <c r="CW2" s="448"/>
      <c r="CX2" s="448"/>
      <c r="CY2" s="448"/>
      <c r="CZ2" s="448"/>
      <c r="DA2" s="448"/>
      <c r="DB2" s="449"/>
      <c r="DC2" s="430" t="s">
        <v>1060</v>
      </c>
      <c r="DD2" s="431"/>
      <c r="DE2" s="431"/>
      <c r="DF2" s="431"/>
      <c r="DG2" s="431"/>
      <c r="DH2" s="431"/>
      <c r="DI2" s="431"/>
      <c r="DJ2" s="431"/>
      <c r="DK2" s="432"/>
      <c r="DL2" s="433" t="s">
        <v>1061</v>
      </c>
      <c r="DM2" s="433"/>
      <c r="DN2" s="433"/>
      <c r="DO2" s="433"/>
      <c r="DP2" s="433"/>
      <c r="DQ2" s="433"/>
      <c r="DR2" s="433"/>
      <c r="DS2" s="433"/>
      <c r="DT2" s="433"/>
      <c r="DU2" s="434" t="s">
        <v>1062</v>
      </c>
      <c r="DV2" s="434"/>
      <c r="DW2" s="435" t="s">
        <v>1063</v>
      </c>
      <c r="DX2" s="435"/>
      <c r="DY2" s="396"/>
      <c r="DZ2" s="396"/>
      <c r="EA2" s="397"/>
    </row>
    <row r="3" spans="1:133" ht="124.8" x14ac:dyDescent="0.3">
      <c r="E3" s="398" t="s">
        <v>1</v>
      </c>
      <c r="F3" s="398" t="s">
        <v>1064</v>
      </c>
      <c r="G3" s="398" t="s">
        <v>2</v>
      </c>
      <c r="H3" s="398" t="s">
        <v>3</v>
      </c>
      <c r="I3" s="399" t="s">
        <v>4</v>
      </c>
      <c r="J3" s="399" t="s">
        <v>5</v>
      </c>
      <c r="K3" s="399" t="s">
        <v>6</v>
      </c>
      <c r="L3" s="399" t="s">
        <v>7</v>
      </c>
      <c r="M3" s="399" t="s">
        <v>8</v>
      </c>
      <c r="N3" s="399" t="s">
        <v>9</v>
      </c>
      <c r="O3" s="399" t="s">
        <v>10</v>
      </c>
      <c r="P3" s="399" t="s">
        <v>11</v>
      </c>
      <c r="Q3" s="399" t="s">
        <v>12</v>
      </c>
      <c r="R3" s="399" t="s">
        <v>13</v>
      </c>
      <c r="S3" s="399" t="s">
        <v>14</v>
      </c>
      <c r="T3" s="399" t="s">
        <v>15</v>
      </c>
      <c r="U3" s="399" t="s">
        <v>16</v>
      </c>
      <c r="V3" s="399" t="s">
        <v>17</v>
      </c>
      <c r="W3" s="399" t="s">
        <v>18</v>
      </c>
      <c r="X3" s="399" t="s">
        <v>19</v>
      </c>
      <c r="Y3" s="399" t="s">
        <v>20</v>
      </c>
      <c r="Z3" s="399" t="s">
        <v>21</v>
      </c>
      <c r="AA3" s="399" t="s">
        <v>22</v>
      </c>
      <c r="AB3" s="399" t="s">
        <v>23</v>
      </c>
      <c r="AC3" s="399" t="s">
        <v>24</v>
      </c>
      <c r="AD3" s="399" t="s">
        <v>25</v>
      </c>
      <c r="AE3" s="399" t="s">
        <v>26</v>
      </c>
      <c r="AF3" s="399" t="s">
        <v>27</v>
      </c>
      <c r="AG3" s="399" t="s">
        <v>28</v>
      </c>
      <c r="AH3" s="399" t="s">
        <v>29</v>
      </c>
      <c r="AI3" s="399" t="s">
        <v>30</v>
      </c>
      <c r="AJ3" s="399" t="s">
        <v>31</v>
      </c>
      <c r="AK3" s="399" t="s">
        <v>32</v>
      </c>
      <c r="AL3" s="399" t="s">
        <v>33</v>
      </c>
      <c r="AM3" s="399" t="s">
        <v>34</v>
      </c>
      <c r="AN3" s="399" t="s">
        <v>35</v>
      </c>
      <c r="AO3" s="399" t="s">
        <v>36</v>
      </c>
      <c r="AP3" s="399" t="s">
        <v>37</v>
      </c>
      <c r="AQ3" s="399" t="s">
        <v>38</v>
      </c>
      <c r="AR3" s="399" t="s">
        <v>764</v>
      </c>
      <c r="AS3" s="399" t="s">
        <v>766</v>
      </c>
      <c r="AT3" s="399" t="s">
        <v>768</v>
      </c>
      <c r="AU3" s="399" t="s">
        <v>770</v>
      </c>
      <c r="AV3" s="399" t="s">
        <v>772</v>
      </c>
      <c r="AW3" s="399" t="s">
        <v>774</v>
      </c>
      <c r="AX3" s="399" t="s">
        <v>776</v>
      </c>
      <c r="AY3" s="399" t="s">
        <v>39</v>
      </c>
      <c r="AZ3" s="399" t="s">
        <v>40</v>
      </c>
      <c r="BA3" s="399" t="s">
        <v>41</v>
      </c>
      <c r="BB3" s="399" t="s">
        <v>42</v>
      </c>
      <c r="BC3" s="399" t="s">
        <v>43</v>
      </c>
      <c r="BD3" s="399" t="s">
        <v>44</v>
      </c>
      <c r="BE3" s="399" t="s">
        <v>45</v>
      </c>
      <c r="BF3" s="399" t="s">
        <v>46</v>
      </c>
      <c r="BG3" s="399" t="s">
        <v>47</v>
      </c>
      <c r="BH3" s="399" t="s">
        <v>48</v>
      </c>
      <c r="BI3" s="399" t="s">
        <v>49</v>
      </c>
      <c r="BJ3" s="399" t="s">
        <v>50</v>
      </c>
      <c r="BK3" s="399" t="s">
        <v>51</v>
      </c>
      <c r="BL3" s="399" t="s">
        <v>52</v>
      </c>
      <c r="BM3" s="399" t="s">
        <v>53</v>
      </c>
      <c r="BN3" s="400" t="s">
        <v>54</v>
      </c>
      <c r="BO3" s="400" t="s">
        <v>55</v>
      </c>
      <c r="BP3" s="400" t="s">
        <v>56</v>
      </c>
      <c r="BQ3" s="400" t="s">
        <v>57</v>
      </c>
      <c r="BR3" s="400" t="s">
        <v>58</v>
      </c>
      <c r="BS3" s="400" t="s">
        <v>59</v>
      </c>
      <c r="BT3" s="400" t="s">
        <v>60</v>
      </c>
      <c r="BU3" s="400" t="s">
        <v>764</v>
      </c>
      <c r="BV3" s="400" t="s">
        <v>766</v>
      </c>
      <c r="BW3" s="400" t="s">
        <v>770</v>
      </c>
      <c r="BX3" s="400" t="s">
        <v>1065</v>
      </c>
      <c r="BY3" s="400" t="s">
        <v>774</v>
      </c>
      <c r="BZ3" s="400" t="s">
        <v>61</v>
      </c>
      <c r="CA3" s="400" t="s">
        <v>62</v>
      </c>
      <c r="CB3" s="400" t="s">
        <v>63</v>
      </c>
      <c r="CC3" s="400" t="s">
        <v>64</v>
      </c>
      <c r="CD3" s="401" t="s">
        <v>65</v>
      </c>
      <c r="CE3" s="401" t="s">
        <v>66</v>
      </c>
      <c r="CF3" s="401" t="s">
        <v>67</v>
      </c>
      <c r="CG3" s="401" t="s">
        <v>68</v>
      </c>
      <c r="CH3" s="401" t="s">
        <v>69</v>
      </c>
      <c r="CI3" s="401" t="s">
        <v>70</v>
      </c>
      <c r="CJ3" s="401" t="s">
        <v>71</v>
      </c>
      <c r="CK3" s="401" t="s">
        <v>72</v>
      </c>
      <c r="CL3" s="401" t="s">
        <v>73</v>
      </c>
      <c r="CM3" s="392" t="s">
        <v>74</v>
      </c>
      <c r="CN3" s="392" t="s">
        <v>75</v>
      </c>
      <c r="CO3" s="392" t="s">
        <v>76</v>
      </c>
      <c r="CP3" s="392" t="s">
        <v>77</v>
      </c>
      <c r="CQ3" s="392" t="s">
        <v>78</v>
      </c>
      <c r="CR3" s="392" t="s">
        <v>79</v>
      </c>
      <c r="CS3" s="402" t="s">
        <v>80</v>
      </c>
      <c r="CT3" s="402" t="s">
        <v>81</v>
      </c>
      <c r="CU3" s="402" t="s">
        <v>82</v>
      </c>
      <c r="CV3" s="402" t="s">
        <v>83</v>
      </c>
      <c r="CW3" s="402" t="s">
        <v>84</v>
      </c>
      <c r="CX3" s="402" t="s">
        <v>1066</v>
      </c>
      <c r="CY3" s="402" t="s">
        <v>1067</v>
      </c>
      <c r="CZ3" s="402" t="s">
        <v>86</v>
      </c>
      <c r="DA3" s="402" t="s">
        <v>87</v>
      </c>
      <c r="DB3" s="402" t="s">
        <v>88</v>
      </c>
      <c r="DC3" s="403" t="s">
        <v>80</v>
      </c>
      <c r="DD3" s="403" t="s">
        <v>81</v>
      </c>
      <c r="DE3" s="403" t="s">
        <v>82</v>
      </c>
      <c r="DF3" s="403" t="s">
        <v>83</v>
      </c>
      <c r="DG3" s="403" t="s">
        <v>84</v>
      </c>
      <c r="DH3" s="403" t="s">
        <v>85</v>
      </c>
      <c r="DI3" s="403" t="s">
        <v>86</v>
      </c>
      <c r="DJ3" s="403" t="s">
        <v>87</v>
      </c>
      <c r="DK3" s="403" t="s">
        <v>88</v>
      </c>
      <c r="DL3" s="393" t="s">
        <v>89</v>
      </c>
      <c r="DM3" s="393" t="s">
        <v>90</v>
      </c>
      <c r="DN3" s="393" t="s">
        <v>91</v>
      </c>
      <c r="DO3" s="393" t="s">
        <v>92</v>
      </c>
      <c r="DP3" s="393" t="s">
        <v>93</v>
      </c>
      <c r="DQ3" s="393" t="s">
        <v>94</v>
      </c>
      <c r="DR3" s="393" t="s">
        <v>95</v>
      </c>
      <c r="DS3" s="393" t="s">
        <v>96</v>
      </c>
      <c r="DT3" s="393" t="s">
        <v>97</v>
      </c>
      <c r="DU3" s="404" t="s">
        <v>89</v>
      </c>
      <c r="DV3" s="404" t="s">
        <v>90</v>
      </c>
      <c r="DW3" s="405" t="s">
        <v>93</v>
      </c>
      <c r="DX3" s="405" t="s">
        <v>94</v>
      </c>
      <c r="DY3" s="406" t="s">
        <v>1068</v>
      </c>
      <c r="DZ3" s="406" t="s">
        <v>98</v>
      </c>
      <c r="EA3" s="407" t="s">
        <v>99</v>
      </c>
      <c r="EC3" s="408" t="s">
        <v>1069</v>
      </c>
    </row>
    <row r="4" spans="1:133" ht="15.6" x14ac:dyDescent="0.3">
      <c r="A4" s="409" t="s">
        <v>1070</v>
      </c>
      <c r="B4" s="409" t="s">
        <v>1071</v>
      </c>
      <c r="C4" s="409" t="s">
        <v>1072</v>
      </c>
      <c r="D4" s="409" t="s">
        <v>1073</v>
      </c>
      <c r="E4" s="410"/>
      <c r="F4" s="410"/>
      <c r="G4" s="410"/>
      <c r="H4" s="410"/>
      <c r="I4" s="411" t="s">
        <v>100</v>
      </c>
      <c r="J4" s="411" t="s">
        <v>101</v>
      </c>
      <c r="K4" s="411" t="s">
        <v>102</v>
      </c>
      <c r="L4" s="411" t="s">
        <v>103</v>
      </c>
      <c r="M4" s="411" t="s">
        <v>104</v>
      </c>
      <c r="N4" s="411" t="s">
        <v>105</v>
      </c>
      <c r="O4" s="411" t="s">
        <v>106</v>
      </c>
      <c r="P4" s="411" t="s">
        <v>107</v>
      </c>
      <c r="Q4" s="411" t="s">
        <v>108</v>
      </c>
      <c r="R4" s="411" t="s">
        <v>109</v>
      </c>
      <c r="S4" s="411" t="s">
        <v>110</v>
      </c>
      <c r="T4" s="411" t="s">
        <v>111</v>
      </c>
      <c r="U4" s="411" t="s">
        <v>112</v>
      </c>
      <c r="V4" s="411" t="s">
        <v>113</v>
      </c>
      <c r="W4" s="411" t="s">
        <v>114</v>
      </c>
      <c r="X4" s="412"/>
      <c r="Y4" s="411" t="s">
        <v>115</v>
      </c>
      <c r="Z4" s="411" t="s">
        <v>116</v>
      </c>
      <c r="AA4" s="411" t="s">
        <v>117</v>
      </c>
      <c r="AB4" s="411" t="s">
        <v>118</v>
      </c>
      <c r="AC4" s="411" t="s">
        <v>119</v>
      </c>
      <c r="AD4" s="411" t="s">
        <v>120</v>
      </c>
      <c r="AE4" s="411" t="s">
        <v>121</v>
      </c>
      <c r="AF4" s="411" t="s">
        <v>122</v>
      </c>
      <c r="AG4" s="411" t="s">
        <v>123</v>
      </c>
      <c r="AH4" s="411" t="s">
        <v>124</v>
      </c>
      <c r="AI4" s="411" t="s">
        <v>125</v>
      </c>
      <c r="AJ4" s="411" t="s">
        <v>126</v>
      </c>
      <c r="AK4" s="411" t="s">
        <v>127</v>
      </c>
      <c r="AL4" s="411" t="s">
        <v>128</v>
      </c>
      <c r="AM4" s="411" t="s">
        <v>129</v>
      </c>
      <c r="AN4" s="411" t="s">
        <v>130</v>
      </c>
      <c r="AO4" s="411" t="s">
        <v>131</v>
      </c>
      <c r="AP4" s="411" t="s">
        <v>132</v>
      </c>
      <c r="AQ4" s="411" t="s">
        <v>133</v>
      </c>
      <c r="AR4" s="411" t="s">
        <v>1074</v>
      </c>
      <c r="AS4" s="411" t="s">
        <v>1075</v>
      </c>
      <c r="AT4" s="411" t="s">
        <v>1076</v>
      </c>
      <c r="AU4" s="411" t="s">
        <v>1077</v>
      </c>
      <c r="AV4" s="411" t="s">
        <v>1078</v>
      </c>
      <c r="AW4" s="411" t="s">
        <v>1079</v>
      </c>
      <c r="AX4" s="411" t="s">
        <v>1080</v>
      </c>
      <c r="AY4" s="411" t="s">
        <v>134</v>
      </c>
      <c r="AZ4" s="411" t="s">
        <v>135</v>
      </c>
      <c r="BA4" s="411" t="s">
        <v>136</v>
      </c>
      <c r="BB4" s="411" t="s">
        <v>137</v>
      </c>
      <c r="BC4" s="411" t="s">
        <v>138</v>
      </c>
      <c r="BD4" s="411" t="s">
        <v>139</v>
      </c>
      <c r="BE4" s="411" t="s">
        <v>140</v>
      </c>
      <c r="BF4" s="411" t="s">
        <v>141</v>
      </c>
      <c r="BG4" s="411" t="s">
        <v>142</v>
      </c>
      <c r="BH4" s="411" t="s">
        <v>143</v>
      </c>
      <c r="BI4" s="411" t="s">
        <v>144</v>
      </c>
      <c r="BJ4" s="411"/>
      <c r="BK4" s="411"/>
      <c r="BL4" s="411"/>
      <c r="BM4" s="411"/>
      <c r="BN4" s="413" t="s">
        <v>145</v>
      </c>
      <c r="BO4" s="413" t="s">
        <v>146</v>
      </c>
      <c r="BP4" s="413" t="s">
        <v>147</v>
      </c>
      <c r="BQ4" s="413"/>
      <c r="BR4" s="413" t="s">
        <v>148</v>
      </c>
      <c r="BS4" s="413" t="s">
        <v>149</v>
      </c>
      <c r="BT4" s="413" t="s">
        <v>150</v>
      </c>
      <c r="BU4" s="413" t="s">
        <v>1081</v>
      </c>
      <c r="BV4" s="413" t="s">
        <v>1082</v>
      </c>
      <c r="BW4" s="413" t="s">
        <v>1083</v>
      </c>
      <c r="BX4" s="413" t="s">
        <v>1084</v>
      </c>
      <c r="BY4" s="413" t="s">
        <v>1085</v>
      </c>
      <c r="BZ4" s="413"/>
      <c r="CA4" s="413"/>
      <c r="CB4" s="413"/>
      <c r="CC4" s="413"/>
      <c r="CD4" s="414" t="s">
        <v>151</v>
      </c>
      <c r="CE4" s="414" t="s">
        <v>152</v>
      </c>
      <c r="CF4" s="414"/>
      <c r="CG4" s="414" t="s">
        <v>153</v>
      </c>
      <c r="CH4" s="414" t="s">
        <v>154</v>
      </c>
      <c r="CI4" s="414"/>
      <c r="CJ4" s="414"/>
      <c r="CK4" s="414"/>
      <c r="CL4" s="414"/>
      <c r="CM4" s="415" t="s">
        <v>155</v>
      </c>
      <c r="CN4" s="415" t="s">
        <v>156</v>
      </c>
      <c r="CO4" s="415" t="s">
        <v>157</v>
      </c>
      <c r="CP4" s="415" t="s">
        <v>158</v>
      </c>
      <c r="CQ4" s="415" t="s">
        <v>159</v>
      </c>
      <c r="CR4" s="415"/>
      <c r="CS4" s="416"/>
      <c r="CT4" s="416"/>
      <c r="CU4" s="416"/>
      <c r="CV4" s="416"/>
      <c r="CW4" s="416"/>
      <c r="CX4" s="416"/>
      <c r="CY4" s="416"/>
      <c r="CZ4" s="416"/>
      <c r="DA4" s="416"/>
      <c r="DB4" s="416"/>
      <c r="DC4" s="417"/>
      <c r="DD4" s="417"/>
      <c r="DE4" s="417"/>
      <c r="DF4" s="417"/>
      <c r="DG4" s="417"/>
      <c r="DH4" s="417"/>
      <c r="DI4" s="417"/>
      <c r="DJ4" s="417"/>
      <c r="DK4" s="417"/>
      <c r="DL4" s="418"/>
      <c r="DM4" s="418"/>
      <c r="DN4" s="418"/>
      <c r="DO4" s="418"/>
      <c r="DP4" s="418"/>
      <c r="DQ4" s="418"/>
      <c r="DR4" s="418"/>
      <c r="DS4" s="418"/>
      <c r="DT4" s="418"/>
      <c r="DU4" s="394"/>
      <c r="DV4" s="394"/>
      <c r="DW4" s="395"/>
      <c r="DX4" s="395"/>
      <c r="DY4" s="419"/>
      <c r="DZ4" s="419"/>
      <c r="EA4" s="420"/>
      <c r="EC4" s="421"/>
    </row>
    <row r="5" spans="1:133" ht="15.6" hidden="1" x14ac:dyDescent="0.3">
      <c r="A5" s="422" t="str">
        <f>330&amp;C5</f>
        <v>3301027</v>
      </c>
      <c r="B5" s="422" t="s">
        <v>363</v>
      </c>
      <c r="C5" s="423">
        <v>1027</v>
      </c>
      <c r="D5" s="424" t="s">
        <v>160</v>
      </c>
      <c r="E5" s="425" t="s">
        <v>1086</v>
      </c>
      <c r="F5" s="426">
        <v>46094</v>
      </c>
      <c r="G5" s="425" t="s">
        <v>161</v>
      </c>
      <c r="H5" s="425" t="s">
        <v>375</v>
      </c>
      <c r="I5" s="427">
        <v>671352.63125012931</v>
      </c>
      <c r="J5" s="427">
        <v>0</v>
      </c>
      <c r="K5" s="427">
        <v>73130.844063342593</v>
      </c>
      <c r="L5" s="427">
        <v>0</v>
      </c>
      <c r="M5" s="427">
        <v>0</v>
      </c>
      <c r="N5" s="427">
        <v>0</v>
      </c>
      <c r="O5" s="427">
        <v>0</v>
      </c>
      <c r="P5" s="427">
        <v>48824</v>
      </c>
      <c r="Q5" s="427">
        <v>81378.44</v>
      </c>
      <c r="R5" s="427">
        <v>1652</v>
      </c>
      <c r="S5" s="427">
        <v>0</v>
      </c>
      <c r="T5" s="427">
        <v>0</v>
      </c>
      <c r="U5" s="427">
        <v>1361</v>
      </c>
      <c r="V5" s="427">
        <v>40101.1</v>
      </c>
      <c r="W5" s="427">
        <v>0</v>
      </c>
      <c r="X5" s="427">
        <v>917800.01531347178</v>
      </c>
      <c r="Y5" s="427">
        <v>226168.78</v>
      </c>
      <c r="Z5" s="427">
        <v>0</v>
      </c>
      <c r="AA5" s="427">
        <v>355984.91</v>
      </c>
      <c r="AB5" s="427">
        <v>0</v>
      </c>
      <c r="AC5" s="427">
        <v>27242.27</v>
      </c>
      <c r="AD5" s="427">
        <v>0</v>
      </c>
      <c r="AE5" s="427">
        <v>0</v>
      </c>
      <c r="AF5" s="427">
        <v>38285.08</v>
      </c>
      <c r="AG5" s="427">
        <v>1560.9</v>
      </c>
      <c r="AH5" s="427">
        <v>0</v>
      </c>
      <c r="AI5" s="427">
        <v>0</v>
      </c>
      <c r="AJ5" s="427">
        <v>7304.69</v>
      </c>
      <c r="AK5" s="427">
        <v>0</v>
      </c>
      <c r="AL5" s="427">
        <v>31778.73</v>
      </c>
      <c r="AM5" s="427">
        <v>2743.31</v>
      </c>
      <c r="AN5" s="427">
        <v>17727.41</v>
      </c>
      <c r="AO5" s="427">
        <v>0</v>
      </c>
      <c r="AP5" s="427">
        <v>9067.19</v>
      </c>
      <c r="AQ5" s="427">
        <v>16457.53</v>
      </c>
      <c r="AR5" s="427">
        <v>1430.74</v>
      </c>
      <c r="AS5" s="427">
        <v>0</v>
      </c>
      <c r="AT5" s="427">
        <v>0</v>
      </c>
      <c r="AU5" s="427">
        <v>0</v>
      </c>
      <c r="AV5" s="427">
        <v>0</v>
      </c>
      <c r="AW5" s="427">
        <v>0</v>
      </c>
      <c r="AX5" s="427">
        <v>0</v>
      </c>
      <c r="AY5" s="427">
        <v>0</v>
      </c>
      <c r="AZ5" s="427">
        <v>13108.51</v>
      </c>
      <c r="BA5" s="427">
        <v>3291.75</v>
      </c>
      <c r="BB5" s="427">
        <v>0</v>
      </c>
      <c r="BC5" s="427">
        <v>7876.45</v>
      </c>
      <c r="BD5" s="427">
        <v>25588.84</v>
      </c>
      <c r="BE5" s="427">
        <v>0</v>
      </c>
      <c r="BF5" s="427">
        <v>63080.41</v>
      </c>
      <c r="BG5" s="427">
        <v>0</v>
      </c>
      <c r="BH5" s="427">
        <v>0</v>
      </c>
      <c r="BI5" s="427">
        <v>0</v>
      </c>
      <c r="BJ5" s="427">
        <v>848697.49999999988</v>
      </c>
      <c r="BK5" s="427">
        <v>311817.20999999996</v>
      </c>
      <c r="BL5" s="427">
        <v>69102.5153134719</v>
      </c>
      <c r="BM5" s="427">
        <v>380919.72531347186</v>
      </c>
      <c r="BN5" s="427">
        <v>4897.75</v>
      </c>
      <c r="BO5" s="427">
        <v>0</v>
      </c>
      <c r="BP5" s="427">
        <v>0</v>
      </c>
      <c r="BQ5" s="427">
        <v>4897.75</v>
      </c>
      <c r="BR5" s="427">
        <v>0</v>
      </c>
      <c r="BS5" s="427">
        <v>0</v>
      </c>
      <c r="BT5" s="427">
        <v>0</v>
      </c>
      <c r="BU5" s="427">
        <v>0</v>
      </c>
      <c r="BV5" s="427">
        <v>0</v>
      </c>
      <c r="BW5" s="427">
        <v>0</v>
      </c>
      <c r="BX5" s="427">
        <v>0</v>
      </c>
      <c r="BY5" s="427">
        <v>0</v>
      </c>
      <c r="BZ5" s="427">
        <v>0</v>
      </c>
      <c r="CA5" s="427">
        <v>4145.2700000000004</v>
      </c>
      <c r="CB5" s="427">
        <v>4897.75</v>
      </c>
      <c r="CC5" s="427">
        <v>9043.02</v>
      </c>
      <c r="CD5" s="427">
        <v>0</v>
      </c>
      <c r="CE5" s="427">
        <v>0</v>
      </c>
      <c r="CF5" s="427">
        <v>0</v>
      </c>
      <c r="CG5" s="427">
        <v>0</v>
      </c>
      <c r="CH5" s="427">
        <v>0</v>
      </c>
      <c r="CI5" s="427">
        <v>0</v>
      </c>
      <c r="CJ5" s="427">
        <v>0</v>
      </c>
      <c r="CK5" s="427">
        <v>0</v>
      </c>
      <c r="CL5" s="427">
        <v>0</v>
      </c>
      <c r="CM5" s="427">
        <v>380919.72531347186</v>
      </c>
      <c r="CN5" s="427">
        <v>0</v>
      </c>
      <c r="CO5" s="427">
        <v>9043</v>
      </c>
      <c r="CP5" s="427">
        <v>2.0000000000436557E-2</v>
      </c>
      <c r="CQ5" s="427">
        <v>0</v>
      </c>
      <c r="CR5" s="427">
        <v>389962.74531347188</v>
      </c>
      <c r="CS5" s="427">
        <v>444983.78</v>
      </c>
      <c r="CT5" s="427">
        <v>10536.36</v>
      </c>
      <c r="CU5" s="427">
        <v>0</v>
      </c>
      <c r="CV5" s="427">
        <v>434447.42000000004</v>
      </c>
      <c r="CW5" s="427">
        <v>0</v>
      </c>
      <c r="CX5" s="427">
        <v>2865.4</v>
      </c>
      <c r="CY5" s="427">
        <v>1278.19</v>
      </c>
      <c r="CZ5" s="427">
        <v>113.77</v>
      </c>
      <c r="DA5" s="427">
        <v>0</v>
      </c>
      <c r="DB5" s="427">
        <v>438704.78000000009</v>
      </c>
      <c r="DC5" s="427">
        <v>0</v>
      </c>
      <c r="DD5" s="427">
        <v>0</v>
      </c>
      <c r="DE5" s="427">
        <v>0</v>
      </c>
      <c r="DF5" s="427">
        <v>0</v>
      </c>
      <c r="DG5" s="427"/>
      <c r="DH5" s="427"/>
      <c r="DI5" s="427"/>
      <c r="DJ5" s="427">
        <v>0</v>
      </c>
      <c r="DK5" s="427">
        <v>0</v>
      </c>
      <c r="DL5" s="427">
        <v>0</v>
      </c>
      <c r="DM5" s="427">
        <v>0</v>
      </c>
      <c r="DN5" s="427">
        <v>0</v>
      </c>
      <c r="DO5" s="427">
        <v>0</v>
      </c>
      <c r="DP5" s="427">
        <v>0</v>
      </c>
      <c r="DQ5" s="427">
        <v>0</v>
      </c>
      <c r="DR5" s="427">
        <v>0</v>
      </c>
      <c r="DS5" s="427">
        <v>0</v>
      </c>
      <c r="DT5" s="427">
        <v>0</v>
      </c>
      <c r="DU5" s="427">
        <v>0</v>
      </c>
      <c r="DV5" s="427">
        <v>0</v>
      </c>
      <c r="DW5" s="427">
        <v>0</v>
      </c>
      <c r="DX5" s="427">
        <v>0</v>
      </c>
      <c r="DY5" s="427">
        <v>0</v>
      </c>
      <c r="DZ5" s="427">
        <v>-48742.52</v>
      </c>
      <c r="EA5" s="427">
        <v>0.48531347181415185</v>
      </c>
      <c r="EC5" s="428">
        <f>+CR5-DB5-DK5-DT5-DU5-DV5-DW5-DX5-DY5-DZ5</f>
        <v>0.48531347179232398</v>
      </c>
    </row>
    <row r="6" spans="1:133" ht="15.6" hidden="1" x14ac:dyDescent="0.3">
      <c r="A6" s="422" t="str">
        <f t="shared" ref="A6:A69" si="0">330&amp;C6</f>
        <v>3302010</v>
      </c>
      <c r="B6" s="422" t="s">
        <v>366</v>
      </c>
      <c r="C6" s="423">
        <v>2010</v>
      </c>
      <c r="D6" s="424" t="s">
        <v>162</v>
      </c>
      <c r="E6" s="425" t="s">
        <v>1086</v>
      </c>
      <c r="F6" s="426">
        <v>46094</v>
      </c>
      <c r="G6" s="425" t="s">
        <v>161</v>
      </c>
      <c r="H6" s="425" t="s">
        <v>376</v>
      </c>
      <c r="I6" s="427">
        <v>2714185.2728075944</v>
      </c>
      <c r="J6" s="427">
        <v>0</v>
      </c>
      <c r="K6" s="427">
        <v>18596.333333333332</v>
      </c>
      <c r="L6" s="427">
        <v>0</v>
      </c>
      <c r="M6" s="427">
        <v>371175</v>
      </c>
      <c r="N6" s="427">
        <v>59494.86</v>
      </c>
      <c r="O6" s="427">
        <v>0</v>
      </c>
      <c r="P6" s="427">
        <v>0</v>
      </c>
      <c r="Q6" s="427">
        <v>876.59</v>
      </c>
      <c r="R6" s="427">
        <v>21052.36</v>
      </c>
      <c r="S6" s="427">
        <v>0</v>
      </c>
      <c r="T6" s="427">
        <v>0</v>
      </c>
      <c r="U6" s="427">
        <v>13445.529999999999</v>
      </c>
      <c r="V6" s="427">
        <v>35995.81</v>
      </c>
      <c r="W6" s="427">
        <v>0</v>
      </c>
      <c r="X6" s="427">
        <v>3234821.7561409273</v>
      </c>
      <c r="Y6" s="427">
        <v>1219158.4099999999</v>
      </c>
      <c r="Z6" s="427">
        <v>0</v>
      </c>
      <c r="AA6" s="427">
        <v>367585.31</v>
      </c>
      <c r="AB6" s="427">
        <v>153725.29</v>
      </c>
      <c r="AC6" s="427">
        <v>144141.68</v>
      </c>
      <c r="AD6" s="427">
        <v>84641.98</v>
      </c>
      <c r="AE6" s="427">
        <v>49034.96</v>
      </c>
      <c r="AF6" s="427">
        <v>2339.79</v>
      </c>
      <c r="AG6" s="427">
        <v>1797.93</v>
      </c>
      <c r="AH6" s="427">
        <v>0</v>
      </c>
      <c r="AI6" s="427">
        <v>0</v>
      </c>
      <c r="AJ6" s="427">
        <v>25890.39</v>
      </c>
      <c r="AK6" s="427">
        <v>1383.34</v>
      </c>
      <c r="AL6" s="427">
        <v>3305.21</v>
      </c>
      <c r="AM6" s="427">
        <v>9479.8499999999985</v>
      </c>
      <c r="AN6" s="427">
        <v>54090.92</v>
      </c>
      <c r="AO6" s="427">
        <v>47169.719999999994</v>
      </c>
      <c r="AP6" s="427">
        <v>24864.06</v>
      </c>
      <c r="AQ6" s="427">
        <v>126434.48999999999</v>
      </c>
      <c r="AR6" s="427">
        <v>0</v>
      </c>
      <c r="AS6" s="427">
        <v>0</v>
      </c>
      <c r="AT6" s="427">
        <v>604.02</v>
      </c>
      <c r="AU6" s="427">
        <v>0</v>
      </c>
      <c r="AV6" s="427">
        <v>1240.04</v>
      </c>
      <c r="AW6" s="427">
        <v>27747</v>
      </c>
      <c r="AX6" s="427">
        <v>20467.2</v>
      </c>
      <c r="AY6" s="427">
        <v>0</v>
      </c>
      <c r="AZ6" s="427">
        <v>36068.39</v>
      </c>
      <c r="BA6" s="427">
        <v>13243.67</v>
      </c>
      <c r="BB6" s="427">
        <v>5682.5</v>
      </c>
      <c r="BC6" s="427">
        <v>42252.02</v>
      </c>
      <c r="BD6" s="427">
        <v>192287.98</v>
      </c>
      <c r="BE6" s="427">
        <v>23883.420000000002</v>
      </c>
      <c r="BF6" s="427">
        <v>185561.94</v>
      </c>
      <c r="BG6" s="427">
        <v>0</v>
      </c>
      <c r="BH6" s="427">
        <v>0</v>
      </c>
      <c r="BI6" s="427">
        <v>0</v>
      </c>
      <c r="BJ6" s="427">
        <v>2864081.5100000002</v>
      </c>
      <c r="BK6" s="427">
        <v>543637.66999999958</v>
      </c>
      <c r="BL6" s="427">
        <v>370740.24614092708</v>
      </c>
      <c r="BM6" s="427">
        <v>914377.91614092665</v>
      </c>
      <c r="BN6" s="427">
        <v>8736.25</v>
      </c>
      <c r="BO6" s="427">
        <v>0</v>
      </c>
      <c r="BP6" s="427">
        <v>0</v>
      </c>
      <c r="BQ6" s="427">
        <v>8736.25</v>
      </c>
      <c r="BR6" s="427">
        <v>0</v>
      </c>
      <c r="BS6" s="427">
        <v>0</v>
      </c>
      <c r="BT6" s="427">
        <v>7821.99</v>
      </c>
      <c r="BU6" s="427">
        <v>0</v>
      </c>
      <c r="BV6" s="427">
        <v>0</v>
      </c>
      <c r="BW6" s="427">
        <v>0</v>
      </c>
      <c r="BX6" s="427">
        <v>0</v>
      </c>
      <c r="BY6" s="427">
        <v>0</v>
      </c>
      <c r="BZ6" s="427">
        <v>7821.99</v>
      </c>
      <c r="CA6" s="427">
        <v>145977.87</v>
      </c>
      <c r="CB6" s="427">
        <v>914.26000000000022</v>
      </c>
      <c r="CC6" s="427">
        <v>146892.13</v>
      </c>
      <c r="CD6" s="427">
        <v>0</v>
      </c>
      <c r="CE6" s="427">
        <v>0</v>
      </c>
      <c r="CF6" s="427">
        <v>0</v>
      </c>
      <c r="CG6" s="427">
        <v>0</v>
      </c>
      <c r="CH6" s="427">
        <v>0</v>
      </c>
      <c r="CI6" s="427">
        <v>0</v>
      </c>
      <c r="CJ6" s="427">
        <v>0</v>
      </c>
      <c r="CK6" s="427">
        <v>0</v>
      </c>
      <c r="CL6" s="427">
        <v>0</v>
      </c>
      <c r="CM6" s="427">
        <v>914377.91614092665</v>
      </c>
      <c r="CN6" s="427">
        <v>0</v>
      </c>
      <c r="CO6" s="427">
        <v>146892</v>
      </c>
      <c r="CP6" s="427">
        <v>0.13000000000465661</v>
      </c>
      <c r="CQ6" s="427">
        <v>0</v>
      </c>
      <c r="CR6" s="427">
        <v>1061270.0461409264</v>
      </c>
      <c r="CS6" s="427">
        <v>1025468.62</v>
      </c>
      <c r="CT6" s="427">
        <v>104678.87</v>
      </c>
      <c r="CU6" s="427">
        <v>10646.7</v>
      </c>
      <c r="CV6" s="427">
        <v>931436.45</v>
      </c>
      <c r="CW6" s="427">
        <v>0</v>
      </c>
      <c r="CX6" s="427">
        <v>15285.79</v>
      </c>
      <c r="CY6" s="427">
        <v>13440.86</v>
      </c>
      <c r="CZ6" s="427">
        <v>2213.7399999999998</v>
      </c>
      <c r="DA6" s="427">
        <v>1</v>
      </c>
      <c r="DB6" s="427">
        <v>962377.84</v>
      </c>
      <c r="DC6" s="427">
        <v>300776.46000000002</v>
      </c>
      <c r="DD6" s="427">
        <v>0</v>
      </c>
      <c r="DE6" s="427">
        <v>0</v>
      </c>
      <c r="DF6" s="427">
        <v>300776.46000000002</v>
      </c>
      <c r="DG6" s="427"/>
      <c r="DH6" s="427"/>
      <c r="DI6" s="427"/>
      <c r="DJ6" s="427">
        <v>0</v>
      </c>
      <c r="DK6" s="427">
        <v>300776.46000000002</v>
      </c>
      <c r="DL6" s="427">
        <v>619.22</v>
      </c>
      <c r="DM6" s="427">
        <v>0</v>
      </c>
      <c r="DN6" s="427">
        <v>0</v>
      </c>
      <c r="DO6" s="427">
        <v>0</v>
      </c>
      <c r="DP6" s="427">
        <v>-46384.85</v>
      </c>
      <c r="DQ6" s="427">
        <v>-1496</v>
      </c>
      <c r="DR6" s="427">
        <v>0</v>
      </c>
      <c r="DS6" s="427">
        <v>0</v>
      </c>
      <c r="DT6" s="427">
        <v>-47261.63</v>
      </c>
      <c r="DU6" s="427">
        <v>0</v>
      </c>
      <c r="DV6" s="427">
        <v>0</v>
      </c>
      <c r="DW6" s="427">
        <v>0</v>
      </c>
      <c r="DX6" s="427">
        <v>0</v>
      </c>
      <c r="DY6" s="427">
        <v>0</v>
      </c>
      <c r="DZ6" s="427">
        <v>-154622.44</v>
      </c>
      <c r="EA6" s="427">
        <v>-0.18385907355695963</v>
      </c>
      <c r="EC6" s="428">
        <f t="shared" ref="EC6:EC69" si="1">+CR6-DB6-DK6-DT6-DU6-DV6-DW6-DX6-DY6-DZ6</f>
        <v>-0.18385907355695963</v>
      </c>
    </row>
    <row r="7" spans="1:133" ht="15.6" hidden="1" x14ac:dyDescent="0.3">
      <c r="A7" s="422" t="str">
        <f t="shared" si="0"/>
        <v>3305949</v>
      </c>
      <c r="B7" s="422" t="s">
        <v>369</v>
      </c>
      <c r="C7" s="423">
        <v>5949</v>
      </c>
      <c r="D7" s="424" t="s">
        <v>163</v>
      </c>
      <c r="E7" s="425" t="s">
        <v>1086</v>
      </c>
      <c r="F7" s="426">
        <v>46093</v>
      </c>
      <c r="G7" s="425" t="s">
        <v>161</v>
      </c>
      <c r="H7" s="425" t="s">
        <v>379</v>
      </c>
      <c r="I7" s="427">
        <v>3745275.2292505442</v>
      </c>
      <c r="J7" s="427">
        <v>0</v>
      </c>
      <c r="K7" s="427">
        <v>94084.33666666667</v>
      </c>
      <c r="L7" s="427">
        <v>0</v>
      </c>
      <c r="M7" s="427">
        <v>446525</v>
      </c>
      <c r="N7" s="427">
        <v>105796.64</v>
      </c>
      <c r="O7" s="427">
        <v>0</v>
      </c>
      <c r="P7" s="427">
        <v>0</v>
      </c>
      <c r="Q7" s="427">
        <v>45092.075990000129</v>
      </c>
      <c r="R7" s="427">
        <v>0</v>
      </c>
      <c r="S7" s="427">
        <v>0</v>
      </c>
      <c r="T7" s="427">
        <v>0</v>
      </c>
      <c r="U7" s="427">
        <v>151650.29999999999</v>
      </c>
      <c r="V7" s="427">
        <v>0</v>
      </c>
      <c r="W7" s="427">
        <v>0</v>
      </c>
      <c r="X7" s="427">
        <v>4588423.5819072099</v>
      </c>
      <c r="Y7" s="427">
        <v>2185905.4700000002</v>
      </c>
      <c r="Z7" s="427">
        <v>56859</v>
      </c>
      <c r="AA7" s="427">
        <v>487878.42</v>
      </c>
      <c r="AB7" s="427">
        <v>36700.269999999997</v>
      </c>
      <c r="AC7" s="427">
        <v>183120.78</v>
      </c>
      <c r="AD7" s="427">
        <v>0</v>
      </c>
      <c r="AE7" s="427">
        <v>150681.69</v>
      </c>
      <c r="AF7" s="427">
        <v>3863</v>
      </c>
      <c r="AG7" s="427">
        <v>6425</v>
      </c>
      <c r="AH7" s="427">
        <v>0</v>
      </c>
      <c r="AI7" s="427">
        <v>0</v>
      </c>
      <c r="AJ7" s="427">
        <v>77840</v>
      </c>
      <c r="AK7" s="427">
        <v>200</v>
      </c>
      <c r="AL7" s="427">
        <v>63234</v>
      </c>
      <c r="AM7" s="427">
        <v>2003</v>
      </c>
      <c r="AN7" s="427">
        <v>69388.319999999992</v>
      </c>
      <c r="AO7" s="427">
        <v>73840.41</v>
      </c>
      <c r="AP7" s="427">
        <v>66460</v>
      </c>
      <c r="AQ7" s="427">
        <v>207914.6</v>
      </c>
      <c r="AR7" s="427">
        <v>0</v>
      </c>
      <c r="AS7" s="427">
        <v>0</v>
      </c>
      <c r="AT7" s="427">
        <v>25437</v>
      </c>
      <c r="AU7" s="427">
        <v>0</v>
      </c>
      <c r="AV7" s="427">
        <v>0</v>
      </c>
      <c r="AW7" s="427">
        <v>3528</v>
      </c>
      <c r="AX7" s="427">
        <v>98</v>
      </c>
      <c r="AY7" s="427">
        <v>0</v>
      </c>
      <c r="AZ7" s="427">
        <v>26405.74</v>
      </c>
      <c r="BA7" s="427">
        <v>18745.650000000001</v>
      </c>
      <c r="BB7" s="427">
        <v>7455</v>
      </c>
      <c r="BC7" s="427">
        <v>174865</v>
      </c>
      <c r="BD7" s="427">
        <v>216496.98</v>
      </c>
      <c r="BE7" s="427">
        <v>17206.48</v>
      </c>
      <c r="BF7" s="427">
        <v>126859</v>
      </c>
      <c r="BG7" s="427">
        <v>0</v>
      </c>
      <c r="BH7" s="427">
        <v>0</v>
      </c>
      <c r="BI7" s="427">
        <v>0</v>
      </c>
      <c r="BJ7" s="427">
        <v>4289410.8100000005</v>
      </c>
      <c r="BK7" s="427">
        <v>1036768.3400000057</v>
      </c>
      <c r="BL7" s="427">
        <v>299012.77190720942</v>
      </c>
      <c r="BM7" s="427">
        <v>1335781.1119072151</v>
      </c>
      <c r="BN7" s="427">
        <v>11065</v>
      </c>
      <c r="BO7" s="427">
        <v>0</v>
      </c>
      <c r="BP7" s="427">
        <v>0</v>
      </c>
      <c r="BQ7" s="427">
        <v>11065</v>
      </c>
      <c r="BR7" s="427">
        <v>0</v>
      </c>
      <c r="BS7" s="427">
        <v>0</v>
      </c>
      <c r="BT7" s="427">
        <v>0</v>
      </c>
      <c r="BU7" s="427">
        <v>0</v>
      </c>
      <c r="BV7" s="427">
        <v>0</v>
      </c>
      <c r="BW7" s="427">
        <v>0</v>
      </c>
      <c r="BX7" s="427">
        <v>0</v>
      </c>
      <c r="BY7" s="427">
        <v>0</v>
      </c>
      <c r="BZ7" s="427">
        <v>0</v>
      </c>
      <c r="CA7" s="427">
        <v>11065</v>
      </c>
      <c r="CB7" s="427">
        <v>11065</v>
      </c>
      <c r="CC7" s="427">
        <v>22130</v>
      </c>
      <c r="CD7" s="427">
        <v>0</v>
      </c>
      <c r="CE7" s="427">
        <v>0</v>
      </c>
      <c r="CF7" s="427">
        <v>0</v>
      </c>
      <c r="CG7" s="427">
        <v>0</v>
      </c>
      <c r="CH7" s="427">
        <v>0</v>
      </c>
      <c r="CI7" s="427">
        <v>0</v>
      </c>
      <c r="CJ7" s="427">
        <v>0</v>
      </c>
      <c r="CK7" s="427">
        <v>0</v>
      </c>
      <c r="CL7" s="427">
        <v>0</v>
      </c>
      <c r="CM7" s="427">
        <v>1335781.1119072151</v>
      </c>
      <c r="CN7" s="427">
        <v>0</v>
      </c>
      <c r="CO7" s="427">
        <v>22130</v>
      </c>
      <c r="CP7" s="427">
        <v>0</v>
      </c>
      <c r="CQ7" s="427">
        <v>0</v>
      </c>
      <c r="CR7" s="427">
        <v>1357911.1119072151</v>
      </c>
      <c r="CS7" s="427">
        <v>1734862.55</v>
      </c>
      <c r="CT7" s="427">
        <v>0</v>
      </c>
      <c r="CU7" s="427">
        <v>0</v>
      </c>
      <c r="CV7" s="427">
        <v>1734862.55</v>
      </c>
      <c r="CW7" s="427">
        <v>0</v>
      </c>
      <c r="CX7" s="427">
        <v>10246.969999999999</v>
      </c>
      <c r="CY7" s="427">
        <v>1251.5999999999999</v>
      </c>
      <c r="CZ7" s="427">
        <v>0</v>
      </c>
      <c r="DA7" s="427">
        <v>0</v>
      </c>
      <c r="DB7" s="427">
        <v>1746361.12</v>
      </c>
      <c r="DC7" s="427">
        <v>0</v>
      </c>
      <c r="DD7" s="427">
        <v>0</v>
      </c>
      <c r="DE7" s="427">
        <v>0</v>
      </c>
      <c r="DF7" s="427">
        <v>0</v>
      </c>
      <c r="DG7" s="427"/>
      <c r="DH7" s="427"/>
      <c r="DI7" s="427"/>
      <c r="DJ7" s="427">
        <v>0</v>
      </c>
      <c r="DK7" s="427">
        <v>0</v>
      </c>
      <c r="DL7" s="427">
        <v>9443.2999999999993</v>
      </c>
      <c r="DM7" s="427">
        <v>0</v>
      </c>
      <c r="DN7" s="427">
        <v>0</v>
      </c>
      <c r="DO7" s="427">
        <v>0</v>
      </c>
      <c r="DP7" s="427">
        <v>-399031.53</v>
      </c>
      <c r="DQ7" s="427">
        <v>0</v>
      </c>
      <c r="DR7" s="427">
        <v>0</v>
      </c>
      <c r="DS7" s="427">
        <v>0</v>
      </c>
      <c r="DT7" s="427">
        <v>-389588.23000000004</v>
      </c>
      <c r="DU7" s="427">
        <v>0</v>
      </c>
      <c r="DV7" s="427">
        <v>0</v>
      </c>
      <c r="DW7" s="427">
        <v>0</v>
      </c>
      <c r="DX7" s="427">
        <v>0</v>
      </c>
      <c r="DY7" s="427">
        <v>1138.42</v>
      </c>
      <c r="DZ7" s="427">
        <v>0</v>
      </c>
      <c r="EA7" s="427">
        <v>-0.19809278496541083</v>
      </c>
      <c r="EC7" s="428">
        <f t="shared" si="1"/>
        <v>-0.19809278498178173</v>
      </c>
    </row>
    <row r="8" spans="1:133" ht="15.6" hidden="1" x14ac:dyDescent="0.3">
      <c r="A8" s="422" t="str">
        <f t="shared" si="0"/>
        <v>3301017</v>
      </c>
      <c r="B8" s="422" t="s">
        <v>372</v>
      </c>
      <c r="C8" s="423">
        <v>1017</v>
      </c>
      <c r="D8" s="424" t="s">
        <v>164</v>
      </c>
      <c r="E8" s="425" t="s">
        <v>1086</v>
      </c>
      <c r="F8" s="426">
        <v>46094</v>
      </c>
      <c r="G8" s="425" t="s">
        <v>161</v>
      </c>
      <c r="H8" s="425" t="s">
        <v>382</v>
      </c>
      <c r="I8" s="427">
        <v>1038359.061152229</v>
      </c>
      <c r="J8" s="427">
        <v>0</v>
      </c>
      <c r="K8" s="427">
        <v>130983.38245927978</v>
      </c>
      <c r="L8" s="427">
        <v>0</v>
      </c>
      <c r="M8" s="427">
        <v>5500</v>
      </c>
      <c r="N8" s="427">
        <v>0</v>
      </c>
      <c r="O8" s="427">
        <v>0</v>
      </c>
      <c r="P8" s="427">
        <v>32500</v>
      </c>
      <c r="Q8" s="427">
        <v>25188.675000000003</v>
      </c>
      <c r="R8" s="427">
        <v>6745</v>
      </c>
      <c r="S8" s="427">
        <v>0</v>
      </c>
      <c r="T8" s="427">
        <v>0</v>
      </c>
      <c r="U8" s="427">
        <v>96682</v>
      </c>
      <c r="V8" s="427">
        <v>13858.739999999991</v>
      </c>
      <c r="W8" s="427">
        <v>0</v>
      </c>
      <c r="X8" s="427">
        <v>1349816.8586115087</v>
      </c>
      <c r="Y8" s="427">
        <v>251420</v>
      </c>
      <c r="Z8" s="427">
        <v>0</v>
      </c>
      <c r="AA8" s="427">
        <v>547317</v>
      </c>
      <c r="AB8" s="427">
        <v>0</v>
      </c>
      <c r="AC8" s="427">
        <v>128567</v>
      </c>
      <c r="AD8" s="427">
        <v>0</v>
      </c>
      <c r="AE8" s="427">
        <v>0</v>
      </c>
      <c r="AF8" s="427">
        <v>1159</v>
      </c>
      <c r="AG8" s="427">
        <v>4622.375</v>
      </c>
      <c r="AH8" s="427">
        <v>0</v>
      </c>
      <c r="AI8" s="427">
        <v>51.7</v>
      </c>
      <c r="AJ8" s="427">
        <v>9950.17</v>
      </c>
      <c r="AK8" s="427">
        <v>0</v>
      </c>
      <c r="AL8" s="427">
        <v>0</v>
      </c>
      <c r="AM8" s="427">
        <v>15108.4</v>
      </c>
      <c r="AN8" s="427">
        <v>33218.75</v>
      </c>
      <c r="AO8" s="427">
        <v>0</v>
      </c>
      <c r="AP8" s="427">
        <v>1483</v>
      </c>
      <c r="AQ8" s="427">
        <v>26350</v>
      </c>
      <c r="AR8" s="427">
        <v>12877.875</v>
      </c>
      <c r="AS8" s="427">
        <v>0</v>
      </c>
      <c r="AT8" s="427">
        <v>504</v>
      </c>
      <c r="AU8" s="427">
        <v>12328</v>
      </c>
      <c r="AV8" s="427">
        <v>0</v>
      </c>
      <c r="AW8" s="427">
        <v>250</v>
      </c>
      <c r="AX8" s="427">
        <v>6351</v>
      </c>
      <c r="AY8" s="427">
        <v>0</v>
      </c>
      <c r="AZ8" s="427">
        <v>6048</v>
      </c>
      <c r="BA8" s="427">
        <v>3291.75</v>
      </c>
      <c r="BB8" s="427">
        <v>0</v>
      </c>
      <c r="BC8" s="427">
        <v>20628</v>
      </c>
      <c r="BD8" s="427">
        <v>30682</v>
      </c>
      <c r="BE8" s="427">
        <v>185044</v>
      </c>
      <c r="BF8" s="427">
        <v>23775.875</v>
      </c>
      <c r="BG8" s="427">
        <v>100370</v>
      </c>
      <c r="BH8" s="427">
        <v>0</v>
      </c>
      <c r="BI8" s="427">
        <v>0</v>
      </c>
      <c r="BJ8" s="427">
        <v>1421397.895</v>
      </c>
      <c r="BK8" s="427">
        <v>33765.819999999803</v>
      </c>
      <c r="BL8" s="427">
        <v>-71581.03638849128</v>
      </c>
      <c r="BM8" s="427">
        <v>-37815.216388491477</v>
      </c>
      <c r="BN8" s="427">
        <v>5174.5</v>
      </c>
      <c r="BO8" s="427">
        <v>0</v>
      </c>
      <c r="BP8" s="427">
        <v>0</v>
      </c>
      <c r="BQ8" s="427">
        <v>5174.5</v>
      </c>
      <c r="BR8" s="427">
        <v>0</v>
      </c>
      <c r="BS8" s="427">
        <v>0</v>
      </c>
      <c r="BT8" s="427">
        <v>0</v>
      </c>
      <c r="BU8" s="427">
        <v>0</v>
      </c>
      <c r="BV8" s="427">
        <v>0</v>
      </c>
      <c r="BW8" s="427">
        <v>0</v>
      </c>
      <c r="BX8" s="427">
        <v>16273</v>
      </c>
      <c r="BY8" s="427">
        <v>0</v>
      </c>
      <c r="BZ8" s="427">
        <v>16273</v>
      </c>
      <c r="CA8" s="427">
        <v>11243.269999999995</v>
      </c>
      <c r="CB8" s="427">
        <v>-11098.5</v>
      </c>
      <c r="CC8" s="427">
        <v>144.76999999999498</v>
      </c>
      <c r="CD8" s="427">
        <v>0</v>
      </c>
      <c r="CE8" s="427">
        <v>0</v>
      </c>
      <c r="CF8" s="427">
        <v>0</v>
      </c>
      <c r="CG8" s="427">
        <v>0</v>
      </c>
      <c r="CH8" s="427">
        <v>0</v>
      </c>
      <c r="CI8" s="427">
        <v>0</v>
      </c>
      <c r="CJ8" s="427">
        <v>0</v>
      </c>
      <c r="CK8" s="427">
        <v>0</v>
      </c>
      <c r="CL8" s="427">
        <v>0</v>
      </c>
      <c r="CM8" s="427">
        <v>0</v>
      </c>
      <c r="CN8" s="427">
        <v>-37815.216388491477</v>
      </c>
      <c r="CO8" s="427">
        <v>0</v>
      </c>
      <c r="CP8" s="427">
        <v>144.76999999999498</v>
      </c>
      <c r="CQ8" s="427">
        <v>0</v>
      </c>
      <c r="CR8" s="427">
        <v>-37670.44638849148</v>
      </c>
      <c r="CS8" s="427">
        <v>243537</v>
      </c>
      <c r="CT8" s="427">
        <v>123051.69</v>
      </c>
      <c r="CU8" s="427">
        <v>0</v>
      </c>
      <c r="CV8" s="427">
        <v>120485.31</v>
      </c>
      <c r="CW8" s="427">
        <v>0</v>
      </c>
      <c r="CX8" s="427">
        <v>6490.19</v>
      </c>
      <c r="CY8" s="427">
        <v>2079.79</v>
      </c>
      <c r="CZ8" s="427">
        <v>51573.14</v>
      </c>
      <c r="DA8" s="427">
        <v>1851.51</v>
      </c>
      <c r="DB8" s="427">
        <v>182479.94</v>
      </c>
      <c r="DC8" s="427">
        <v>0</v>
      </c>
      <c r="DD8" s="427">
        <v>0</v>
      </c>
      <c r="DE8" s="427">
        <v>0</v>
      </c>
      <c r="DF8" s="427">
        <v>0</v>
      </c>
      <c r="DG8" s="427"/>
      <c r="DH8" s="427"/>
      <c r="DI8" s="427"/>
      <c r="DJ8" s="427">
        <v>0</v>
      </c>
      <c r="DK8" s="427">
        <v>0</v>
      </c>
      <c r="DL8" s="427">
        <v>151331.42000000001</v>
      </c>
      <c r="DM8" s="427">
        <v>0</v>
      </c>
      <c r="DN8" s="427">
        <v>441262.88</v>
      </c>
      <c r="DO8" s="427">
        <v>0</v>
      </c>
      <c r="DP8" s="427">
        <v>-101194</v>
      </c>
      <c r="DQ8" s="427">
        <v>-13935.15</v>
      </c>
      <c r="DR8" s="427">
        <v>-443316</v>
      </c>
      <c r="DS8" s="427">
        <v>0</v>
      </c>
      <c r="DT8" s="427">
        <v>34149.150000000023</v>
      </c>
      <c r="DU8" s="427">
        <v>0</v>
      </c>
      <c r="DV8" s="427">
        <v>44796</v>
      </c>
      <c r="DW8" s="427">
        <v>-1206</v>
      </c>
      <c r="DX8" s="427">
        <v>-278794.62</v>
      </c>
      <c r="DY8" s="427">
        <v>0</v>
      </c>
      <c r="DZ8" s="427">
        <v>-19095</v>
      </c>
      <c r="EA8" s="427">
        <v>8.361150848941179E-2</v>
      </c>
      <c r="EC8" s="428">
        <f t="shared" si="1"/>
        <v>8.3611508482135832E-2</v>
      </c>
    </row>
    <row r="9" spans="1:133" ht="15.6" hidden="1" x14ac:dyDescent="0.3">
      <c r="A9" s="422" t="str">
        <f t="shared" si="0"/>
        <v>3302153</v>
      </c>
      <c r="B9" s="422" t="s">
        <v>373</v>
      </c>
      <c r="C9" s="423">
        <v>2153</v>
      </c>
      <c r="D9" s="424" t="s">
        <v>165</v>
      </c>
      <c r="E9" s="425" t="s">
        <v>1086</v>
      </c>
      <c r="F9" s="426">
        <v>46094</v>
      </c>
      <c r="G9" s="425" t="s">
        <v>161</v>
      </c>
      <c r="H9" s="425" t="s">
        <v>383</v>
      </c>
      <c r="I9" s="427">
        <v>2833309.7609724859</v>
      </c>
      <c r="J9" s="427">
        <v>0</v>
      </c>
      <c r="K9" s="427">
        <v>597518.82133333338</v>
      </c>
      <c r="L9" s="427">
        <v>0</v>
      </c>
      <c r="M9" s="427">
        <v>378720</v>
      </c>
      <c r="N9" s="427">
        <v>48289</v>
      </c>
      <c r="O9" s="427">
        <v>0</v>
      </c>
      <c r="P9" s="427">
        <v>0</v>
      </c>
      <c r="Q9" s="427">
        <v>86166.103029999969</v>
      </c>
      <c r="R9" s="427">
        <v>0</v>
      </c>
      <c r="S9" s="427">
        <v>0</v>
      </c>
      <c r="T9" s="427">
        <v>0</v>
      </c>
      <c r="U9" s="427">
        <v>4370.8</v>
      </c>
      <c r="V9" s="427">
        <v>6583.87</v>
      </c>
      <c r="W9" s="427">
        <v>0</v>
      </c>
      <c r="X9" s="427">
        <v>3954958.3553358191</v>
      </c>
      <c r="Y9" s="427">
        <v>1485128.5</v>
      </c>
      <c r="Z9" s="427">
        <v>0</v>
      </c>
      <c r="AA9" s="427">
        <v>817354.51</v>
      </c>
      <c r="AB9" s="427">
        <v>0</v>
      </c>
      <c r="AC9" s="427">
        <v>260544.7</v>
      </c>
      <c r="AD9" s="427">
        <v>108236.2</v>
      </c>
      <c r="AE9" s="427">
        <v>197211.28</v>
      </c>
      <c r="AF9" s="427">
        <v>11181.82</v>
      </c>
      <c r="AG9" s="427">
        <v>9970.15</v>
      </c>
      <c r="AH9" s="427">
        <v>0</v>
      </c>
      <c r="AI9" s="427">
        <v>0</v>
      </c>
      <c r="AJ9" s="427">
        <v>22886.420000000002</v>
      </c>
      <c r="AK9" s="427">
        <v>10965</v>
      </c>
      <c r="AL9" s="427">
        <v>47230.44</v>
      </c>
      <c r="AM9" s="427">
        <v>8606.7999999999993</v>
      </c>
      <c r="AN9" s="427">
        <v>46328.84</v>
      </c>
      <c r="AO9" s="427">
        <v>24708.449999999993</v>
      </c>
      <c r="AP9" s="427">
        <v>23844.11</v>
      </c>
      <c r="AQ9" s="427">
        <v>48609.49</v>
      </c>
      <c r="AR9" s="427">
        <v>12471.55</v>
      </c>
      <c r="AS9" s="427">
        <v>0</v>
      </c>
      <c r="AT9" s="427">
        <v>23929.88</v>
      </c>
      <c r="AU9" s="427">
        <v>0</v>
      </c>
      <c r="AV9" s="427">
        <v>9161.7000000000007</v>
      </c>
      <c r="AW9" s="427">
        <v>505.98</v>
      </c>
      <c r="AX9" s="427">
        <v>28697.42</v>
      </c>
      <c r="AY9" s="427">
        <v>0</v>
      </c>
      <c r="AZ9" s="427">
        <v>56393.45</v>
      </c>
      <c r="BA9" s="427">
        <v>10512.41</v>
      </c>
      <c r="BB9" s="427">
        <v>0</v>
      </c>
      <c r="BC9" s="427">
        <v>69202.959999999992</v>
      </c>
      <c r="BD9" s="427">
        <v>150325.09999999998</v>
      </c>
      <c r="BE9" s="427">
        <v>202693.51</v>
      </c>
      <c r="BF9" s="427">
        <v>96002.939999999988</v>
      </c>
      <c r="BG9" s="427">
        <v>123799.06</v>
      </c>
      <c r="BH9" s="427">
        <v>0</v>
      </c>
      <c r="BI9" s="427">
        <v>0</v>
      </c>
      <c r="BJ9" s="427">
        <v>3906502.67</v>
      </c>
      <c r="BK9" s="427">
        <v>458200.9799999987</v>
      </c>
      <c r="BL9" s="427">
        <v>48455.685335819144</v>
      </c>
      <c r="BM9" s="427">
        <v>506656.66533581784</v>
      </c>
      <c r="BN9" s="427">
        <v>8668.75</v>
      </c>
      <c r="BO9" s="427">
        <v>0</v>
      </c>
      <c r="BP9" s="427">
        <v>0</v>
      </c>
      <c r="BQ9" s="427">
        <v>8668.75</v>
      </c>
      <c r="BR9" s="427">
        <v>0</v>
      </c>
      <c r="BS9" s="427">
        <v>16432</v>
      </c>
      <c r="BT9" s="427">
        <v>0</v>
      </c>
      <c r="BU9" s="427">
        <v>0</v>
      </c>
      <c r="BV9" s="427">
        <v>0</v>
      </c>
      <c r="BW9" s="427">
        <v>0</v>
      </c>
      <c r="BX9" s="427">
        <v>0</v>
      </c>
      <c r="BY9" s="427">
        <v>0</v>
      </c>
      <c r="BZ9" s="427">
        <v>16432</v>
      </c>
      <c r="CA9" s="427">
        <v>17202.5</v>
      </c>
      <c r="CB9" s="427">
        <v>-7763.25</v>
      </c>
      <c r="CC9" s="427">
        <v>9439.25</v>
      </c>
      <c r="CD9" s="427">
        <v>0</v>
      </c>
      <c r="CE9" s="427">
        <v>0</v>
      </c>
      <c r="CF9" s="427">
        <v>0</v>
      </c>
      <c r="CG9" s="427">
        <v>0</v>
      </c>
      <c r="CH9" s="427">
        <v>0</v>
      </c>
      <c r="CI9" s="427">
        <v>0</v>
      </c>
      <c r="CJ9" s="427">
        <v>0</v>
      </c>
      <c r="CK9" s="427">
        <v>0</v>
      </c>
      <c r="CL9" s="427">
        <v>0</v>
      </c>
      <c r="CM9" s="427">
        <v>506656.66533581784</v>
      </c>
      <c r="CN9" s="427">
        <v>0</v>
      </c>
      <c r="CO9" s="427">
        <v>9439</v>
      </c>
      <c r="CP9" s="427">
        <v>0.25</v>
      </c>
      <c r="CQ9" s="427">
        <v>0</v>
      </c>
      <c r="CR9" s="427">
        <v>516095.91533581784</v>
      </c>
      <c r="CS9" s="427">
        <v>878432.86</v>
      </c>
      <c r="CT9" s="427">
        <v>1191.25</v>
      </c>
      <c r="CU9" s="427">
        <v>0</v>
      </c>
      <c r="CV9" s="427">
        <v>877241.61</v>
      </c>
      <c r="CW9" s="427">
        <v>0</v>
      </c>
      <c r="CX9" s="427">
        <v>6838.56</v>
      </c>
      <c r="CY9" s="427">
        <v>10594.65</v>
      </c>
      <c r="CZ9" s="427">
        <v>0</v>
      </c>
      <c r="DA9" s="427">
        <v>0</v>
      </c>
      <c r="DB9" s="427">
        <v>894674.82000000007</v>
      </c>
      <c r="DC9" s="427">
        <v>0</v>
      </c>
      <c r="DD9" s="427">
        <v>0</v>
      </c>
      <c r="DE9" s="427">
        <v>0</v>
      </c>
      <c r="DF9" s="427">
        <v>0</v>
      </c>
      <c r="DG9" s="427"/>
      <c r="DH9" s="427"/>
      <c r="DI9" s="427"/>
      <c r="DJ9" s="427">
        <v>0</v>
      </c>
      <c r="DK9" s="427">
        <v>0</v>
      </c>
      <c r="DL9" s="427">
        <v>0</v>
      </c>
      <c r="DM9" s="427">
        <v>0</v>
      </c>
      <c r="DN9" s="427">
        <v>0</v>
      </c>
      <c r="DO9" s="427">
        <v>0</v>
      </c>
      <c r="DP9" s="427">
        <v>-313871.38</v>
      </c>
      <c r="DQ9" s="427">
        <v>-14183.18</v>
      </c>
      <c r="DR9" s="427">
        <v>0</v>
      </c>
      <c r="DS9" s="427">
        <v>0</v>
      </c>
      <c r="DT9" s="427">
        <v>-328054.56</v>
      </c>
      <c r="DU9" s="427">
        <v>0</v>
      </c>
      <c r="DV9" s="427">
        <v>0</v>
      </c>
      <c r="DW9" s="427">
        <v>-50523.98</v>
      </c>
      <c r="DX9" s="427">
        <v>0</v>
      </c>
      <c r="DY9" s="427">
        <v>0</v>
      </c>
      <c r="DZ9" s="427">
        <v>0</v>
      </c>
      <c r="EA9" s="427">
        <v>-0.3646641822415404</v>
      </c>
      <c r="EC9" s="428">
        <f t="shared" si="1"/>
        <v>-0.36466418221971253</v>
      </c>
    </row>
    <row r="10" spans="1:133" ht="15.6" hidden="1" x14ac:dyDescent="0.3">
      <c r="A10" s="422" t="str">
        <f t="shared" si="0"/>
        <v>3302062</v>
      </c>
      <c r="B10" s="422" t="s">
        <v>374</v>
      </c>
      <c r="C10" s="423">
        <v>2062</v>
      </c>
      <c r="D10" s="424" t="s">
        <v>166</v>
      </c>
      <c r="E10" s="425" t="s">
        <v>1086</v>
      </c>
      <c r="F10" s="426">
        <v>46094</v>
      </c>
      <c r="G10" s="425" t="s">
        <v>161</v>
      </c>
      <c r="H10" s="425" t="s">
        <v>384</v>
      </c>
      <c r="I10" s="427">
        <v>2727379.1206994471</v>
      </c>
      <c r="J10" s="427">
        <v>0</v>
      </c>
      <c r="K10" s="427">
        <v>266163.52</v>
      </c>
      <c r="L10" s="427">
        <v>0</v>
      </c>
      <c r="M10" s="427">
        <v>324580</v>
      </c>
      <c r="N10" s="427">
        <v>65329.86</v>
      </c>
      <c r="O10" s="427">
        <v>0</v>
      </c>
      <c r="P10" s="427">
        <v>0</v>
      </c>
      <c r="Q10" s="427">
        <v>24736.613090000024</v>
      </c>
      <c r="R10" s="427">
        <v>15137.56</v>
      </c>
      <c r="S10" s="427">
        <v>0</v>
      </c>
      <c r="T10" s="427">
        <v>0</v>
      </c>
      <c r="U10" s="427">
        <v>6746.54</v>
      </c>
      <c r="V10" s="427">
        <v>38432.92</v>
      </c>
      <c r="W10" s="427">
        <v>0</v>
      </c>
      <c r="X10" s="427">
        <v>3468506.1337894471</v>
      </c>
      <c r="Y10" s="427">
        <v>1356103.16</v>
      </c>
      <c r="Z10" s="427">
        <v>0</v>
      </c>
      <c r="AA10" s="427">
        <v>571259.38</v>
      </c>
      <c r="AB10" s="427">
        <v>122439.4</v>
      </c>
      <c r="AC10" s="427">
        <v>194597.38</v>
      </c>
      <c r="AD10" s="427">
        <v>0</v>
      </c>
      <c r="AE10" s="427">
        <v>76758.33</v>
      </c>
      <c r="AF10" s="427">
        <v>10181.56</v>
      </c>
      <c r="AG10" s="427">
        <v>6591.6</v>
      </c>
      <c r="AH10" s="427">
        <v>0</v>
      </c>
      <c r="AI10" s="427">
        <v>0</v>
      </c>
      <c r="AJ10" s="427">
        <v>104331.44</v>
      </c>
      <c r="AK10" s="427">
        <v>2468.84</v>
      </c>
      <c r="AL10" s="427">
        <v>5418.46</v>
      </c>
      <c r="AM10" s="427">
        <v>9894.48</v>
      </c>
      <c r="AN10" s="427">
        <v>106055.58</v>
      </c>
      <c r="AO10" s="427">
        <v>48655.930000000015</v>
      </c>
      <c r="AP10" s="427">
        <v>47566.78</v>
      </c>
      <c r="AQ10" s="427">
        <v>101507.22</v>
      </c>
      <c r="AR10" s="427">
        <v>0</v>
      </c>
      <c r="AS10" s="427">
        <v>0</v>
      </c>
      <c r="AT10" s="427">
        <v>361.54</v>
      </c>
      <c r="AU10" s="427">
        <v>6449.91</v>
      </c>
      <c r="AV10" s="427">
        <v>19150.46</v>
      </c>
      <c r="AW10" s="427">
        <v>1106.8399999999999</v>
      </c>
      <c r="AX10" s="427">
        <v>50333.35</v>
      </c>
      <c r="AY10" s="427">
        <v>0</v>
      </c>
      <c r="AZ10" s="427">
        <v>7929.630000000001</v>
      </c>
      <c r="BA10" s="427">
        <v>10944.4</v>
      </c>
      <c r="BB10" s="427">
        <v>3240</v>
      </c>
      <c r="BC10" s="427">
        <v>185545.18</v>
      </c>
      <c r="BD10" s="427">
        <v>191370.02</v>
      </c>
      <c r="BE10" s="427">
        <v>98839.49</v>
      </c>
      <c r="BF10" s="427">
        <v>136205.06</v>
      </c>
      <c r="BG10" s="427">
        <v>0</v>
      </c>
      <c r="BH10" s="427">
        <v>0</v>
      </c>
      <c r="BI10" s="427">
        <v>0</v>
      </c>
      <c r="BJ10" s="427">
        <v>3475305.4200000004</v>
      </c>
      <c r="BK10" s="427">
        <v>405486.94000000099</v>
      </c>
      <c r="BL10" s="427">
        <v>-6799.2862105532549</v>
      </c>
      <c r="BM10" s="427">
        <v>398687.65378944774</v>
      </c>
      <c r="BN10" s="427">
        <v>8835.25</v>
      </c>
      <c r="BO10" s="427">
        <v>0</v>
      </c>
      <c r="BP10" s="427">
        <v>0</v>
      </c>
      <c r="BQ10" s="427">
        <v>8835.25</v>
      </c>
      <c r="BR10" s="427">
        <v>0</v>
      </c>
      <c r="BS10" s="427">
        <v>0</v>
      </c>
      <c r="BT10" s="427">
        <v>0</v>
      </c>
      <c r="BU10" s="427">
        <v>0</v>
      </c>
      <c r="BV10" s="427">
        <v>0</v>
      </c>
      <c r="BW10" s="427">
        <v>0</v>
      </c>
      <c r="BX10" s="427">
        <v>0</v>
      </c>
      <c r="BY10" s="427">
        <v>0</v>
      </c>
      <c r="BZ10" s="427">
        <v>0</v>
      </c>
      <c r="CA10" s="427">
        <v>25844.01</v>
      </c>
      <c r="CB10" s="427">
        <v>8835.25</v>
      </c>
      <c r="CC10" s="427">
        <v>34679.259999999995</v>
      </c>
      <c r="CD10" s="427">
        <v>0</v>
      </c>
      <c r="CE10" s="427">
        <v>0</v>
      </c>
      <c r="CF10" s="427">
        <v>0</v>
      </c>
      <c r="CG10" s="427">
        <v>0</v>
      </c>
      <c r="CH10" s="427">
        <v>0</v>
      </c>
      <c r="CI10" s="427">
        <v>0</v>
      </c>
      <c r="CJ10" s="427">
        <v>0</v>
      </c>
      <c r="CK10" s="427">
        <v>0</v>
      </c>
      <c r="CL10" s="427">
        <v>0</v>
      </c>
      <c r="CM10" s="427">
        <v>398687.65378944774</v>
      </c>
      <c r="CN10" s="427">
        <v>0</v>
      </c>
      <c r="CO10" s="427">
        <v>8835</v>
      </c>
      <c r="CP10" s="427">
        <v>25844.259999999995</v>
      </c>
      <c r="CQ10" s="427">
        <v>0</v>
      </c>
      <c r="CR10" s="427">
        <v>433366.91378944775</v>
      </c>
      <c r="CS10" s="427">
        <v>753944.45</v>
      </c>
      <c r="CT10" s="427">
        <v>0</v>
      </c>
      <c r="CU10" s="427">
        <v>0</v>
      </c>
      <c r="CV10" s="427">
        <v>753944.45</v>
      </c>
      <c r="CW10" s="427">
        <v>1692.92</v>
      </c>
      <c r="CX10" s="427">
        <v>11802.36</v>
      </c>
      <c r="CY10" s="427">
        <v>3437.17</v>
      </c>
      <c r="CZ10" s="427">
        <v>0</v>
      </c>
      <c r="DA10" s="427">
        <v>1948.21</v>
      </c>
      <c r="DB10" s="427">
        <v>772825.11</v>
      </c>
      <c r="DC10" s="427">
        <v>0</v>
      </c>
      <c r="DD10" s="427">
        <v>0</v>
      </c>
      <c r="DE10" s="427">
        <v>0</v>
      </c>
      <c r="DF10" s="427">
        <v>0</v>
      </c>
      <c r="DG10" s="427"/>
      <c r="DH10" s="427"/>
      <c r="DI10" s="427"/>
      <c r="DJ10" s="427">
        <v>0</v>
      </c>
      <c r="DK10" s="427">
        <v>0</v>
      </c>
      <c r="DL10" s="427">
        <v>0</v>
      </c>
      <c r="DM10" s="427">
        <v>0</v>
      </c>
      <c r="DN10" s="427">
        <v>0</v>
      </c>
      <c r="DO10" s="427">
        <v>0</v>
      </c>
      <c r="DP10" s="427">
        <v>-52317.32</v>
      </c>
      <c r="DQ10" s="427">
        <v>-50783.360000000001</v>
      </c>
      <c r="DR10" s="427">
        <v>0</v>
      </c>
      <c r="DS10" s="427">
        <v>0</v>
      </c>
      <c r="DT10" s="427">
        <v>-103100.68</v>
      </c>
      <c r="DU10" s="427">
        <v>0</v>
      </c>
      <c r="DV10" s="427">
        <v>0</v>
      </c>
      <c r="DW10" s="427">
        <v>0</v>
      </c>
      <c r="DX10" s="427">
        <v>0</v>
      </c>
      <c r="DY10" s="427">
        <v>0</v>
      </c>
      <c r="DZ10" s="427">
        <v>-236357.66</v>
      </c>
      <c r="EA10" s="427">
        <v>0.14378944784402847</v>
      </c>
      <c r="EC10" s="428">
        <f t="shared" si="1"/>
        <v>0.14378944775671698</v>
      </c>
    </row>
    <row r="11" spans="1:133" ht="15.6" hidden="1" x14ac:dyDescent="0.3">
      <c r="A11" s="422" t="str">
        <f t="shared" si="0"/>
        <v>3302479</v>
      </c>
      <c r="B11" s="422" t="s">
        <v>375</v>
      </c>
      <c r="C11" s="423">
        <v>2479</v>
      </c>
      <c r="D11" s="424" t="s">
        <v>167</v>
      </c>
      <c r="E11" s="425" t="s">
        <v>1086</v>
      </c>
      <c r="F11" s="426">
        <v>46094</v>
      </c>
      <c r="G11" s="425" t="s">
        <v>161</v>
      </c>
      <c r="H11" s="425" t="s">
        <v>385</v>
      </c>
      <c r="I11" s="427">
        <v>4277352.2448207978</v>
      </c>
      <c r="J11" s="427">
        <v>0</v>
      </c>
      <c r="K11" s="427">
        <v>329062.47000000003</v>
      </c>
      <c r="L11" s="427">
        <v>0</v>
      </c>
      <c r="M11" s="427">
        <v>552300</v>
      </c>
      <c r="N11" s="427">
        <v>100029.21999999999</v>
      </c>
      <c r="O11" s="427">
        <v>0</v>
      </c>
      <c r="P11" s="427">
        <v>0</v>
      </c>
      <c r="Q11" s="427">
        <v>49699.935474999838</v>
      </c>
      <c r="R11" s="427">
        <v>15254.99</v>
      </c>
      <c r="S11" s="427">
        <v>7597.3200000012293</v>
      </c>
      <c r="T11" s="427">
        <v>0</v>
      </c>
      <c r="U11" s="427">
        <v>13487.74</v>
      </c>
      <c r="V11" s="427">
        <v>0</v>
      </c>
      <c r="W11" s="427">
        <v>2000</v>
      </c>
      <c r="X11" s="427">
        <v>5346783.9202957992</v>
      </c>
      <c r="Y11" s="427">
        <v>2148956.5</v>
      </c>
      <c r="Z11" s="427">
        <v>0</v>
      </c>
      <c r="AA11" s="427">
        <v>1127686.8</v>
      </c>
      <c r="AB11" s="427">
        <v>49876.1</v>
      </c>
      <c r="AC11" s="427">
        <v>436730.75</v>
      </c>
      <c r="AD11" s="427">
        <v>0</v>
      </c>
      <c r="AE11" s="427">
        <v>199194.12</v>
      </c>
      <c r="AF11" s="427">
        <v>14284.11</v>
      </c>
      <c r="AG11" s="427">
        <v>10121.6</v>
      </c>
      <c r="AH11" s="427">
        <v>0</v>
      </c>
      <c r="AI11" s="427">
        <v>0</v>
      </c>
      <c r="AJ11" s="427">
        <v>13348.09</v>
      </c>
      <c r="AK11" s="427">
        <v>6070</v>
      </c>
      <c r="AL11" s="427">
        <v>88469.71</v>
      </c>
      <c r="AM11" s="427">
        <v>14155.580000000002</v>
      </c>
      <c r="AN11" s="427">
        <v>47277.469999999994</v>
      </c>
      <c r="AO11" s="427">
        <v>36488.810000000012</v>
      </c>
      <c r="AP11" s="427">
        <v>113510.59</v>
      </c>
      <c r="AQ11" s="427">
        <v>181161.77000000002</v>
      </c>
      <c r="AR11" s="427">
        <v>7090</v>
      </c>
      <c r="AS11" s="427">
        <v>0</v>
      </c>
      <c r="AT11" s="427">
        <v>25159.35</v>
      </c>
      <c r="AU11" s="427">
        <v>0</v>
      </c>
      <c r="AV11" s="427">
        <v>0</v>
      </c>
      <c r="AW11" s="427">
        <v>4742.37</v>
      </c>
      <c r="AX11" s="427">
        <v>0</v>
      </c>
      <c r="AY11" s="427">
        <v>0</v>
      </c>
      <c r="AZ11" s="427">
        <v>8413.0899999999983</v>
      </c>
      <c r="BA11" s="427">
        <v>21997.920000000002</v>
      </c>
      <c r="BB11" s="427">
        <v>3750</v>
      </c>
      <c r="BC11" s="427">
        <v>303453.05</v>
      </c>
      <c r="BD11" s="427">
        <v>364199.61</v>
      </c>
      <c r="BE11" s="427">
        <v>18376.079999999994</v>
      </c>
      <c r="BF11" s="427">
        <v>483850.40000000165</v>
      </c>
      <c r="BG11" s="427">
        <v>0</v>
      </c>
      <c r="BH11" s="427">
        <v>0</v>
      </c>
      <c r="BI11" s="427">
        <v>0</v>
      </c>
      <c r="BJ11" s="427">
        <v>5728363.870000001</v>
      </c>
      <c r="BK11" s="427">
        <v>105093.84999999334</v>
      </c>
      <c r="BL11" s="427">
        <v>-381579.94970420189</v>
      </c>
      <c r="BM11" s="427">
        <v>-276486.09970420855</v>
      </c>
      <c r="BN11" s="427">
        <v>11998.75</v>
      </c>
      <c r="BO11" s="427">
        <v>0</v>
      </c>
      <c r="BP11" s="427">
        <v>0</v>
      </c>
      <c r="BQ11" s="427">
        <v>11998.75</v>
      </c>
      <c r="BR11" s="427">
        <v>2791.06</v>
      </c>
      <c r="BS11" s="427">
        <v>0</v>
      </c>
      <c r="BT11" s="427">
        <v>10159.280000000001</v>
      </c>
      <c r="BU11" s="427">
        <v>0</v>
      </c>
      <c r="BV11" s="427">
        <v>0</v>
      </c>
      <c r="BW11" s="427">
        <v>0</v>
      </c>
      <c r="BX11" s="427">
        <v>24284.61</v>
      </c>
      <c r="BY11" s="427">
        <v>0</v>
      </c>
      <c r="BZ11" s="427">
        <v>37234.949999999997</v>
      </c>
      <c r="CA11" s="427">
        <v>26835.650000000005</v>
      </c>
      <c r="CB11" s="427">
        <v>-25236.199999999997</v>
      </c>
      <c r="CC11" s="427">
        <v>1599.450000000008</v>
      </c>
      <c r="CD11" s="427">
        <v>0</v>
      </c>
      <c r="CE11" s="427">
        <v>0</v>
      </c>
      <c r="CF11" s="427">
        <v>0</v>
      </c>
      <c r="CG11" s="427">
        <v>0</v>
      </c>
      <c r="CH11" s="427">
        <v>0</v>
      </c>
      <c r="CI11" s="427">
        <v>0</v>
      </c>
      <c r="CJ11" s="427">
        <v>0</v>
      </c>
      <c r="CK11" s="427">
        <v>0</v>
      </c>
      <c r="CL11" s="427">
        <v>0</v>
      </c>
      <c r="CM11" s="427">
        <v>0</v>
      </c>
      <c r="CN11" s="427">
        <v>-276486.09970420855</v>
      </c>
      <c r="CO11" s="427">
        <v>1599</v>
      </c>
      <c r="CP11" s="427">
        <v>0.45000000000800355</v>
      </c>
      <c r="CQ11" s="427">
        <v>0</v>
      </c>
      <c r="CR11" s="427">
        <v>-274886.64970420854</v>
      </c>
      <c r="CS11" s="427">
        <v>241532.24</v>
      </c>
      <c r="CT11" s="427">
        <v>9551.11</v>
      </c>
      <c r="CU11" s="427">
        <v>1121.28</v>
      </c>
      <c r="CV11" s="427">
        <v>233102.41</v>
      </c>
      <c r="CW11" s="427">
        <v>0</v>
      </c>
      <c r="CX11" s="427">
        <v>16414.759999999998</v>
      </c>
      <c r="CY11" s="427">
        <v>1491.9</v>
      </c>
      <c r="CZ11" s="427">
        <v>0</v>
      </c>
      <c r="DA11" s="427">
        <v>53427</v>
      </c>
      <c r="DB11" s="427">
        <v>304436.07</v>
      </c>
      <c r="DC11" s="427">
        <v>0</v>
      </c>
      <c r="DD11" s="427">
        <v>0</v>
      </c>
      <c r="DE11" s="427">
        <v>0</v>
      </c>
      <c r="DF11" s="427">
        <v>0</v>
      </c>
      <c r="DG11" s="427"/>
      <c r="DH11" s="427"/>
      <c r="DI11" s="427"/>
      <c r="DJ11" s="427">
        <v>0</v>
      </c>
      <c r="DK11" s="427">
        <v>0</v>
      </c>
      <c r="DL11" s="427">
        <v>1041.08</v>
      </c>
      <c r="DM11" s="427">
        <v>0</v>
      </c>
      <c r="DN11" s="427">
        <v>0</v>
      </c>
      <c r="DO11" s="427">
        <v>0</v>
      </c>
      <c r="DP11" s="427">
        <v>-489719.54</v>
      </c>
      <c r="DQ11" s="427">
        <v>-6950.42</v>
      </c>
      <c r="DR11" s="427">
        <v>0</v>
      </c>
      <c r="DS11" s="427">
        <v>0</v>
      </c>
      <c r="DT11" s="427">
        <v>-495628.87999999995</v>
      </c>
      <c r="DU11" s="427">
        <v>0</v>
      </c>
      <c r="DV11" s="427">
        <v>0</v>
      </c>
      <c r="DW11" s="427">
        <v>0</v>
      </c>
      <c r="DX11" s="427">
        <v>0</v>
      </c>
      <c r="DY11" s="427">
        <v>0</v>
      </c>
      <c r="DZ11" s="427">
        <v>-83693.98</v>
      </c>
      <c r="EA11" s="427">
        <v>0.14029579138150439</v>
      </c>
      <c r="EC11" s="428">
        <f t="shared" si="1"/>
        <v>0.1402957913960563</v>
      </c>
    </row>
    <row r="12" spans="1:133" ht="15.6" hidden="1" x14ac:dyDescent="0.3">
      <c r="A12" s="422" t="str">
        <f t="shared" si="0"/>
        <v>3302300</v>
      </c>
      <c r="B12" s="422" t="s">
        <v>376</v>
      </c>
      <c r="C12" s="423">
        <v>2300</v>
      </c>
      <c r="D12" s="424" t="s">
        <v>168</v>
      </c>
      <c r="E12" s="425" t="s">
        <v>1086</v>
      </c>
      <c r="F12" s="426">
        <v>46094</v>
      </c>
      <c r="G12" s="425" t="s">
        <v>161</v>
      </c>
      <c r="H12" s="425" t="s">
        <v>387</v>
      </c>
      <c r="I12" s="427">
        <v>4171934.7496375525</v>
      </c>
      <c r="J12" s="427">
        <v>0</v>
      </c>
      <c r="K12" s="427">
        <v>303010.18000000005</v>
      </c>
      <c r="L12" s="427">
        <v>0</v>
      </c>
      <c r="M12" s="427">
        <v>527220</v>
      </c>
      <c r="N12" s="427">
        <v>95288.29</v>
      </c>
      <c r="O12" s="427">
        <v>11828</v>
      </c>
      <c r="P12" s="427">
        <v>0</v>
      </c>
      <c r="Q12" s="427">
        <v>91096.85</v>
      </c>
      <c r="R12" s="427">
        <v>35874.03</v>
      </c>
      <c r="S12" s="427">
        <v>0</v>
      </c>
      <c r="T12" s="427">
        <v>0</v>
      </c>
      <c r="U12" s="427">
        <v>19725.66</v>
      </c>
      <c r="V12" s="427">
        <v>0</v>
      </c>
      <c r="W12" s="427">
        <v>0</v>
      </c>
      <c r="X12" s="427">
        <v>5255977.7596375523</v>
      </c>
      <c r="Y12" s="427">
        <v>2169096.7599999998</v>
      </c>
      <c r="Z12" s="427">
        <v>0</v>
      </c>
      <c r="AA12" s="427">
        <v>981047.09</v>
      </c>
      <c r="AB12" s="427">
        <v>0</v>
      </c>
      <c r="AC12" s="427">
        <v>241716.76</v>
      </c>
      <c r="AD12" s="427">
        <v>175812.91</v>
      </c>
      <c r="AE12" s="427">
        <v>271157.7</v>
      </c>
      <c r="AF12" s="427">
        <v>1100</v>
      </c>
      <c r="AG12" s="427">
        <v>0</v>
      </c>
      <c r="AH12" s="427">
        <v>0</v>
      </c>
      <c r="AI12" s="427">
        <v>0</v>
      </c>
      <c r="AJ12" s="427">
        <v>8187.2</v>
      </c>
      <c r="AK12" s="427">
        <v>0</v>
      </c>
      <c r="AL12" s="427">
        <v>0</v>
      </c>
      <c r="AM12" s="427">
        <v>28659.65</v>
      </c>
      <c r="AN12" s="427">
        <v>79650.399999999994</v>
      </c>
      <c r="AO12" s="427">
        <v>80893.090000000011</v>
      </c>
      <c r="AP12" s="427">
        <v>29879.5</v>
      </c>
      <c r="AQ12" s="427">
        <v>88932.38</v>
      </c>
      <c r="AR12" s="427">
        <v>0</v>
      </c>
      <c r="AS12" s="427">
        <v>0</v>
      </c>
      <c r="AT12" s="427">
        <v>0</v>
      </c>
      <c r="AU12" s="427">
        <v>0</v>
      </c>
      <c r="AV12" s="427">
        <v>0</v>
      </c>
      <c r="AW12" s="427">
        <v>0</v>
      </c>
      <c r="AX12" s="427">
        <v>0</v>
      </c>
      <c r="AY12" s="427">
        <v>0</v>
      </c>
      <c r="AZ12" s="427">
        <v>85122.11</v>
      </c>
      <c r="BA12" s="427">
        <v>20222.63</v>
      </c>
      <c r="BB12" s="427">
        <v>0</v>
      </c>
      <c r="BC12" s="427">
        <v>138613.71000000002</v>
      </c>
      <c r="BD12" s="427">
        <v>224981.06</v>
      </c>
      <c r="BE12" s="427">
        <v>16924.52</v>
      </c>
      <c r="BF12" s="427">
        <v>508831.08</v>
      </c>
      <c r="BG12" s="427">
        <v>0</v>
      </c>
      <c r="BH12" s="427">
        <v>12918</v>
      </c>
      <c r="BI12" s="427">
        <v>0</v>
      </c>
      <c r="BJ12" s="427">
        <v>5163746.5499999989</v>
      </c>
      <c r="BK12" s="427">
        <v>257409.12000000023</v>
      </c>
      <c r="BL12" s="427">
        <v>92231.209637553431</v>
      </c>
      <c r="BM12" s="427">
        <v>349640.32963755366</v>
      </c>
      <c r="BN12" s="427">
        <v>11686</v>
      </c>
      <c r="BO12" s="427">
        <v>0</v>
      </c>
      <c r="BP12" s="427">
        <v>0</v>
      </c>
      <c r="BQ12" s="427">
        <v>11686</v>
      </c>
      <c r="BR12" s="427">
        <v>0</v>
      </c>
      <c r="BS12" s="427">
        <v>0</v>
      </c>
      <c r="BT12" s="427">
        <v>24130</v>
      </c>
      <c r="BU12" s="427">
        <v>0</v>
      </c>
      <c r="BV12" s="427">
        <v>0</v>
      </c>
      <c r="BW12" s="427">
        <v>0</v>
      </c>
      <c r="BX12" s="427">
        <v>0</v>
      </c>
      <c r="BY12" s="427">
        <v>0</v>
      </c>
      <c r="BZ12" s="427">
        <v>24130</v>
      </c>
      <c r="CA12" s="427">
        <v>57514.54</v>
      </c>
      <c r="CB12" s="427">
        <v>-12444</v>
      </c>
      <c r="CC12" s="427">
        <v>45070.54</v>
      </c>
      <c r="CD12" s="427">
        <v>0</v>
      </c>
      <c r="CE12" s="427">
        <v>0</v>
      </c>
      <c r="CF12" s="427">
        <v>0</v>
      </c>
      <c r="CG12" s="427">
        <v>0</v>
      </c>
      <c r="CH12" s="427">
        <v>0</v>
      </c>
      <c r="CI12" s="427">
        <v>0</v>
      </c>
      <c r="CJ12" s="427">
        <v>0</v>
      </c>
      <c r="CK12" s="427">
        <v>0</v>
      </c>
      <c r="CL12" s="427">
        <v>0</v>
      </c>
      <c r="CM12" s="427">
        <v>349640.32963755366</v>
      </c>
      <c r="CN12" s="427">
        <v>0</v>
      </c>
      <c r="CO12" s="427">
        <v>0</v>
      </c>
      <c r="CP12" s="427">
        <v>45070.54</v>
      </c>
      <c r="CQ12" s="427">
        <v>0</v>
      </c>
      <c r="CR12" s="427">
        <v>394710.86963755364</v>
      </c>
      <c r="CS12" s="427">
        <v>700148.33</v>
      </c>
      <c r="CT12" s="427">
        <v>68887.66</v>
      </c>
      <c r="CU12" s="427">
        <v>0</v>
      </c>
      <c r="CV12" s="427">
        <v>631260.66999999993</v>
      </c>
      <c r="CW12" s="427">
        <v>0</v>
      </c>
      <c r="CX12" s="427">
        <v>9368.23</v>
      </c>
      <c r="CY12" s="427">
        <v>10616.64</v>
      </c>
      <c r="CZ12" s="427">
        <v>0</v>
      </c>
      <c r="DA12" s="427">
        <v>0</v>
      </c>
      <c r="DB12" s="427">
        <v>651245.53999999992</v>
      </c>
      <c r="DC12" s="427">
        <v>103129.98</v>
      </c>
      <c r="DD12" s="427">
        <v>0</v>
      </c>
      <c r="DE12" s="427">
        <v>0</v>
      </c>
      <c r="DF12" s="427">
        <v>103129.98</v>
      </c>
      <c r="DG12" s="427"/>
      <c r="DH12" s="427"/>
      <c r="DI12" s="427"/>
      <c r="DJ12" s="427">
        <v>0</v>
      </c>
      <c r="DK12" s="427">
        <v>103129.98</v>
      </c>
      <c r="DL12" s="427">
        <v>0</v>
      </c>
      <c r="DM12" s="427">
        <v>0</v>
      </c>
      <c r="DN12" s="427">
        <v>15196.38</v>
      </c>
      <c r="DO12" s="427">
        <v>0</v>
      </c>
      <c r="DP12" s="427">
        <v>-374860.82</v>
      </c>
      <c r="DQ12" s="427">
        <v>0</v>
      </c>
      <c r="DR12" s="427">
        <v>0</v>
      </c>
      <c r="DS12" s="427">
        <v>0</v>
      </c>
      <c r="DT12" s="427">
        <v>-359664.44</v>
      </c>
      <c r="DU12" s="427">
        <v>0</v>
      </c>
      <c r="DV12" s="427">
        <v>0</v>
      </c>
      <c r="DW12" s="427">
        <v>0</v>
      </c>
      <c r="DX12" s="427">
        <v>0</v>
      </c>
      <c r="DY12" s="427">
        <v>0</v>
      </c>
      <c r="DZ12" s="427">
        <v>0</v>
      </c>
      <c r="EA12" s="427">
        <v>-0.21036244626156986</v>
      </c>
      <c r="EC12" s="428">
        <f t="shared" si="1"/>
        <v>-0.21036244626156986</v>
      </c>
    </row>
    <row r="13" spans="1:133" ht="15.6" hidden="1" x14ac:dyDescent="0.3">
      <c r="A13" s="422" t="str">
        <f t="shared" si="0"/>
        <v>3302014</v>
      </c>
      <c r="B13" s="422" t="s">
        <v>378</v>
      </c>
      <c r="C13" s="423">
        <v>2014</v>
      </c>
      <c r="D13" s="424" t="s">
        <v>169</v>
      </c>
      <c r="E13" s="425" t="s">
        <v>1086</v>
      </c>
      <c r="F13" s="426">
        <v>46094</v>
      </c>
      <c r="G13" s="425" t="s">
        <v>161</v>
      </c>
      <c r="H13" s="425" t="s">
        <v>435</v>
      </c>
      <c r="I13" s="427">
        <v>2533578.0856182668</v>
      </c>
      <c r="J13" s="427">
        <v>0</v>
      </c>
      <c r="K13" s="427">
        <v>63031.33666666667</v>
      </c>
      <c r="L13" s="427">
        <v>0</v>
      </c>
      <c r="M13" s="427">
        <v>254520</v>
      </c>
      <c r="N13" s="427">
        <v>63567.86</v>
      </c>
      <c r="O13" s="427">
        <v>24966.6</v>
      </c>
      <c r="P13" s="427">
        <v>6940</v>
      </c>
      <c r="Q13" s="427">
        <v>31191.56</v>
      </c>
      <c r="R13" s="427">
        <v>0</v>
      </c>
      <c r="S13" s="427">
        <v>0</v>
      </c>
      <c r="T13" s="427">
        <v>0</v>
      </c>
      <c r="U13" s="427">
        <v>10051.67</v>
      </c>
      <c r="V13" s="427">
        <v>0</v>
      </c>
      <c r="W13" s="427">
        <v>0</v>
      </c>
      <c r="X13" s="427">
        <v>2987847.1122849337</v>
      </c>
      <c r="Y13" s="427">
        <v>1109059.0789999999</v>
      </c>
      <c r="Z13" s="427">
        <v>0</v>
      </c>
      <c r="AA13" s="427">
        <v>427346.2</v>
      </c>
      <c r="AB13" s="427">
        <v>82223.42</v>
      </c>
      <c r="AC13" s="427">
        <v>163785.19999999998</v>
      </c>
      <c r="AD13" s="427">
        <v>69186.810000000012</v>
      </c>
      <c r="AE13" s="427">
        <v>143737.09</v>
      </c>
      <c r="AF13" s="427">
        <v>9355.52</v>
      </c>
      <c r="AG13" s="427">
        <v>58592.99</v>
      </c>
      <c r="AH13" s="427">
        <v>0</v>
      </c>
      <c r="AI13" s="427">
        <v>1062</v>
      </c>
      <c r="AJ13" s="427">
        <v>11806.52</v>
      </c>
      <c r="AK13" s="427">
        <v>0</v>
      </c>
      <c r="AL13" s="427">
        <v>7322.39</v>
      </c>
      <c r="AM13" s="427">
        <v>16858.7</v>
      </c>
      <c r="AN13" s="427">
        <v>32909.35</v>
      </c>
      <c r="AO13" s="427">
        <v>34184.789999999994</v>
      </c>
      <c r="AP13" s="427">
        <v>7641.28</v>
      </c>
      <c r="AQ13" s="427">
        <v>145872.81</v>
      </c>
      <c r="AR13" s="427">
        <v>0</v>
      </c>
      <c r="AS13" s="427">
        <v>0</v>
      </c>
      <c r="AT13" s="427">
        <v>1112.32</v>
      </c>
      <c r="AU13" s="427">
        <v>0</v>
      </c>
      <c r="AV13" s="427">
        <v>0</v>
      </c>
      <c r="AW13" s="427">
        <v>31.09</v>
      </c>
      <c r="AX13" s="427">
        <v>0</v>
      </c>
      <c r="AY13" s="427">
        <v>0</v>
      </c>
      <c r="AZ13" s="427">
        <v>79845.37</v>
      </c>
      <c r="BA13" s="427">
        <v>11070</v>
      </c>
      <c r="BB13" s="427">
        <v>0</v>
      </c>
      <c r="BC13" s="427">
        <v>245868.44</v>
      </c>
      <c r="BD13" s="427">
        <v>95790.88</v>
      </c>
      <c r="BE13" s="427">
        <v>35637.379999999997</v>
      </c>
      <c r="BF13" s="427">
        <v>123783.03999999999</v>
      </c>
      <c r="BG13" s="427">
        <v>0</v>
      </c>
      <c r="BH13" s="427">
        <v>0</v>
      </c>
      <c r="BI13" s="427">
        <v>0</v>
      </c>
      <c r="BJ13" s="427">
        <v>2914082.6689999993</v>
      </c>
      <c r="BK13" s="427">
        <v>-317369.06000000233</v>
      </c>
      <c r="BL13" s="427">
        <v>73764.443284934387</v>
      </c>
      <c r="BM13" s="427">
        <v>-243604.61671506794</v>
      </c>
      <c r="BN13" s="427">
        <v>8682.25</v>
      </c>
      <c r="BO13" s="427">
        <v>0</v>
      </c>
      <c r="BP13" s="427">
        <v>0</v>
      </c>
      <c r="BQ13" s="427">
        <v>8682.25</v>
      </c>
      <c r="BR13" s="427">
        <v>0</v>
      </c>
      <c r="BS13" s="427">
        <v>0</v>
      </c>
      <c r="BT13" s="427">
        <v>0</v>
      </c>
      <c r="BU13" s="427">
        <v>0</v>
      </c>
      <c r="BV13" s="427">
        <v>0</v>
      </c>
      <c r="BW13" s="427">
        <v>0</v>
      </c>
      <c r="BX13" s="427">
        <v>0</v>
      </c>
      <c r="BY13" s="427">
        <v>0</v>
      </c>
      <c r="BZ13" s="427">
        <v>0</v>
      </c>
      <c r="CA13" s="427">
        <v>8587.75</v>
      </c>
      <c r="CB13" s="427">
        <v>8682.25</v>
      </c>
      <c r="CC13" s="427">
        <v>17270</v>
      </c>
      <c r="CD13" s="427">
        <v>0</v>
      </c>
      <c r="CE13" s="427">
        <v>0</v>
      </c>
      <c r="CF13" s="427">
        <v>0</v>
      </c>
      <c r="CG13" s="427">
        <v>0</v>
      </c>
      <c r="CH13" s="427">
        <v>0</v>
      </c>
      <c r="CI13" s="427">
        <v>0</v>
      </c>
      <c r="CJ13" s="427">
        <v>0</v>
      </c>
      <c r="CK13" s="427">
        <v>0</v>
      </c>
      <c r="CL13" s="427">
        <v>0</v>
      </c>
      <c r="CM13" s="427">
        <v>0</v>
      </c>
      <c r="CN13" s="427">
        <v>-243604.61671506794</v>
      </c>
      <c r="CO13" s="427">
        <v>17270</v>
      </c>
      <c r="CP13" s="427">
        <v>0</v>
      </c>
      <c r="CQ13" s="427">
        <v>0</v>
      </c>
      <c r="CR13" s="427">
        <v>-226334.61671506794</v>
      </c>
      <c r="CS13" s="427">
        <v>-84401.45</v>
      </c>
      <c r="CT13" s="427">
        <v>156.05000000000001</v>
      </c>
      <c r="CU13" s="427">
        <v>0</v>
      </c>
      <c r="CV13" s="427">
        <v>-84557.5</v>
      </c>
      <c r="CW13" s="427">
        <v>0</v>
      </c>
      <c r="CX13" s="427">
        <v>1236.45</v>
      </c>
      <c r="CY13" s="427">
        <v>35.15</v>
      </c>
      <c r="CZ13" s="427">
        <v>66576.309999999983</v>
      </c>
      <c r="DA13" s="427">
        <v>0</v>
      </c>
      <c r="DB13" s="427">
        <v>-16709.590000000026</v>
      </c>
      <c r="DC13" s="427">
        <v>0</v>
      </c>
      <c r="DD13" s="427">
        <v>0</v>
      </c>
      <c r="DE13" s="427">
        <v>0</v>
      </c>
      <c r="DF13" s="427">
        <v>0</v>
      </c>
      <c r="DG13" s="427"/>
      <c r="DH13" s="427"/>
      <c r="DI13" s="427"/>
      <c r="DJ13" s="427">
        <v>0</v>
      </c>
      <c r="DK13" s="427">
        <v>0</v>
      </c>
      <c r="DL13" s="427">
        <v>22894.1</v>
      </c>
      <c r="DM13" s="427">
        <v>5587.5</v>
      </c>
      <c r="DN13" s="427">
        <v>0</v>
      </c>
      <c r="DO13" s="427">
        <v>0</v>
      </c>
      <c r="DP13" s="427">
        <v>-166899.72</v>
      </c>
      <c r="DQ13" s="427">
        <v>-71207.38</v>
      </c>
      <c r="DR13" s="427">
        <v>0</v>
      </c>
      <c r="DS13" s="427">
        <v>0</v>
      </c>
      <c r="DT13" s="427">
        <v>-209625.5</v>
      </c>
      <c r="DU13" s="427">
        <v>0</v>
      </c>
      <c r="DV13" s="427">
        <v>0</v>
      </c>
      <c r="DW13" s="427">
        <v>0</v>
      </c>
      <c r="DX13" s="427">
        <v>0</v>
      </c>
      <c r="DY13" s="427">
        <v>0</v>
      </c>
      <c r="DZ13" s="427">
        <v>0</v>
      </c>
      <c r="EA13" s="427">
        <v>0.47328493208624423</v>
      </c>
      <c r="EC13" s="428">
        <f t="shared" si="1"/>
        <v>0.47328493208624423</v>
      </c>
    </row>
    <row r="14" spans="1:133" ht="15.6" hidden="1" x14ac:dyDescent="0.3">
      <c r="A14" s="422" t="str">
        <f t="shared" si="0"/>
        <v>3307016</v>
      </c>
      <c r="B14" s="422" t="s">
        <v>379</v>
      </c>
      <c r="C14" s="423">
        <v>7016</v>
      </c>
      <c r="D14" s="424" t="s">
        <v>170</v>
      </c>
      <c r="E14" s="425" t="s">
        <v>1086</v>
      </c>
      <c r="F14" s="426">
        <v>46094</v>
      </c>
      <c r="G14" s="425" t="s">
        <v>161</v>
      </c>
      <c r="H14" s="425" t="s">
        <v>389</v>
      </c>
      <c r="I14" s="427">
        <v>2070454.9573913044</v>
      </c>
      <c r="J14" s="427">
        <v>60048.577419554851</v>
      </c>
      <c r="K14" s="427">
        <v>4205874.2440381898</v>
      </c>
      <c r="L14" s="427">
        <v>0</v>
      </c>
      <c r="M14" s="427">
        <v>73450</v>
      </c>
      <c r="N14" s="427">
        <v>485469.42</v>
      </c>
      <c r="O14" s="427">
        <v>349831.47</v>
      </c>
      <c r="P14" s="427">
        <v>0</v>
      </c>
      <c r="Q14" s="427">
        <v>0</v>
      </c>
      <c r="R14" s="427">
        <v>0</v>
      </c>
      <c r="S14" s="427">
        <v>0</v>
      </c>
      <c r="T14" s="427">
        <v>0</v>
      </c>
      <c r="U14" s="427">
        <v>0</v>
      </c>
      <c r="V14" s="427">
        <v>267958</v>
      </c>
      <c r="W14" s="427">
        <v>0</v>
      </c>
      <c r="X14" s="427">
        <v>7513086.6688490482</v>
      </c>
      <c r="Y14" s="427">
        <v>2057501.0099999998</v>
      </c>
      <c r="Z14" s="427">
        <v>0</v>
      </c>
      <c r="AA14" s="427">
        <v>1862134.51</v>
      </c>
      <c r="AB14" s="427">
        <v>170123.11</v>
      </c>
      <c r="AC14" s="427">
        <v>322766.05</v>
      </c>
      <c r="AD14" s="427">
        <v>6779.96</v>
      </c>
      <c r="AE14" s="427">
        <v>84584.5</v>
      </c>
      <c r="AF14" s="427">
        <v>10153.549999999999</v>
      </c>
      <c r="AG14" s="427">
        <v>16826.22</v>
      </c>
      <c r="AH14" s="427">
        <v>0</v>
      </c>
      <c r="AI14" s="427">
        <v>711.4</v>
      </c>
      <c r="AJ14" s="427">
        <v>105442.94</v>
      </c>
      <c r="AK14" s="427">
        <v>2124.9900000000002</v>
      </c>
      <c r="AL14" s="427">
        <v>85822.37000000001</v>
      </c>
      <c r="AM14" s="427">
        <v>7914.54</v>
      </c>
      <c r="AN14" s="427">
        <v>84933.33</v>
      </c>
      <c r="AO14" s="427">
        <v>0</v>
      </c>
      <c r="AP14" s="427">
        <v>23883.82</v>
      </c>
      <c r="AQ14" s="427">
        <v>97013.34</v>
      </c>
      <c r="AR14" s="427">
        <v>0</v>
      </c>
      <c r="AS14" s="427">
        <v>0</v>
      </c>
      <c r="AT14" s="427">
        <v>99866.15</v>
      </c>
      <c r="AU14" s="427">
        <v>0</v>
      </c>
      <c r="AV14" s="427">
        <v>0</v>
      </c>
      <c r="AW14" s="427">
        <v>0</v>
      </c>
      <c r="AX14" s="427">
        <v>0</v>
      </c>
      <c r="AY14" s="427">
        <v>0</v>
      </c>
      <c r="AZ14" s="427">
        <v>65923.600000000006</v>
      </c>
      <c r="BA14" s="427">
        <v>5464.57</v>
      </c>
      <c r="BB14" s="427">
        <v>1062</v>
      </c>
      <c r="BC14" s="427">
        <v>78558.899999999994</v>
      </c>
      <c r="BD14" s="427">
        <v>44063.61</v>
      </c>
      <c r="BE14" s="427">
        <v>33597.479999999996</v>
      </c>
      <c r="BF14" s="427">
        <v>1953126.8099999998</v>
      </c>
      <c r="BG14" s="427">
        <v>0</v>
      </c>
      <c r="BH14" s="427">
        <v>0</v>
      </c>
      <c r="BI14" s="427">
        <v>0</v>
      </c>
      <c r="BJ14" s="427">
        <v>7220378.7600000016</v>
      </c>
      <c r="BK14" s="427">
        <v>375429</v>
      </c>
      <c r="BL14" s="427">
        <v>292707.90884904657</v>
      </c>
      <c r="BM14" s="427">
        <v>668136.90884904657</v>
      </c>
      <c r="BN14" s="427">
        <v>13365.63</v>
      </c>
      <c r="BO14" s="427">
        <v>0</v>
      </c>
      <c r="BP14" s="427">
        <v>0</v>
      </c>
      <c r="BQ14" s="427">
        <v>13365.63</v>
      </c>
      <c r="BR14" s="427">
        <v>0</v>
      </c>
      <c r="BS14" s="427">
        <v>0</v>
      </c>
      <c r="BT14" s="427">
        <v>3015.42</v>
      </c>
      <c r="BU14" s="427">
        <v>0</v>
      </c>
      <c r="BV14" s="427">
        <v>0</v>
      </c>
      <c r="BW14" s="427">
        <v>0</v>
      </c>
      <c r="BX14" s="427">
        <v>0</v>
      </c>
      <c r="BY14" s="427">
        <v>0</v>
      </c>
      <c r="BZ14" s="427">
        <v>3015.42</v>
      </c>
      <c r="CA14" s="427">
        <v>70303</v>
      </c>
      <c r="CB14" s="427">
        <v>10350.209999999999</v>
      </c>
      <c r="CC14" s="427">
        <v>80653.209999999992</v>
      </c>
      <c r="CD14" s="427">
        <v>0</v>
      </c>
      <c r="CE14" s="427">
        <v>0</v>
      </c>
      <c r="CF14" s="427">
        <v>0</v>
      </c>
      <c r="CG14" s="427">
        <v>0</v>
      </c>
      <c r="CH14" s="427">
        <v>0</v>
      </c>
      <c r="CI14" s="427">
        <v>0</v>
      </c>
      <c r="CJ14" s="427">
        <v>0</v>
      </c>
      <c r="CK14" s="427">
        <v>0</v>
      </c>
      <c r="CL14" s="427">
        <v>0</v>
      </c>
      <c r="CM14" s="427">
        <v>668136.90884904657</v>
      </c>
      <c r="CN14" s="427">
        <v>0</v>
      </c>
      <c r="CO14" s="427">
        <v>10350</v>
      </c>
      <c r="CP14" s="427">
        <v>70303.209999999992</v>
      </c>
      <c r="CQ14" s="427">
        <v>0</v>
      </c>
      <c r="CR14" s="427">
        <v>748790.11884904653</v>
      </c>
      <c r="CS14" s="427">
        <v>620691.29</v>
      </c>
      <c r="CT14" s="427">
        <v>104758.92</v>
      </c>
      <c r="CU14" s="427">
        <v>0</v>
      </c>
      <c r="CV14" s="427">
        <v>515932.37000000005</v>
      </c>
      <c r="CW14" s="427">
        <v>0</v>
      </c>
      <c r="CX14" s="427">
        <v>419.95</v>
      </c>
      <c r="CY14" s="427">
        <v>20995.13</v>
      </c>
      <c r="CZ14" s="427">
        <v>365105.31</v>
      </c>
      <c r="DA14" s="427">
        <v>0</v>
      </c>
      <c r="DB14" s="427">
        <v>902452.76</v>
      </c>
      <c r="DC14" s="427">
        <v>0</v>
      </c>
      <c r="DD14" s="427">
        <v>0</v>
      </c>
      <c r="DE14" s="427">
        <v>0</v>
      </c>
      <c r="DF14" s="427">
        <v>0</v>
      </c>
      <c r="DG14" s="427"/>
      <c r="DH14" s="427"/>
      <c r="DI14" s="427"/>
      <c r="DJ14" s="427">
        <v>0</v>
      </c>
      <c r="DK14" s="427">
        <v>0</v>
      </c>
      <c r="DL14" s="427">
        <v>0</v>
      </c>
      <c r="DM14" s="427">
        <v>485469.42</v>
      </c>
      <c r="DN14" s="427">
        <v>0</v>
      </c>
      <c r="DO14" s="427">
        <v>0</v>
      </c>
      <c r="DP14" s="427">
        <v>-528396.18999999994</v>
      </c>
      <c r="DQ14" s="427">
        <v>-12645.09</v>
      </c>
      <c r="DR14" s="427">
        <v>0</v>
      </c>
      <c r="DS14" s="427">
        <v>0</v>
      </c>
      <c r="DT14" s="427">
        <v>-55571.859999999957</v>
      </c>
      <c r="DU14" s="427">
        <v>0</v>
      </c>
      <c r="DV14" s="427">
        <v>0</v>
      </c>
      <c r="DW14" s="427">
        <v>-18309</v>
      </c>
      <c r="DX14" s="427">
        <v>0</v>
      </c>
      <c r="DY14" s="427">
        <v>0</v>
      </c>
      <c r="DZ14" s="427">
        <v>-79781.64</v>
      </c>
      <c r="EA14" s="427">
        <v>-0.14115095348097384</v>
      </c>
      <c r="EC14" s="428">
        <f t="shared" si="1"/>
        <v>-0.14115095352462959</v>
      </c>
    </row>
    <row r="15" spans="1:133" ht="15.6" hidden="1" x14ac:dyDescent="0.3">
      <c r="A15" s="422" t="str">
        <f t="shared" si="0"/>
        <v>3307052</v>
      </c>
      <c r="B15" s="422" t="s">
        <v>381</v>
      </c>
      <c r="C15" s="423">
        <v>7052</v>
      </c>
      <c r="D15" s="424" t="s">
        <v>171</v>
      </c>
      <c r="E15" s="425" t="s">
        <v>1086</v>
      </c>
      <c r="F15" s="426" t="s">
        <v>1087</v>
      </c>
      <c r="G15" s="425" t="s">
        <v>161</v>
      </c>
      <c r="H15" s="425" t="s">
        <v>546</v>
      </c>
      <c r="I15" s="427">
        <v>1035227.4886956522</v>
      </c>
      <c r="J15" s="427">
        <v>0</v>
      </c>
      <c r="K15" s="427">
        <v>1828003.7885535192</v>
      </c>
      <c r="L15" s="427">
        <v>0</v>
      </c>
      <c r="M15" s="427">
        <v>79950</v>
      </c>
      <c r="N15" s="427">
        <v>20511.29</v>
      </c>
      <c r="O15" s="427">
        <v>0</v>
      </c>
      <c r="P15" s="427">
        <v>6602</v>
      </c>
      <c r="Q15" s="427">
        <v>13747.93</v>
      </c>
      <c r="R15" s="427">
        <v>0</v>
      </c>
      <c r="S15" s="427">
        <v>0</v>
      </c>
      <c r="T15" s="427">
        <v>0</v>
      </c>
      <c r="U15" s="427">
        <v>0</v>
      </c>
      <c r="V15" s="427">
        <v>0</v>
      </c>
      <c r="W15" s="427">
        <v>0</v>
      </c>
      <c r="X15" s="427">
        <v>2984042.4972491716</v>
      </c>
      <c r="Y15" s="427">
        <v>697380.11</v>
      </c>
      <c r="Z15" s="427">
        <v>0</v>
      </c>
      <c r="AA15" s="427">
        <v>960183.1100000001</v>
      </c>
      <c r="AB15" s="427">
        <v>28251.22</v>
      </c>
      <c r="AC15" s="427">
        <v>145854.21</v>
      </c>
      <c r="AD15" s="427">
        <v>0</v>
      </c>
      <c r="AE15" s="427">
        <v>99864.25</v>
      </c>
      <c r="AF15" s="427">
        <v>5208.8500000000004</v>
      </c>
      <c r="AG15" s="427">
        <v>8956.4</v>
      </c>
      <c r="AH15" s="427">
        <v>0</v>
      </c>
      <c r="AI15" s="427">
        <v>0</v>
      </c>
      <c r="AJ15" s="427">
        <v>22095.52</v>
      </c>
      <c r="AK15" s="427">
        <v>0</v>
      </c>
      <c r="AL15" s="427">
        <v>82481.78</v>
      </c>
      <c r="AM15" s="427">
        <v>7123.02</v>
      </c>
      <c r="AN15" s="427">
        <v>49791.79</v>
      </c>
      <c r="AO15" s="427">
        <v>0</v>
      </c>
      <c r="AP15" s="427">
        <v>12118.21</v>
      </c>
      <c r="AQ15" s="427">
        <v>71389.66</v>
      </c>
      <c r="AR15" s="427">
        <v>0</v>
      </c>
      <c r="AS15" s="427">
        <v>0</v>
      </c>
      <c r="AT15" s="427">
        <v>2955.79</v>
      </c>
      <c r="AU15" s="427">
        <v>0</v>
      </c>
      <c r="AV15" s="427">
        <v>0</v>
      </c>
      <c r="AW15" s="427">
        <v>0</v>
      </c>
      <c r="AX15" s="427">
        <v>0</v>
      </c>
      <c r="AY15" s="427">
        <v>0</v>
      </c>
      <c r="AZ15" s="427">
        <v>47643.88</v>
      </c>
      <c r="BA15" s="427">
        <v>3291.75</v>
      </c>
      <c r="BB15" s="427">
        <v>2904</v>
      </c>
      <c r="BC15" s="427">
        <v>45181.98</v>
      </c>
      <c r="BD15" s="427">
        <v>662948.25</v>
      </c>
      <c r="BE15" s="427">
        <v>73436.19</v>
      </c>
      <c r="BF15" s="427">
        <v>181903.54</v>
      </c>
      <c r="BG15" s="427">
        <v>0</v>
      </c>
      <c r="BH15" s="427">
        <v>0</v>
      </c>
      <c r="BI15" s="427">
        <v>0</v>
      </c>
      <c r="BJ15" s="427">
        <v>3210963.5100000002</v>
      </c>
      <c r="BK15" s="427">
        <v>-545844.02999999397</v>
      </c>
      <c r="BL15" s="427">
        <v>-226921.01275082864</v>
      </c>
      <c r="BM15" s="427">
        <v>-772765.04275082261</v>
      </c>
      <c r="BN15" s="427">
        <v>8784.06</v>
      </c>
      <c r="BO15" s="427">
        <v>0</v>
      </c>
      <c r="BP15" s="427">
        <v>0</v>
      </c>
      <c r="BQ15" s="427">
        <v>8784.06</v>
      </c>
      <c r="BR15" s="427">
        <v>0</v>
      </c>
      <c r="BS15" s="427">
        <v>17624</v>
      </c>
      <c r="BT15" s="427">
        <v>0</v>
      </c>
      <c r="BU15" s="427">
        <v>0</v>
      </c>
      <c r="BV15" s="427">
        <v>0</v>
      </c>
      <c r="BW15" s="427">
        <v>0</v>
      </c>
      <c r="BX15" s="427">
        <v>0</v>
      </c>
      <c r="BY15" s="427">
        <v>0</v>
      </c>
      <c r="BZ15" s="427">
        <v>17624</v>
      </c>
      <c r="CA15" s="427">
        <v>8839.75</v>
      </c>
      <c r="CB15" s="427">
        <v>-8839.94</v>
      </c>
      <c r="CC15" s="427">
        <v>-0.19000000000050932</v>
      </c>
      <c r="CD15" s="427">
        <v>0</v>
      </c>
      <c r="CE15" s="427">
        <v>0</v>
      </c>
      <c r="CF15" s="427">
        <v>0</v>
      </c>
      <c r="CG15" s="427">
        <v>0</v>
      </c>
      <c r="CH15" s="427">
        <v>0</v>
      </c>
      <c r="CI15" s="427">
        <v>0</v>
      </c>
      <c r="CJ15" s="427">
        <v>0</v>
      </c>
      <c r="CK15" s="427">
        <v>0</v>
      </c>
      <c r="CL15" s="427">
        <v>0</v>
      </c>
      <c r="CM15" s="427">
        <v>0</v>
      </c>
      <c r="CN15" s="427">
        <v>-772765.04275082261</v>
      </c>
      <c r="CO15" s="427">
        <v>0</v>
      </c>
      <c r="CP15" s="427">
        <v>-0.19000000000050932</v>
      </c>
      <c r="CQ15" s="427">
        <v>0</v>
      </c>
      <c r="CR15" s="427">
        <v>-772765.23275082256</v>
      </c>
      <c r="CS15" s="427">
        <v>-560382.80000000005</v>
      </c>
      <c r="CT15" s="427">
        <v>0</v>
      </c>
      <c r="CU15" s="427">
        <v>0</v>
      </c>
      <c r="CV15" s="427">
        <v>-560382.80000000005</v>
      </c>
      <c r="CW15" s="427">
        <v>0</v>
      </c>
      <c r="CX15" s="427">
        <v>0</v>
      </c>
      <c r="CY15" s="427">
        <v>8335.18</v>
      </c>
      <c r="CZ15" s="427">
        <v>23903.46</v>
      </c>
      <c r="DA15" s="427">
        <v>0</v>
      </c>
      <c r="DB15" s="427">
        <v>-528144.16</v>
      </c>
      <c r="DC15" s="427">
        <v>0</v>
      </c>
      <c r="DD15" s="427">
        <v>0</v>
      </c>
      <c r="DE15" s="427">
        <v>0</v>
      </c>
      <c r="DF15" s="427">
        <v>0</v>
      </c>
      <c r="DG15" s="427"/>
      <c r="DH15" s="427"/>
      <c r="DI15" s="427"/>
      <c r="DJ15" s="427">
        <v>0</v>
      </c>
      <c r="DK15" s="427">
        <v>0</v>
      </c>
      <c r="DL15" s="427">
        <v>50634.47</v>
      </c>
      <c r="DM15" s="427">
        <v>0</v>
      </c>
      <c r="DN15" s="427">
        <v>0</v>
      </c>
      <c r="DO15" s="427">
        <v>0</v>
      </c>
      <c r="DP15" s="427">
        <v>-283615.71999999997</v>
      </c>
      <c r="DQ15" s="427">
        <v>-11639.94</v>
      </c>
      <c r="DR15" s="427">
        <v>0</v>
      </c>
      <c r="DS15" s="427">
        <v>0</v>
      </c>
      <c r="DT15" s="427">
        <v>-244621.18999999997</v>
      </c>
      <c r="DU15" s="427">
        <v>0</v>
      </c>
      <c r="DV15" s="427">
        <v>0</v>
      </c>
      <c r="DW15" s="427">
        <v>0</v>
      </c>
      <c r="DX15" s="427">
        <v>0</v>
      </c>
      <c r="DY15" s="427">
        <v>0</v>
      </c>
      <c r="DZ15" s="427">
        <v>0</v>
      </c>
      <c r="EA15" s="427">
        <v>0.11724917741958052</v>
      </c>
      <c r="EC15" s="428">
        <f t="shared" si="1"/>
        <v>0.11724917744868435</v>
      </c>
    </row>
    <row r="16" spans="1:133" ht="15.6" hidden="1" x14ac:dyDescent="0.3">
      <c r="A16" s="422" t="str">
        <f t="shared" si="0"/>
        <v>3302017</v>
      </c>
      <c r="B16" s="422" t="s">
        <v>382</v>
      </c>
      <c r="C16" s="423">
        <v>2017</v>
      </c>
      <c r="D16" s="424" t="s">
        <v>172</v>
      </c>
      <c r="E16" s="425" t="s">
        <v>1086</v>
      </c>
      <c r="F16" s="426" t="s">
        <v>1088</v>
      </c>
      <c r="G16" s="425" t="s">
        <v>161</v>
      </c>
      <c r="H16" s="425" t="s">
        <v>390</v>
      </c>
      <c r="I16" s="427">
        <v>1829264.3645051515</v>
      </c>
      <c r="J16" s="427">
        <v>0</v>
      </c>
      <c r="K16" s="427">
        <v>219412.995</v>
      </c>
      <c r="L16" s="427">
        <v>0</v>
      </c>
      <c r="M16" s="427">
        <v>144110</v>
      </c>
      <c r="N16" s="427">
        <v>76573.600000000006</v>
      </c>
      <c r="O16" s="427">
        <v>0</v>
      </c>
      <c r="P16" s="427">
        <v>0</v>
      </c>
      <c r="Q16" s="427">
        <v>2715.6799999999994</v>
      </c>
      <c r="R16" s="427">
        <v>0</v>
      </c>
      <c r="S16" s="427">
        <v>0</v>
      </c>
      <c r="T16" s="427">
        <v>0</v>
      </c>
      <c r="U16" s="427">
        <v>3085</v>
      </c>
      <c r="V16" s="427">
        <v>7910.62</v>
      </c>
      <c r="W16" s="427">
        <v>0</v>
      </c>
      <c r="X16" s="427">
        <v>2283072.2595051518</v>
      </c>
      <c r="Y16" s="427">
        <v>992282.5</v>
      </c>
      <c r="Z16" s="427">
        <v>19508.64</v>
      </c>
      <c r="AA16" s="427">
        <v>224026.15000000002</v>
      </c>
      <c r="AB16" s="427">
        <v>0</v>
      </c>
      <c r="AC16" s="427">
        <v>133282.93</v>
      </c>
      <c r="AD16" s="427">
        <v>0</v>
      </c>
      <c r="AE16" s="427">
        <v>43602.66</v>
      </c>
      <c r="AF16" s="427">
        <v>4819.38</v>
      </c>
      <c r="AG16" s="427">
        <v>2757.27</v>
      </c>
      <c r="AH16" s="427">
        <v>0</v>
      </c>
      <c r="AI16" s="427">
        <v>0</v>
      </c>
      <c r="AJ16" s="427">
        <v>55</v>
      </c>
      <c r="AK16" s="427">
        <v>0</v>
      </c>
      <c r="AL16" s="427">
        <v>0</v>
      </c>
      <c r="AM16" s="427">
        <v>4146.7</v>
      </c>
      <c r="AN16" s="427">
        <v>46494.719999999994</v>
      </c>
      <c r="AO16" s="427">
        <v>28407.830000000005</v>
      </c>
      <c r="AP16" s="427">
        <v>2263</v>
      </c>
      <c r="AQ16" s="427">
        <v>29922.91</v>
      </c>
      <c r="AR16" s="427">
        <v>0</v>
      </c>
      <c r="AS16" s="427">
        <v>0</v>
      </c>
      <c r="AT16" s="427">
        <v>4693</v>
      </c>
      <c r="AU16" s="427">
        <v>0</v>
      </c>
      <c r="AV16" s="427">
        <v>0</v>
      </c>
      <c r="AW16" s="427">
        <v>0</v>
      </c>
      <c r="AX16" s="427">
        <v>8270.68</v>
      </c>
      <c r="AY16" s="427">
        <v>0</v>
      </c>
      <c r="AZ16" s="427">
        <v>11316.740000000002</v>
      </c>
      <c r="BA16" s="427">
        <v>5139.75</v>
      </c>
      <c r="BB16" s="427">
        <v>0</v>
      </c>
      <c r="BC16" s="427">
        <v>114812.78</v>
      </c>
      <c r="BD16" s="427">
        <v>207360.96</v>
      </c>
      <c r="BE16" s="427">
        <v>6911.2</v>
      </c>
      <c r="BF16" s="427">
        <v>51100</v>
      </c>
      <c r="BG16" s="427">
        <v>388523.54</v>
      </c>
      <c r="BH16" s="427">
        <v>0</v>
      </c>
      <c r="BI16" s="427">
        <v>0</v>
      </c>
      <c r="BJ16" s="427">
        <v>2329698.3399999994</v>
      </c>
      <c r="BK16" s="427">
        <v>-100361.40999999945</v>
      </c>
      <c r="BL16" s="427">
        <v>-46626.080494847614</v>
      </c>
      <c r="BM16" s="427">
        <v>-146987.49049484706</v>
      </c>
      <c r="BN16" s="427">
        <v>20790.25</v>
      </c>
      <c r="BO16" s="427">
        <v>0</v>
      </c>
      <c r="BP16" s="427">
        <v>0</v>
      </c>
      <c r="BQ16" s="427">
        <v>20790.25</v>
      </c>
      <c r="BR16" s="427">
        <v>20443</v>
      </c>
      <c r="BS16" s="427">
        <v>0</v>
      </c>
      <c r="BT16" s="427">
        <v>0</v>
      </c>
      <c r="BU16" s="427">
        <v>0</v>
      </c>
      <c r="BV16" s="427">
        <v>0</v>
      </c>
      <c r="BW16" s="427">
        <v>0</v>
      </c>
      <c r="BX16" s="427">
        <v>497</v>
      </c>
      <c r="BY16" s="427">
        <v>0</v>
      </c>
      <c r="BZ16" s="427">
        <v>20940</v>
      </c>
      <c r="CA16" s="427">
        <v>13294.82</v>
      </c>
      <c r="CB16" s="427">
        <v>-149.75</v>
      </c>
      <c r="CC16" s="427">
        <v>13145.07</v>
      </c>
      <c r="CD16" s="427">
        <v>0</v>
      </c>
      <c r="CE16" s="427">
        <v>0</v>
      </c>
      <c r="CF16" s="427">
        <v>0</v>
      </c>
      <c r="CG16" s="427">
        <v>0</v>
      </c>
      <c r="CH16" s="427">
        <v>0</v>
      </c>
      <c r="CI16" s="427">
        <v>0</v>
      </c>
      <c r="CJ16" s="427">
        <v>0</v>
      </c>
      <c r="CK16" s="427">
        <v>0</v>
      </c>
      <c r="CL16" s="427">
        <v>0</v>
      </c>
      <c r="CM16" s="427">
        <v>0</v>
      </c>
      <c r="CN16" s="427">
        <v>-146987.49049484706</v>
      </c>
      <c r="CO16" s="427">
        <v>7026.25</v>
      </c>
      <c r="CP16" s="427">
        <v>6118.82</v>
      </c>
      <c r="CQ16" s="427">
        <v>0</v>
      </c>
      <c r="CR16" s="427">
        <v>-133842.42049484706</v>
      </c>
      <c r="CS16" s="427">
        <v>27666.84</v>
      </c>
      <c r="CT16" s="427">
        <v>298.27</v>
      </c>
      <c r="CU16" s="427">
        <v>1100</v>
      </c>
      <c r="CV16" s="427">
        <v>28468.57</v>
      </c>
      <c r="CW16" s="427">
        <v>0</v>
      </c>
      <c r="CX16" s="427">
        <v>10993.11</v>
      </c>
      <c r="CY16" s="427">
        <v>4391.22</v>
      </c>
      <c r="CZ16" s="427">
        <v>0</v>
      </c>
      <c r="DA16" s="427">
        <v>0</v>
      </c>
      <c r="DB16" s="427">
        <v>43852.9</v>
      </c>
      <c r="DC16" s="427">
        <v>0</v>
      </c>
      <c r="DD16" s="427">
        <v>0</v>
      </c>
      <c r="DE16" s="427">
        <v>0</v>
      </c>
      <c r="DF16" s="427">
        <v>0</v>
      </c>
      <c r="DG16" s="427"/>
      <c r="DH16" s="427"/>
      <c r="DI16" s="427"/>
      <c r="DJ16" s="427">
        <v>0</v>
      </c>
      <c r="DK16" s="427">
        <v>0</v>
      </c>
      <c r="DL16" s="427">
        <v>0</v>
      </c>
      <c r="DM16" s="427">
        <v>0</v>
      </c>
      <c r="DN16" s="427">
        <v>0</v>
      </c>
      <c r="DO16" s="427">
        <v>0</v>
      </c>
      <c r="DP16" s="427">
        <v>-154719.20000000001</v>
      </c>
      <c r="DQ16" s="427">
        <v>-20776.580000000002</v>
      </c>
      <c r="DR16" s="427">
        <v>0</v>
      </c>
      <c r="DS16" s="427">
        <v>0</v>
      </c>
      <c r="DT16" s="427">
        <v>-175495.78000000003</v>
      </c>
      <c r="DU16" s="427">
        <v>0</v>
      </c>
      <c r="DV16" s="427">
        <v>0</v>
      </c>
      <c r="DW16" s="427">
        <v>0</v>
      </c>
      <c r="DX16" s="427">
        <v>-2200</v>
      </c>
      <c r="DY16" s="427">
        <v>0</v>
      </c>
      <c r="DZ16" s="427">
        <v>0</v>
      </c>
      <c r="EA16" s="427">
        <v>0.45950515297590755</v>
      </c>
      <c r="EC16" s="428">
        <f t="shared" si="1"/>
        <v>0.45950515297590755</v>
      </c>
    </row>
    <row r="17" spans="1:133" ht="15.6" hidden="1" x14ac:dyDescent="0.3">
      <c r="A17" s="422" t="str">
        <f t="shared" si="0"/>
        <v>3302016</v>
      </c>
      <c r="B17" s="422" t="s">
        <v>383</v>
      </c>
      <c r="C17" s="423">
        <v>2016</v>
      </c>
      <c r="D17" s="424" t="s">
        <v>173</v>
      </c>
      <c r="E17" s="425" t="s">
        <v>1086</v>
      </c>
      <c r="F17" s="426">
        <v>0</v>
      </c>
      <c r="G17" s="425" t="s">
        <v>161</v>
      </c>
      <c r="H17" s="425" t="s">
        <v>391</v>
      </c>
      <c r="I17" s="427">
        <v>2349642.6641679588</v>
      </c>
      <c r="J17" s="427">
        <v>0</v>
      </c>
      <c r="K17" s="427">
        <v>144585.34</v>
      </c>
      <c r="L17" s="427">
        <v>0</v>
      </c>
      <c r="M17" s="427">
        <v>247660</v>
      </c>
      <c r="N17" s="427">
        <v>26232.86</v>
      </c>
      <c r="O17" s="427">
        <v>0</v>
      </c>
      <c r="P17" s="427">
        <v>0</v>
      </c>
      <c r="Q17" s="427">
        <v>54273.653999999995</v>
      </c>
      <c r="R17" s="427">
        <v>0</v>
      </c>
      <c r="S17" s="427">
        <v>0</v>
      </c>
      <c r="T17" s="427">
        <v>0</v>
      </c>
      <c r="U17" s="427">
        <v>32010</v>
      </c>
      <c r="V17" s="427">
        <v>119577</v>
      </c>
      <c r="W17" s="427">
        <v>0</v>
      </c>
      <c r="X17" s="427">
        <v>2973981.5181679586</v>
      </c>
      <c r="Y17" s="427">
        <v>1247545.6099999999</v>
      </c>
      <c r="Z17" s="427">
        <v>0</v>
      </c>
      <c r="AA17" s="427">
        <v>353726.25000000006</v>
      </c>
      <c r="AB17" s="427">
        <v>0</v>
      </c>
      <c r="AC17" s="427">
        <v>204648.18999999997</v>
      </c>
      <c r="AD17" s="427">
        <v>0</v>
      </c>
      <c r="AE17" s="427">
        <v>79297.12000000001</v>
      </c>
      <c r="AF17" s="427">
        <v>9420.2000000000007</v>
      </c>
      <c r="AG17" s="427">
        <v>2920.07</v>
      </c>
      <c r="AH17" s="427">
        <v>0</v>
      </c>
      <c r="AI17" s="427">
        <v>0</v>
      </c>
      <c r="AJ17" s="427">
        <v>547.6</v>
      </c>
      <c r="AK17" s="427">
        <v>0</v>
      </c>
      <c r="AL17" s="427">
        <v>0</v>
      </c>
      <c r="AM17" s="427">
        <v>9920.49</v>
      </c>
      <c r="AN17" s="427">
        <v>81521.899999999994</v>
      </c>
      <c r="AO17" s="427">
        <v>42611.74</v>
      </c>
      <c r="AP17" s="427">
        <v>7153</v>
      </c>
      <c r="AQ17" s="427">
        <v>150688.95000000001</v>
      </c>
      <c r="AR17" s="427">
        <v>0</v>
      </c>
      <c r="AS17" s="427">
        <v>0</v>
      </c>
      <c r="AT17" s="427">
        <v>3522.32</v>
      </c>
      <c r="AU17" s="427">
        <v>3382</v>
      </c>
      <c r="AV17" s="427">
        <v>0</v>
      </c>
      <c r="AW17" s="427">
        <v>0</v>
      </c>
      <c r="AX17" s="427">
        <v>0</v>
      </c>
      <c r="AY17" s="427">
        <v>0</v>
      </c>
      <c r="AZ17" s="427">
        <v>19748.53</v>
      </c>
      <c r="BA17" s="427">
        <v>10334.06</v>
      </c>
      <c r="BB17" s="427">
        <v>8712</v>
      </c>
      <c r="BC17" s="427">
        <v>64624.17</v>
      </c>
      <c r="BD17" s="427">
        <v>70480.350000000006</v>
      </c>
      <c r="BE17" s="427">
        <v>12932.13</v>
      </c>
      <c r="BF17" s="427">
        <v>58881.47</v>
      </c>
      <c r="BG17" s="427">
        <v>413909.79</v>
      </c>
      <c r="BH17" s="427">
        <v>0</v>
      </c>
      <c r="BI17" s="427">
        <v>0</v>
      </c>
      <c r="BJ17" s="427">
        <v>2856527.94</v>
      </c>
      <c r="BK17" s="427">
        <v>154984</v>
      </c>
      <c r="BL17" s="427">
        <v>117453.57816795865</v>
      </c>
      <c r="BM17" s="427">
        <v>272437.57816795865</v>
      </c>
      <c r="BN17" s="427">
        <v>8044.38</v>
      </c>
      <c r="BO17" s="427">
        <v>0</v>
      </c>
      <c r="BP17" s="427">
        <v>0</v>
      </c>
      <c r="BQ17" s="427">
        <v>8044.38</v>
      </c>
      <c r="BR17" s="427">
        <v>0</v>
      </c>
      <c r="BS17" s="427">
        <v>0</v>
      </c>
      <c r="BT17" s="427">
        <v>0</v>
      </c>
      <c r="BU17" s="427">
        <v>0</v>
      </c>
      <c r="BV17" s="427">
        <v>0</v>
      </c>
      <c r="BW17" s="427">
        <v>0</v>
      </c>
      <c r="BX17" s="427">
        <v>2150</v>
      </c>
      <c r="BY17" s="427">
        <v>0</v>
      </c>
      <c r="BZ17" s="427">
        <v>2150</v>
      </c>
      <c r="CA17" s="427">
        <v>8039</v>
      </c>
      <c r="CB17" s="427">
        <v>5894.38</v>
      </c>
      <c r="CC17" s="427">
        <v>13933.380000000001</v>
      </c>
      <c r="CD17" s="427">
        <v>0</v>
      </c>
      <c r="CE17" s="427">
        <v>0</v>
      </c>
      <c r="CF17" s="427">
        <v>0</v>
      </c>
      <c r="CG17" s="427">
        <v>0</v>
      </c>
      <c r="CH17" s="427">
        <v>0</v>
      </c>
      <c r="CI17" s="427">
        <v>0</v>
      </c>
      <c r="CJ17" s="427">
        <v>0</v>
      </c>
      <c r="CK17" s="427">
        <v>0</v>
      </c>
      <c r="CL17" s="427">
        <v>0</v>
      </c>
      <c r="CM17" s="427">
        <v>272437.57816795865</v>
      </c>
      <c r="CN17" s="427">
        <v>0</v>
      </c>
      <c r="CO17" s="427">
        <v>13933</v>
      </c>
      <c r="CP17" s="427">
        <v>0.38000000000101863</v>
      </c>
      <c r="CQ17" s="427">
        <v>0</v>
      </c>
      <c r="CR17" s="427">
        <v>286370.95816795866</v>
      </c>
      <c r="CS17" s="427">
        <v>666697.42000000004</v>
      </c>
      <c r="CT17" s="427">
        <v>91467</v>
      </c>
      <c r="CU17" s="427">
        <v>0</v>
      </c>
      <c r="CV17" s="427">
        <v>575230.42000000004</v>
      </c>
      <c r="CW17" s="427">
        <v>0</v>
      </c>
      <c r="CX17" s="427">
        <v>8846.48</v>
      </c>
      <c r="CY17" s="427">
        <v>534.20000000000005</v>
      </c>
      <c r="CZ17" s="427">
        <v>7197.33</v>
      </c>
      <c r="DA17" s="427">
        <v>0</v>
      </c>
      <c r="DB17" s="427">
        <v>591808.42999999993</v>
      </c>
      <c r="DC17" s="427">
        <v>0</v>
      </c>
      <c r="DD17" s="427">
        <v>0</v>
      </c>
      <c r="DE17" s="427">
        <v>0</v>
      </c>
      <c r="DF17" s="427">
        <v>0</v>
      </c>
      <c r="DG17" s="427"/>
      <c r="DH17" s="427"/>
      <c r="DI17" s="427"/>
      <c r="DJ17" s="427">
        <v>0</v>
      </c>
      <c r="DK17" s="427">
        <v>0</v>
      </c>
      <c r="DL17" s="427">
        <v>0</v>
      </c>
      <c r="DM17" s="427">
        <v>0</v>
      </c>
      <c r="DN17" s="427">
        <v>0</v>
      </c>
      <c r="DO17" s="427">
        <v>0</v>
      </c>
      <c r="DP17" s="427">
        <v>-217681.35</v>
      </c>
      <c r="DQ17" s="427">
        <v>-9211.9599999999991</v>
      </c>
      <c r="DR17" s="427">
        <v>0</v>
      </c>
      <c r="DS17" s="427">
        <v>0</v>
      </c>
      <c r="DT17" s="427">
        <v>-226893.31</v>
      </c>
      <c r="DU17" s="427">
        <v>0</v>
      </c>
      <c r="DV17" s="427">
        <v>0</v>
      </c>
      <c r="DW17" s="427">
        <v>0</v>
      </c>
      <c r="DX17" s="427">
        <v>-4898.46</v>
      </c>
      <c r="DY17" s="427">
        <v>0</v>
      </c>
      <c r="DZ17" s="427">
        <v>-73645.759999999995</v>
      </c>
      <c r="EA17" s="427">
        <v>5.8167958748526871E-2</v>
      </c>
      <c r="EC17" s="428">
        <f t="shared" si="1"/>
        <v>5.8167958719423041E-2</v>
      </c>
    </row>
    <row r="18" spans="1:133" ht="15.6" x14ac:dyDescent="0.3">
      <c r="A18" s="422" t="str">
        <f t="shared" si="0"/>
        <v>3302239</v>
      </c>
      <c r="B18" s="422" t="s">
        <v>384</v>
      </c>
      <c r="C18" s="423">
        <v>2239</v>
      </c>
      <c r="D18" s="424" t="s">
        <v>1096</v>
      </c>
      <c r="E18" s="425" t="s">
        <v>1086</v>
      </c>
      <c r="F18" s="426" t="s">
        <v>1089</v>
      </c>
      <c r="G18" s="425" t="s">
        <v>161</v>
      </c>
      <c r="H18" s="425" t="s">
        <v>393</v>
      </c>
      <c r="I18" s="427">
        <v>1402369.2894904437</v>
      </c>
      <c r="J18" s="427">
        <v>0</v>
      </c>
      <c r="K18" s="427">
        <v>123705.01973222529</v>
      </c>
      <c r="L18" s="427">
        <v>0</v>
      </c>
      <c r="M18" s="427">
        <v>112645</v>
      </c>
      <c r="N18" s="427">
        <v>44967.57</v>
      </c>
      <c r="O18" s="427">
        <v>0</v>
      </c>
      <c r="P18" s="427">
        <v>2880</v>
      </c>
      <c r="Q18" s="427">
        <v>48220.024259999998</v>
      </c>
      <c r="R18" s="427">
        <v>0</v>
      </c>
      <c r="S18" s="427">
        <v>0</v>
      </c>
      <c r="T18" s="427">
        <v>0</v>
      </c>
      <c r="U18" s="427">
        <v>580.29</v>
      </c>
      <c r="V18" s="427">
        <v>0</v>
      </c>
      <c r="W18" s="427">
        <v>0</v>
      </c>
      <c r="X18" s="427">
        <v>1735367.1934826691</v>
      </c>
      <c r="Y18" s="427">
        <v>748635.95</v>
      </c>
      <c r="Z18" s="427">
        <v>0</v>
      </c>
      <c r="AA18" s="427">
        <v>457585.57999999996</v>
      </c>
      <c r="AB18" s="427">
        <v>13803.169999999998</v>
      </c>
      <c r="AC18" s="427">
        <v>171468.57</v>
      </c>
      <c r="AD18" s="427">
        <v>0</v>
      </c>
      <c r="AE18" s="427">
        <v>188084.87</v>
      </c>
      <c r="AF18" s="427">
        <v>98081.37</v>
      </c>
      <c r="AG18" s="427">
        <v>7204.35</v>
      </c>
      <c r="AH18" s="427">
        <v>0</v>
      </c>
      <c r="AI18" s="427">
        <v>22197.73</v>
      </c>
      <c r="AJ18" s="427">
        <v>39131.14</v>
      </c>
      <c r="AK18" s="427">
        <v>2117.7600000000002</v>
      </c>
      <c r="AL18" s="427">
        <v>46429.69</v>
      </c>
      <c r="AM18" s="427">
        <v>3170.54</v>
      </c>
      <c r="AN18" s="427">
        <v>29533.65</v>
      </c>
      <c r="AO18" s="427">
        <v>11105.600000000004</v>
      </c>
      <c r="AP18" s="427">
        <v>6630.58</v>
      </c>
      <c r="AQ18" s="427">
        <v>38788.9</v>
      </c>
      <c r="AR18" s="427">
        <v>0</v>
      </c>
      <c r="AS18" s="427">
        <v>0</v>
      </c>
      <c r="AT18" s="427">
        <v>592.73</v>
      </c>
      <c r="AU18" s="427">
        <v>6580</v>
      </c>
      <c r="AV18" s="427">
        <v>0</v>
      </c>
      <c r="AW18" s="427">
        <v>0</v>
      </c>
      <c r="AX18" s="427">
        <v>0</v>
      </c>
      <c r="AY18" s="427">
        <v>0</v>
      </c>
      <c r="AZ18" s="427">
        <v>28109.140000000003</v>
      </c>
      <c r="BA18" s="427">
        <v>3291.75</v>
      </c>
      <c r="BB18" s="427">
        <v>0</v>
      </c>
      <c r="BC18" s="427">
        <v>80996.58</v>
      </c>
      <c r="BD18" s="427">
        <v>18280.52</v>
      </c>
      <c r="BE18" s="427">
        <v>4483.76</v>
      </c>
      <c r="BF18" s="427">
        <v>72163.509999999995</v>
      </c>
      <c r="BG18" s="427">
        <v>0</v>
      </c>
      <c r="BH18" s="427">
        <v>0</v>
      </c>
      <c r="BI18" s="427">
        <v>0</v>
      </c>
      <c r="BJ18" s="427">
        <v>2098467.4399999995</v>
      </c>
      <c r="BK18" s="427">
        <v>4803.1600000000617</v>
      </c>
      <c r="BL18" s="427">
        <v>-363100.24651733041</v>
      </c>
      <c r="BM18" s="427">
        <v>-358297.08651733038</v>
      </c>
      <c r="BN18" s="427">
        <v>6191.5</v>
      </c>
      <c r="BO18" s="427">
        <v>0</v>
      </c>
      <c r="BP18" s="427">
        <v>0</v>
      </c>
      <c r="BQ18" s="427">
        <v>6191.5</v>
      </c>
      <c r="BR18" s="427">
        <v>0</v>
      </c>
      <c r="BS18" s="427">
        <v>15063</v>
      </c>
      <c r="BT18" s="427">
        <v>0</v>
      </c>
      <c r="BU18" s="427">
        <v>0</v>
      </c>
      <c r="BV18" s="427">
        <v>0</v>
      </c>
      <c r="BW18" s="427">
        <v>0</v>
      </c>
      <c r="BX18" s="427">
        <v>0</v>
      </c>
      <c r="BY18" s="427">
        <v>0</v>
      </c>
      <c r="BZ18" s="427">
        <v>15063</v>
      </c>
      <c r="CA18" s="427">
        <v>8871.6699999999983</v>
      </c>
      <c r="CB18" s="427">
        <v>-8871.5</v>
      </c>
      <c r="CC18" s="427">
        <v>0.16999999999825377</v>
      </c>
      <c r="CD18" s="427">
        <v>0</v>
      </c>
      <c r="CE18" s="427">
        <v>0</v>
      </c>
      <c r="CF18" s="427">
        <v>0</v>
      </c>
      <c r="CG18" s="427">
        <v>0</v>
      </c>
      <c r="CH18" s="427">
        <v>0</v>
      </c>
      <c r="CI18" s="427">
        <v>0</v>
      </c>
      <c r="CJ18" s="427">
        <v>0</v>
      </c>
      <c r="CK18" s="427">
        <v>0</v>
      </c>
      <c r="CL18" s="427">
        <v>0</v>
      </c>
      <c r="CM18" s="427">
        <v>0</v>
      </c>
      <c r="CN18" s="427">
        <v>-358297.08651733038</v>
      </c>
      <c r="CO18" s="427">
        <v>0</v>
      </c>
      <c r="CP18" s="427">
        <v>0.16999999999825377</v>
      </c>
      <c r="CQ18" s="427">
        <v>0</v>
      </c>
      <c r="CR18" s="427">
        <v>-358296.91651733039</v>
      </c>
      <c r="CS18" s="427">
        <v>-206543.78</v>
      </c>
      <c r="CT18" s="427">
        <v>0</v>
      </c>
      <c r="CU18" s="427">
        <v>0</v>
      </c>
      <c r="CV18" s="427">
        <v>-206543.78</v>
      </c>
      <c r="CW18" s="427">
        <v>0</v>
      </c>
      <c r="CX18" s="427">
        <v>6751.85</v>
      </c>
      <c r="CY18" s="427">
        <v>2231.7399999999998</v>
      </c>
      <c r="CZ18" s="427">
        <v>0</v>
      </c>
      <c r="DA18" s="427">
        <v>0</v>
      </c>
      <c r="DB18" s="427">
        <v>-197560.19</v>
      </c>
      <c r="DC18" s="427">
        <v>0</v>
      </c>
      <c r="DD18" s="427">
        <v>0</v>
      </c>
      <c r="DE18" s="427">
        <v>0</v>
      </c>
      <c r="DF18" s="427">
        <v>0</v>
      </c>
      <c r="DG18" s="427"/>
      <c r="DH18" s="427"/>
      <c r="DI18" s="427"/>
      <c r="DJ18" s="427">
        <v>0</v>
      </c>
      <c r="DK18" s="427">
        <v>0</v>
      </c>
      <c r="DL18" s="427">
        <v>0</v>
      </c>
      <c r="DM18" s="427">
        <v>0</v>
      </c>
      <c r="DN18" s="427">
        <v>0</v>
      </c>
      <c r="DO18" s="427">
        <v>0</v>
      </c>
      <c r="DP18" s="427">
        <v>-160736.62</v>
      </c>
      <c r="DQ18" s="427">
        <v>0</v>
      </c>
      <c r="DR18" s="427">
        <v>0</v>
      </c>
      <c r="DS18" s="427">
        <v>0</v>
      </c>
      <c r="DT18" s="427">
        <v>-160736.62</v>
      </c>
      <c r="DU18" s="427">
        <v>0</v>
      </c>
      <c r="DV18" s="427">
        <v>0</v>
      </c>
      <c r="DW18" s="427">
        <v>0</v>
      </c>
      <c r="DX18" s="427">
        <v>0</v>
      </c>
      <c r="DY18" s="427">
        <v>0</v>
      </c>
      <c r="DZ18" s="427">
        <v>0</v>
      </c>
      <c r="EA18" s="427">
        <v>-0.10651733039412647</v>
      </c>
      <c r="EC18" s="428">
        <f t="shared" si="1"/>
        <v>-0.10651733039412647</v>
      </c>
    </row>
    <row r="19" spans="1:133" ht="15.6" x14ac:dyDescent="0.3">
      <c r="A19" s="422" t="str">
        <f t="shared" si="0"/>
        <v>3302239</v>
      </c>
      <c r="B19" s="422" t="s">
        <v>385</v>
      </c>
      <c r="C19" s="423">
        <v>2239</v>
      </c>
      <c r="D19" s="424" t="s">
        <v>1096</v>
      </c>
      <c r="E19" s="425" t="s">
        <v>1086</v>
      </c>
      <c r="F19" s="426">
        <v>46094</v>
      </c>
      <c r="G19" s="425" t="s">
        <v>161</v>
      </c>
      <c r="H19" s="425" t="s">
        <v>394</v>
      </c>
      <c r="I19" s="427">
        <v>1602553.3978248755</v>
      </c>
      <c r="J19" s="427">
        <v>0</v>
      </c>
      <c r="K19" s="427">
        <v>109328.11666666667</v>
      </c>
      <c r="L19" s="427">
        <v>0</v>
      </c>
      <c r="M19" s="427">
        <v>222975</v>
      </c>
      <c r="N19" s="427">
        <v>33446.259999999995</v>
      </c>
      <c r="O19" s="427">
        <v>0</v>
      </c>
      <c r="P19" s="427">
        <v>2627.95</v>
      </c>
      <c r="Q19" s="427">
        <v>181133.53</v>
      </c>
      <c r="R19" s="427">
        <v>0</v>
      </c>
      <c r="S19" s="427">
        <v>0</v>
      </c>
      <c r="T19" s="427">
        <v>0</v>
      </c>
      <c r="U19" s="427">
        <v>5698.1900000000005</v>
      </c>
      <c r="V19" s="427">
        <v>0</v>
      </c>
      <c r="W19" s="427">
        <v>0</v>
      </c>
      <c r="X19" s="427">
        <v>2157762.4444915419</v>
      </c>
      <c r="Y19" s="427">
        <v>1046651.34</v>
      </c>
      <c r="Z19" s="427">
        <v>0</v>
      </c>
      <c r="AA19" s="427">
        <v>375225.48000000004</v>
      </c>
      <c r="AB19" s="427">
        <v>85392.86</v>
      </c>
      <c r="AC19" s="427">
        <v>243444.38</v>
      </c>
      <c r="AD19" s="427">
        <v>0</v>
      </c>
      <c r="AE19" s="427">
        <v>69461.7</v>
      </c>
      <c r="AF19" s="427">
        <v>17561.95</v>
      </c>
      <c r="AG19" s="427">
        <v>1868.86</v>
      </c>
      <c r="AH19" s="427">
        <v>0</v>
      </c>
      <c r="AI19" s="427">
        <v>0</v>
      </c>
      <c r="AJ19" s="427">
        <v>2654.7599999999984</v>
      </c>
      <c r="AK19" s="427">
        <v>5786.63</v>
      </c>
      <c r="AL19" s="427">
        <v>29674.739999999998</v>
      </c>
      <c r="AM19" s="427">
        <v>9647.4599999999991</v>
      </c>
      <c r="AN19" s="427">
        <v>61337.979999999996</v>
      </c>
      <c r="AO19" s="427">
        <v>14721.389999999998</v>
      </c>
      <c r="AP19" s="427">
        <v>19541.05</v>
      </c>
      <c r="AQ19" s="427">
        <v>88085.25</v>
      </c>
      <c r="AR19" s="427">
        <v>0</v>
      </c>
      <c r="AS19" s="427">
        <v>0</v>
      </c>
      <c r="AT19" s="427">
        <v>0</v>
      </c>
      <c r="AU19" s="427">
        <v>0</v>
      </c>
      <c r="AV19" s="427">
        <v>3338.85</v>
      </c>
      <c r="AW19" s="427">
        <v>0</v>
      </c>
      <c r="AX19" s="427">
        <v>0</v>
      </c>
      <c r="AY19" s="427">
        <v>0</v>
      </c>
      <c r="AZ19" s="427">
        <v>50558.31</v>
      </c>
      <c r="BA19" s="427">
        <v>5139.75</v>
      </c>
      <c r="BB19" s="427">
        <v>5445</v>
      </c>
      <c r="BC19" s="427">
        <v>82023.06</v>
      </c>
      <c r="BD19" s="427">
        <v>6159.8799999999992</v>
      </c>
      <c r="BE19" s="427">
        <v>6363.5199999999977</v>
      </c>
      <c r="BF19" s="427">
        <v>116660.41</v>
      </c>
      <c r="BG19" s="427">
        <v>0</v>
      </c>
      <c r="BH19" s="427">
        <v>0</v>
      </c>
      <c r="BI19" s="427">
        <v>0</v>
      </c>
      <c r="BJ19" s="427">
        <v>2346744.61</v>
      </c>
      <c r="BK19" s="427">
        <v>-58421.729999999807</v>
      </c>
      <c r="BL19" s="427">
        <v>-188982.16550845793</v>
      </c>
      <c r="BM19" s="427">
        <v>-247403.89550845773</v>
      </c>
      <c r="BN19" s="427">
        <v>6756.25</v>
      </c>
      <c r="BO19" s="427">
        <v>0</v>
      </c>
      <c r="BP19" s="427">
        <v>0</v>
      </c>
      <c r="BQ19" s="427">
        <v>6756.25</v>
      </c>
      <c r="BR19" s="427">
        <v>0</v>
      </c>
      <c r="BS19" s="427">
        <v>19482</v>
      </c>
      <c r="BT19" s="427">
        <v>0</v>
      </c>
      <c r="BU19" s="427">
        <v>0</v>
      </c>
      <c r="BV19" s="427">
        <v>0</v>
      </c>
      <c r="BW19" s="427">
        <v>0</v>
      </c>
      <c r="BX19" s="427">
        <v>0</v>
      </c>
      <c r="BY19" s="427">
        <v>0</v>
      </c>
      <c r="BZ19" s="427">
        <v>19482</v>
      </c>
      <c r="CA19" s="427">
        <v>12725.869999999999</v>
      </c>
      <c r="CB19" s="427">
        <v>-12725.75</v>
      </c>
      <c r="CC19" s="427">
        <v>0.11999999999898137</v>
      </c>
      <c r="CD19" s="427">
        <v>0</v>
      </c>
      <c r="CE19" s="427">
        <v>0</v>
      </c>
      <c r="CF19" s="427">
        <v>0</v>
      </c>
      <c r="CG19" s="427">
        <v>0</v>
      </c>
      <c r="CH19" s="427">
        <v>0</v>
      </c>
      <c r="CI19" s="427">
        <v>0</v>
      </c>
      <c r="CJ19" s="427">
        <v>0</v>
      </c>
      <c r="CK19" s="427">
        <v>0</v>
      </c>
      <c r="CL19" s="427">
        <v>0</v>
      </c>
      <c r="CM19" s="427">
        <v>0</v>
      </c>
      <c r="CN19" s="427">
        <v>-247403.89550845773</v>
      </c>
      <c r="CO19" s="427">
        <v>0</v>
      </c>
      <c r="CP19" s="427">
        <v>0.11999999999898137</v>
      </c>
      <c r="CQ19" s="427">
        <v>0</v>
      </c>
      <c r="CR19" s="427">
        <v>-247403.77550845774</v>
      </c>
      <c r="CS19" s="427">
        <v>284677.39</v>
      </c>
      <c r="CT19" s="427">
        <v>0</v>
      </c>
      <c r="CU19" s="427">
        <v>0</v>
      </c>
      <c r="CV19" s="427">
        <v>284677.39</v>
      </c>
      <c r="CW19" s="427">
        <v>0</v>
      </c>
      <c r="CX19" s="427">
        <v>6741.67</v>
      </c>
      <c r="CY19" s="427">
        <v>1378.31</v>
      </c>
      <c r="CZ19" s="427">
        <v>0</v>
      </c>
      <c r="DA19" s="427">
        <v>0</v>
      </c>
      <c r="DB19" s="427">
        <v>292797.37</v>
      </c>
      <c r="DC19" s="427">
        <v>0</v>
      </c>
      <c r="DD19" s="427">
        <v>0</v>
      </c>
      <c r="DE19" s="427">
        <v>0</v>
      </c>
      <c r="DF19" s="427">
        <v>0</v>
      </c>
      <c r="DG19" s="427"/>
      <c r="DH19" s="427"/>
      <c r="DI19" s="427"/>
      <c r="DJ19" s="427">
        <v>-338421.73</v>
      </c>
      <c r="DK19" s="427">
        <v>-338421.73</v>
      </c>
      <c r="DL19" s="427">
        <v>0</v>
      </c>
      <c r="DM19" s="427">
        <v>0</v>
      </c>
      <c r="DN19" s="427">
        <v>0</v>
      </c>
      <c r="DO19" s="427">
        <v>0</v>
      </c>
      <c r="DP19" s="427">
        <v>-201779.77</v>
      </c>
      <c r="DQ19" s="427">
        <v>0</v>
      </c>
      <c r="DR19" s="427">
        <v>0</v>
      </c>
      <c r="DS19" s="427">
        <v>0</v>
      </c>
      <c r="DT19" s="427">
        <v>-201779.77</v>
      </c>
      <c r="DU19" s="427">
        <v>0</v>
      </c>
      <c r="DV19" s="427">
        <v>0</v>
      </c>
      <c r="DW19" s="427">
        <v>0</v>
      </c>
      <c r="DX19" s="427">
        <v>0</v>
      </c>
      <c r="DY19" s="427">
        <v>0</v>
      </c>
      <c r="DZ19" s="427">
        <v>0</v>
      </c>
      <c r="EA19" s="427">
        <v>0.35449154223897494</v>
      </c>
      <c r="EC19" s="428">
        <f t="shared" si="1"/>
        <v>0.3544915422971826</v>
      </c>
    </row>
    <row r="20" spans="1:133" ht="15.6" hidden="1" x14ac:dyDescent="0.3">
      <c r="A20" s="422" t="str">
        <f t="shared" si="0"/>
        <v>3302456</v>
      </c>
      <c r="B20" s="422" t="s">
        <v>386</v>
      </c>
      <c r="C20" s="423">
        <v>2456</v>
      </c>
      <c r="D20" s="424" t="s">
        <v>174</v>
      </c>
      <c r="E20" s="425" t="s">
        <v>1086</v>
      </c>
      <c r="F20" s="426">
        <v>46091</v>
      </c>
      <c r="G20" s="425" t="s">
        <v>161</v>
      </c>
      <c r="H20" s="425" t="s">
        <v>439</v>
      </c>
      <c r="I20" s="427">
        <v>1371481.1628200002</v>
      </c>
      <c r="J20" s="427">
        <v>0</v>
      </c>
      <c r="K20" s="427">
        <v>117973.5</v>
      </c>
      <c r="L20" s="427">
        <v>0</v>
      </c>
      <c r="M20" s="427">
        <v>124545</v>
      </c>
      <c r="N20" s="427">
        <v>43280</v>
      </c>
      <c r="O20" s="427">
        <v>0</v>
      </c>
      <c r="P20" s="427">
        <v>0</v>
      </c>
      <c r="Q20" s="427">
        <v>12119.74</v>
      </c>
      <c r="R20" s="427">
        <v>0</v>
      </c>
      <c r="S20" s="427">
        <v>0</v>
      </c>
      <c r="T20" s="427">
        <v>0</v>
      </c>
      <c r="U20" s="427">
        <v>29829.200000000001</v>
      </c>
      <c r="V20" s="427">
        <v>19404.79</v>
      </c>
      <c r="W20" s="427">
        <v>0</v>
      </c>
      <c r="X20" s="427">
        <v>1718633.3928200002</v>
      </c>
      <c r="Y20" s="427">
        <v>717946.23</v>
      </c>
      <c r="Z20" s="427">
        <v>0</v>
      </c>
      <c r="AA20" s="427">
        <v>248593.44999999998</v>
      </c>
      <c r="AB20" s="427">
        <v>78064.23</v>
      </c>
      <c r="AC20" s="427">
        <v>151730.85999999999</v>
      </c>
      <c r="AD20" s="427">
        <v>44872.119999999995</v>
      </c>
      <c r="AE20" s="427">
        <v>33948.979999999996</v>
      </c>
      <c r="AF20" s="427">
        <v>2436.8000000000002</v>
      </c>
      <c r="AG20" s="427">
        <v>1230.6600000000001</v>
      </c>
      <c r="AH20" s="427">
        <v>0</v>
      </c>
      <c r="AI20" s="427">
        <v>0</v>
      </c>
      <c r="AJ20" s="427">
        <v>4953.88</v>
      </c>
      <c r="AK20" s="427">
        <v>0</v>
      </c>
      <c r="AL20" s="427">
        <v>1996.19</v>
      </c>
      <c r="AM20" s="427">
        <v>4148.5200000000004</v>
      </c>
      <c r="AN20" s="427">
        <v>29342.23</v>
      </c>
      <c r="AO20" s="427">
        <v>43724.74</v>
      </c>
      <c r="AP20" s="427">
        <v>10156.09</v>
      </c>
      <c r="AQ20" s="427">
        <v>77628.679999999993</v>
      </c>
      <c r="AR20" s="427">
        <v>0</v>
      </c>
      <c r="AS20" s="427">
        <v>0</v>
      </c>
      <c r="AT20" s="427">
        <v>2051.87</v>
      </c>
      <c r="AU20" s="427">
        <v>0</v>
      </c>
      <c r="AV20" s="427">
        <v>0</v>
      </c>
      <c r="AW20" s="427">
        <v>62.5</v>
      </c>
      <c r="AX20" s="427">
        <v>0</v>
      </c>
      <c r="AY20" s="427">
        <v>0</v>
      </c>
      <c r="AZ20" s="427">
        <v>35503.129999999997</v>
      </c>
      <c r="BA20" s="427">
        <v>5427</v>
      </c>
      <c r="BB20" s="427">
        <v>1150</v>
      </c>
      <c r="BC20" s="427">
        <v>29670.1</v>
      </c>
      <c r="BD20" s="427">
        <v>7290</v>
      </c>
      <c r="BE20" s="427">
        <v>52253.810000000005</v>
      </c>
      <c r="BF20" s="427">
        <v>69808</v>
      </c>
      <c r="BG20" s="427">
        <v>0</v>
      </c>
      <c r="BH20" s="427">
        <v>0</v>
      </c>
      <c r="BI20" s="427">
        <v>0</v>
      </c>
      <c r="BJ20" s="427">
        <v>1653990.07</v>
      </c>
      <c r="BK20" s="427">
        <v>-148547.98000000091</v>
      </c>
      <c r="BL20" s="427">
        <v>64643.322820000118</v>
      </c>
      <c r="BM20" s="427">
        <v>-83904.657180000795</v>
      </c>
      <c r="BN20" s="427">
        <v>27438</v>
      </c>
      <c r="BO20" s="427">
        <v>0</v>
      </c>
      <c r="BP20" s="427">
        <v>0</v>
      </c>
      <c r="BQ20" s="427">
        <v>27438</v>
      </c>
      <c r="BR20" s="427">
        <v>8830.2000000000007</v>
      </c>
      <c r="BS20" s="427">
        <v>0</v>
      </c>
      <c r="BT20" s="427">
        <v>0</v>
      </c>
      <c r="BU20" s="427">
        <v>0</v>
      </c>
      <c r="BV20" s="427">
        <v>0</v>
      </c>
      <c r="BW20" s="427">
        <v>0</v>
      </c>
      <c r="BX20" s="427">
        <v>0</v>
      </c>
      <c r="BY20" s="427">
        <v>0</v>
      </c>
      <c r="BZ20" s="427">
        <v>8830.2000000000007</v>
      </c>
      <c r="CA20" s="427">
        <v>4030.2699999999995</v>
      </c>
      <c r="CB20" s="427">
        <v>18607.8</v>
      </c>
      <c r="CC20" s="427">
        <v>22638.07</v>
      </c>
      <c r="CD20" s="427">
        <v>0</v>
      </c>
      <c r="CE20" s="427">
        <v>0</v>
      </c>
      <c r="CF20" s="427">
        <v>0</v>
      </c>
      <c r="CG20" s="427">
        <v>0</v>
      </c>
      <c r="CH20" s="427">
        <v>0</v>
      </c>
      <c r="CI20" s="427">
        <v>0</v>
      </c>
      <c r="CJ20" s="427">
        <v>0</v>
      </c>
      <c r="CK20" s="427">
        <v>0</v>
      </c>
      <c r="CL20" s="427">
        <v>0</v>
      </c>
      <c r="CM20" s="427">
        <v>0</v>
      </c>
      <c r="CN20" s="427">
        <v>-83904.657180000795</v>
      </c>
      <c r="CO20" s="427">
        <v>8830.2000000000007</v>
      </c>
      <c r="CP20" s="427">
        <v>13807.869999999999</v>
      </c>
      <c r="CQ20" s="427">
        <v>0</v>
      </c>
      <c r="CR20" s="427">
        <v>-61266.587180000803</v>
      </c>
      <c r="CS20" s="427">
        <v>116583.48</v>
      </c>
      <c r="CT20" s="427">
        <v>26935.119999999999</v>
      </c>
      <c r="CU20" s="427">
        <v>0</v>
      </c>
      <c r="CV20" s="427">
        <v>89648.36</v>
      </c>
      <c r="CW20" s="427">
        <v>-250</v>
      </c>
      <c r="CX20" s="427">
        <v>9323.61</v>
      </c>
      <c r="CY20" s="427">
        <v>4028.76</v>
      </c>
      <c r="CZ20" s="427">
        <v>0</v>
      </c>
      <c r="DA20" s="427">
        <v>0</v>
      </c>
      <c r="DB20" s="427">
        <v>102750.73</v>
      </c>
      <c r="DC20" s="427">
        <v>0</v>
      </c>
      <c r="DD20" s="427">
        <v>0</v>
      </c>
      <c r="DE20" s="427">
        <v>0</v>
      </c>
      <c r="DF20" s="427">
        <v>0</v>
      </c>
      <c r="DG20" s="427"/>
      <c r="DH20" s="427"/>
      <c r="DI20" s="427"/>
      <c r="DJ20" s="427">
        <v>0</v>
      </c>
      <c r="DK20" s="427">
        <v>0</v>
      </c>
      <c r="DL20" s="427">
        <v>0</v>
      </c>
      <c r="DM20" s="427">
        <v>0</v>
      </c>
      <c r="DN20" s="427">
        <v>0</v>
      </c>
      <c r="DO20" s="427">
        <v>0</v>
      </c>
      <c r="DP20" s="427">
        <v>-139870.64000000001</v>
      </c>
      <c r="DQ20" s="427">
        <v>0</v>
      </c>
      <c r="DR20" s="427">
        <v>0</v>
      </c>
      <c r="DS20" s="427">
        <v>0</v>
      </c>
      <c r="DT20" s="427">
        <v>-139870.64000000001</v>
      </c>
      <c r="DU20" s="427">
        <v>0</v>
      </c>
      <c r="DV20" s="427">
        <v>0</v>
      </c>
      <c r="DW20" s="427">
        <v>0</v>
      </c>
      <c r="DX20" s="427">
        <v>0</v>
      </c>
      <c r="DY20" s="427">
        <v>0</v>
      </c>
      <c r="DZ20" s="427">
        <v>-24146.25</v>
      </c>
      <c r="EA20" s="427">
        <v>-0.42718000078457408</v>
      </c>
      <c r="EC20" s="428">
        <f t="shared" si="1"/>
        <v>-0.42718000078457408</v>
      </c>
    </row>
    <row r="21" spans="1:133" ht="15.6" hidden="1" x14ac:dyDescent="0.3">
      <c r="A21" s="422" t="str">
        <f t="shared" si="0"/>
        <v>3305413</v>
      </c>
      <c r="B21" s="422" t="s">
        <v>387</v>
      </c>
      <c r="C21" s="423">
        <v>5413</v>
      </c>
      <c r="D21" s="424" t="s">
        <v>175</v>
      </c>
      <c r="E21" s="425" t="s">
        <v>1086</v>
      </c>
      <c r="F21" s="426">
        <v>46092</v>
      </c>
      <c r="G21" s="425" t="s">
        <v>161</v>
      </c>
      <c r="H21" s="425" t="s">
        <v>395</v>
      </c>
      <c r="I21" s="427">
        <v>7581383.8208234208</v>
      </c>
      <c r="J21" s="427">
        <v>1640937.4366666661</v>
      </c>
      <c r="K21" s="427">
        <v>130252.50333333331</v>
      </c>
      <c r="L21" s="427">
        <v>0</v>
      </c>
      <c r="M21" s="427">
        <v>420215</v>
      </c>
      <c r="N21" s="427">
        <v>25785.48</v>
      </c>
      <c r="O21" s="427">
        <v>767</v>
      </c>
      <c r="P21" s="427">
        <v>0</v>
      </c>
      <c r="Q21" s="427">
        <v>3888391</v>
      </c>
      <c r="R21" s="427">
        <v>287905</v>
      </c>
      <c r="S21" s="427">
        <v>0</v>
      </c>
      <c r="T21" s="427">
        <v>0</v>
      </c>
      <c r="U21" s="427">
        <v>163720</v>
      </c>
      <c r="V21" s="427">
        <v>2000</v>
      </c>
      <c r="W21" s="427">
        <v>0</v>
      </c>
      <c r="X21" s="427">
        <v>14141357.240823422</v>
      </c>
      <c r="Y21" s="427">
        <v>7255310</v>
      </c>
      <c r="Z21" s="427">
        <v>0</v>
      </c>
      <c r="AA21" s="427">
        <v>747894</v>
      </c>
      <c r="AB21" s="427">
        <v>489772</v>
      </c>
      <c r="AC21" s="427">
        <v>1440454</v>
      </c>
      <c r="AD21" s="427">
        <v>297990</v>
      </c>
      <c r="AE21" s="427">
        <v>46000</v>
      </c>
      <c r="AF21" s="427">
        <v>0</v>
      </c>
      <c r="AG21" s="427">
        <v>14093</v>
      </c>
      <c r="AH21" s="427">
        <v>0</v>
      </c>
      <c r="AI21" s="427">
        <v>0</v>
      </c>
      <c r="AJ21" s="427">
        <v>109831</v>
      </c>
      <c r="AK21" s="427">
        <v>0</v>
      </c>
      <c r="AL21" s="427">
        <v>17704</v>
      </c>
      <c r="AM21" s="427">
        <v>14408</v>
      </c>
      <c r="AN21" s="427">
        <v>201639</v>
      </c>
      <c r="AO21" s="427">
        <v>87604.229999999981</v>
      </c>
      <c r="AP21" s="427">
        <v>42066</v>
      </c>
      <c r="AQ21" s="427">
        <v>2183865</v>
      </c>
      <c r="AR21" s="427">
        <v>0</v>
      </c>
      <c r="AS21" s="427">
        <v>0</v>
      </c>
      <c r="AT21" s="427">
        <v>80097</v>
      </c>
      <c r="AU21" s="427">
        <v>0</v>
      </c>
      <c r="AV21" s="427">
        <v>0</v>
      </c>
      <c r="AW21" s="427">
        <v>0</v>
      </c>
      <c r="AX21" s="427">
        <v>0</v>
      </c>
      <c r="AY21" s="427">
        <v>165583</v>
      </c>
      <c r="AZ21" s="427">
        <v>135024</v>
      </c>
      <c r="BA21" s="427">
        <v>39631</v>
      </c>
      <c r="BB21" s="427">
        <v>0</v>
      </c>
      <c r="BC21" s="427">
        <v>235023</v>
      </c>
      <c r="BD21" s="427">
        <v>134111</v>
      </c>
      <c r="BE21" s="427">
        <v>219131.09</v>
      </c>
      <c r="BF21" s="427">
        <v>32565</v>
      </c>
      <c r="BG21" s="427">
        <v>0</v>
      </c>
      <c r="BH21" s="427">
        <v>0</v>
      </c>
      <c r="BI21" s="427">
        <v>53857</v>
      </c>
      <c r="BJ21" s="427">
        <v>14043652.32</v>
      </c>
      <c r="BK21" s="427">
        <v>248128.38000000076</v>
      </c>
      <c r="BL21" s="427">
        <v>97704.920823421329</v>
      </c>
      <c r="BM21" s="427">
        <v>345833.30082342209</v>
      </c>
      <c r="BN21" s="427">
        <v>0</v>
      </c>
      <c r="BO21" s="427">
        <v>0</v>
      </c>
      <c r="BP21" s="427">
        <v>44562</v>
      </c>
      <c r="BQ21" s="427">
        <v>44562</v>
      </c>
      <c r="BR21" s="427">
        <v>0</v>
      </c>
      <c r="BS21" s="427">
        <v>0</v>
      </c>
      <c r="BT21" s="427">
        <v>0</v>
      </c>
      <c r="BU21" s="427">
        <v>0</v>
      </c>
      <c r="BV21" s="427">
        <v>0</v>
      </c>
      <c r="BW21" s="427">
        <v>44562</v>
      </c>
      <c r="BX21" s="427">
        <v>0</v>
      </c>
      <c r="BY21" s="427">
        <v>0</v>
      </c>
      <c r="BZ21" s="427">
        <v>44562</v>
      </c>
      <c r="CA21" s="427">
        <v>0</v>
      </c>
      <c r="CB21" s="427">
        <v>0</v>
      </c>
      <c r="CC21" s="427">
        <v>0</v>
      </c>
      <c r="CD21" s="427">
        <v>329788</v>
      </c>
      <c r="CE21" s="427">
        <v>0</v>
      </c>
      <c r="CF21" s="427">
        <v>329788</v>
      </c>
      <c r="CG21" s="427">
        <v>0</v>
      </c>
      <c r="CH21" s="427">
        <v>319401</v>
      </c>
      <c r="CI21" s="427">
        <v>319401</v>
      </c>
      <c r="CJ21" s="427">
        <v>0</v>
      </c>
      <c r="CK21" s="427">
        <v>10387</v>
      </c>
      <c r="CL21" s="427">
        <v>10387</v>
      </c>
      <c r="CM21" s="427">
        <v>345833.30082342209</v>
      </c>
      <c r="CN21" s="427">
        <v>0</v>
      </c>
      <c r="CO21" s="427">
        <v>0</v>
      </c>
      <c r="CP21" s="427">
        <v>0</v>
      </c>
      <c r="CQ21" s="427">
        <v>10387</v>
      </c>
      <c r="CR21" s="427">
        <v>356220.30082342209</v>
      </c>
      <c r="CS21" s="427">
        <v>3250.25</v>
      </c>
      <c r="CT21" s="427">
        <v>51994.79</v>
      </c>
      <c r="CU21" s="427">
        <v>0</v>
      </c>
      <c r="CV21" s="427">
        <v>-48744.54</v>
      </c>
      <c r="CW21" s="427">
        <v>126.37</v>
      </c>
      <c r="CX21" s="427">
        <v>13121.34</v>
      </c>
      <c r="CY21" s="427">
        <v>8122.84</v>
      </c>
      <c r="CZ21" s="427">
        <v>86.43</v>
      </c>
      <c r="DA21" s="427">
        <v>0</v>
      </c>
      <c r="DB21" s="427">
        <v>-27287.56</v>
      </c>
      <c r="DC21" s="427">
        <v>1456403.1099999999</v>
      </c>
      <c r="DD21" s="427">
        <v>0</v>
      </c>
      <c r="DE21" s="427">
        <v>0</v>
      </c>
      <c r="DF21" s="427">
        <v>1456403.1099999999</v>
      </c>
      <c r="DG21" s="427"/>
      <c r="DH21" s="427"/>
      <c r="DI21" s="427"/>
      <c r="DJ21" s="427">
        <v>0</v>
      </c>
      <c r="DK21" s="427">
        <v>1456403.1099999999</v>
      </c>
      <c r="DL21" s="427">
        <v>329788</v>
      </c>
      <c r="DM21" s="427">
        <v>0</v>
      </c>
      <c r="DN21" s="427">
        <v>0</v>
      </c>
      <c r="DO21" s="427">
        <v>0</v>
      </c>
      <c r="DP21" s="427">
        <v>-337195</v>
      </c>
      <c r="DQ21" s="427">
        <v>0</v>
      </c>
      <c r="DR21" s="427">
        <v>-73233</v>
      </c>
      <c r="DS21" s="427">
        <v>0</v>
      </c>
      <c r="DT21" s="427">
        <v>-80640</v>
      </c>
      <c r="DU21" s="427">
        <v>70721.759999999995</v>
      </c>
      <c r="DV21" s="427">
        <v>0</v>
      </c>
      <c r="DW21" s="427">
        <v>0</v>
      </c>
      <c r="DX21" s="427">
        <v>-3491.9900000000002</v>
      </c>
      <c r="DY21" s="427">
        <v>0</v>
      </c>
      <c r="DZ21" s="427">
        <v>-1059484.8400000001</v>
      </c>
      <c r="EA21" s="427">
        <v>-0.17917657765792683</v>
      </c>
      <c r="EC21" s="428">
        <f t="shared" si="1"/>
        <v>-0.17917657759971917</v>
      </c>
    </row>
    <row r="22" spans="1:133" ht="15.6" hidden="1" x14ac:dyDescent="0.3">
      <c r="A22" s="422" t="str">
        <f t="shared" si="0"/>
        <v>3302254</v>
      </c>
      <c r="B22" s="422" t="s">
        <v>388</v>
      </c>
      <c r="C22" s="423">
        <v>2254</v>
      </c>
      <c r="D22" s="424" t="s">
        <v>176</v>
      </c>
      <c r="E22" s="425" t="s">
        <v>1086</v>
      </c>
      <c r="F22" s="426" t="s">
        <v>1090</v>
      </c>
      <c r="G22" s="425" t="s">
        <v>161</v>
      </c>
      <c r="H22" s="425" t="s">
        <v>440</v>
      </c>
      <c r="I22" s="427">
        <v>3421343.5844809846</v>
      </c>
      <c r="J22" s="427">
        <v>0</v>
      </c>
      <c r="K22" s="427">
        <v>248180</v>
      </c>
      <c r="L22" s="427">
        <v>0</v>
      </c>
      <c r="M22" s="427">
        <v>384410</v>
      </c>
      <c r="N22" s="427">
        <v>62644</v>
      </c>
      <c r="O22" s="427">
        <v>4700</v>
      </c>
      <c r="P22" s="427">
        <v>0</v>
      </c>
      <c r="Q22" s="427">
        <v>114934.77</v>
      </c>
      <c r="R22" s="427">
        <v>0</v>
      </c>
      <c r="S22" s="427">
        <v>0</v>
      </c>
      <c r="T22" s="427">
        <v>0</v>
      </c>
      <c r="U22" s="427">
        <v>5400.6</v>
      </c>
      <c r="V22" s="427">
        <v>0</v>
      </c>
      <c r="W22" s="427">
        <v>0</v>
      </c>
      <c r="X22" s="427">
        <v>4241612.9544809842</v>
      </c>
      <c r="Y22" s="427">
        <v>1785430.63</v>
      </c>
      <c r="Z22" s="427">
        <v>0</v>
      </c>
      <c r="AA22" s="427">
        <v>763987.37000000011</v>
      </c>
      <c r="AB22" s="427">
        <v>0</v>
      </c>
      <c r="AC22" s="427">
        <v>190761.04</v>
      </c>
      <c r="AD22" s="427">
        <v>0</v>
      </c>
      <c r="AE22" s="427">
        <v>145038.79</v>
      </c>
      <c r="AF22" s="427">
        <v>16660.68</v>
      </c>
      <c r="AG22" s="427">
        <v>7506.95</v>
      </c>
      <c r="AH22" s="427">
        <v>0</v>
      </c>
      <c r="AI22" s="427">
        <v>0</v>
      </c>
      <c r="AJ22" s="427">
        <v>748.82</v>
      </c>
      <c r="AK22" s="427">
        <v>1560</v>
      </c>
      <c r="AL22" s="427">
        <v>656.99</v>
      </c>
      <c r="AM22" s="427">
        <v>15845.77</v>
      </c>
      <c r="AN22" s="427">
        <v>69117</v>
      </c>
      <c r="AO22" s="427">
        <v>79170.73</v>
      </c>
      <c r="AP22" s="427">
        <v>21731.78</v>
      </c>
      <c r="AQ22" s="427">
        <v>28564.81</v>
      </c>
      <c r="AR22" s="427">
        <v>26789.66</v>
      </c>
      <c r="AS22" s="427">
        <v>0</v>
      </c>
      <c r="AT22" s="427">
        <v>5542.11</v>
      </c>
      <c r="AU22" s="427">
        <v>19587.63</v>
      </c>
      <c r="AV22" s="427">
        <v>8221.619999999999</v>
      </c>
      <c r="AW22" s="427">
        <v>0</v>
      </c>
      <c r="AX22" s="427">
        <v>0</v>
      </c>
      <c r="AY22" s="427">
        <v>0</v>
      </c>
      <c r="AZ22" s="427">
        <v>8513.6299999999992</v>
      </c>
      <c r="BA22" s="427">
        <v>13559.75</v>
      </c>
      <c r="BB22" s="427">
        <v>0</v>
      </c>
      <c r="BC22" s="427">
        <v>213488.22</v>
      </c>
      <c r="BD22" s="427">
        <v>396150.5</v>
      </c>
      <c r="BE22" s="427">
        <v>26427.409999999996</v>
      </c>
      <c r="BF22" s="427">
        <v>237015.38</v>
      </c>
      <c r="BG22" s="427">
        <v>203861.14</v>
      </c>
      <c r="BH22" s="427">
        <v>0</v>
      </c>
      <c r="BI22" s="427">
        <v>0</v>
      </c>
      <c r="BJ22" s="427">
        <v>4285938.41</v>
      </c>
      <c r="BK22" s="427">
        <v>-1491332.2199999972</v>
      </c>
      <c r="BL22" s="427">
        <v>-44325.455519015901</v>
      </c>
      <c r="BM22" s="427">
        <v>-1535657.6755190131</v>
      </c>
      <c r="BN22" s="427">
        <v>10052.5</v>
      </c>
      <c r="BO22" s="427">
        <v>0</v>
      </c>
      <c r="BP22" s="427">
        <v>0</v>
      </c>
      <c r="BQ22" s="427">
        <v>10052.5</v>
      </c>
      <c r="BR22" s="427">
        <v>0</v>
      </c>
      <c r="BS22" s="427">
        <v>0</v>
      </c>
      <c r="BT22" s="427">
        <v>0</v>
      </c>
      <c r="BU22" s="427">
        <v>0</v>
      </c>
      <c r="BV22" s="427">
        <v>0</v>
      </c>
      <c r="BW22" s="427">
        <v>0</v>
      </c>
      <c r="BX22" s="427">
        <v>9595.5</v>
      </c>
      <c r="BY22" s="427">
        <v>0</v>
      </c>
      <c r="BZ22" s="427">
        <v>9595.5</v>
      </c>
      <c r="CA22" s="427">
        <v>10300</v>
      </c>
      <c r="CB22" s="427">
        <v>457</v>
      </c>
      <c r="CC22" s="427">
        <v>10757</v>
      </c>
      <c r="CD22" s="427">
        <v>0</v>
      </c>
      <c r="CE22" s="427">
        <v>0</v>
      </c>
      <c r="CF22" s="427">
        <v>0</v>
      </c>
      <c r="CG22" s="427">
        <v>0</v>
      </c>
      <c r="CH22" s="427">
        <v>0</v>
      </c>
      <c r="CI22" s="427">
        <v>0</v>
      </c>
      <c r="CJ22" s="427">
        <v>0</v>
      </c>
      <c r="CK22" s="427">
        <v>0</v>
      </c>
      <c r="CL22" s="427">
        <v>0</v>
      </c>
      <c r="CM22" s="427">
        <v>0</v>
      </c>
      <c r="CN22" s="427">
        <v>-1535657.6755190131</v>
      </c>
      <c r="CO22" s="427">
        <v>10757</v>
      </c>
      <c r="CP22" s="427">
        <v>0</v>
      </c>
      <c r="CQ22" s="427">
        <v>0</v>
      </c>
      <c r="CR22" s="427">
        <v>-1524900.6755190131</v>
      </c>
      <c r="CS22" s="427">
        <v>-1236427.3999999999</v>
      </c>
      <c r="CT22" s="427">
        <v>24219.89</v>
      </c>
      <c r="CU22" s="427">
        <v>0</v>
      </c>
      <c r="CV22" s="427">
        <v>-1260647.2899999998</v>
      </c>
      <c r="CW22" s="427">
        <v>0</v>
      </c>
      <c r="CX22" s="427">
        <v>0</v>
      </c>
      <c r="CY22" s="427">
        <v>21427.55</v>
      </c>
      <c r="CZ22" s="427">
        <v>27281.35</v>
      </c>
      <c r="DA22" s="427">
        <v>0</v>
      </c>
      <c r="DB22" s="427">
        <v>-1211938.3899999997</v>
      </c>
      <c r="DC22" s="427">
        <v>0</v>
      </c>
      <c r="DD22" s="427">
        <v>0</v>
      </c>
      <c r="DE22" s="427">
        <v>0</v>
      </c>
      <c r="DF22" s="427">
        <v>0</v>
      </c>
      <c r="DG22" s="427"/>
      <c r="DH22" s="427"/>
      <c r="DI22" s="427"/>
      <c r="DJ22" s="427">
        <v>0</v>
      </c>
      <c r="DK22" s="427">
        <v>0</v>
      </c>
      <c r="DL22" s="427">
        <v>0</v>
      </c>
      <c r="DM22" s="427">
        <v>0</v>
      </c>
      <c r="DN22" s="427">
        <v>0</v>
      </c>
      <c r="DO22" s="427">
        <v>0</v>
      </c>
      <c r="DP22" s="427">
        <v>-255988.34</v>
      </c>
      <c r="DQ22" s="427">
        <v>-56974.21</v>
      </c>
      <c r="DR22" s="427">
        <v>0</v>
      </c>
      <c r="DS22" s="427">
        <v>0</v>
      </c>
      <c r="DT22" s="427">
        <v>-312962.55</v>
      </c>
      <c r="DU22" s="427">
        <v>0</v>
      </c>
      <c r="DV22" s="427">
        <v>0</v>
      </c>
      <c r="DW22" s="427">
        <v>0</v>
      </c>
      <c r="DX22" s="427">
        <v>0</v>
      </c>
      <c r="DY22" s="427">
        <v>0</v>
      </c>
      <c r="DZ22" s="427">
        <v>0</v>
      </c>
      <c r="EA22" s="427">
        <v>0.26448098663240671</v>
      </c>
      <c r="EC22" s="428">
        <f t="shared" si="1"/>
        <v>0.26448098657419905</v>
      </c>
    </row>
    <row r="23" spans="1:133" ht="15.6" hidden="1" x14ac:dyDescent="0.3">
      <c r="A23" s="422" t="str">
        <f t="shared" si="0"/>
        <v>3301025</v>
      </c>
      <c r="B23" s="422" t="s">
        <v>389</v>
      </c>
      <c r="C23" s="423">
        <v>1025</v>
      </c>
      <c r="D23" s="424" t="s">
        <v>177</v>
      </c>
      <c r="E23" s="425" t="s">
        <v>1086</v>
      </c>
      <c r="F23" s="426">
        <v>46094</v>
      </c>
      <c r="G23" s="425" t="s">
        <v>161</v>
      </c>
      <c r="H23" s="425" t="s">
        <v>396</v>
      </c>
      <c r="I23" s="427">
        <v>873006.20387678547</v>
      </c>
      <c r="J23" s="427">
        <v>0</v>
      </c>
      <c r="K23" s="427">
        <v>105628.74112963988</v>
      </c>
      <c r="L23" s="427">
        <v>0</v>
      </c>
      <c r="M23" s="427">
        <v>0</v>
      </c>
      <c r="N23" s="427">
        <v>214201</v>
      </c>
      <c r="O23" s="427">
        <v>0</v>
      </c>
      <c r="P23" s="427">
        <v>13800</v>
      </c>
      <c r="Q23" s="427">
        <v>78367.860720000011</v>
      </c>
      <c r="R23" s="427">
        <v>1775</v>
      </c>
      <c r="S23" s="427">
        <v>0</v>
      </c>
      <c r="T23" s="427">
        <v>0</v>
      </c>
      <c r="U23" s="427">
        <v>14619</v>
      </c>
      <c r="V23" s="427">
        <v>0</v>
      </c>
      <c r="W23" s="427">
        <v>0</v>
      </c>
      <c r="X23" s="427">
        <v>1301397.8057264255</v>
      </c>
      <c r="Y23" s="427">
        <v>249559.07</v>
      </c>
      <c r="Z23" s="427">
        <v>0</v>
      </c>
      <c r="AA23" s="427">
        <v>275071.76</v>
      </c>
      <c r="AB23" s="427">
        <v>42112.06</v>
      </c>
      <c r="AC23" s="427">
        <v>99172.97</v>
      </c>
      <c r="AD23" s="427">
        <v>17676.34</v>
      </c>
      <c r="AE23" s="427">
        <v>0</v>
      </c>
      <c r="AF23" s="427">
        <v>3085.78</v>
      </c>
      <c r="AG23" s="427">
        <v>2569</v>
      </c>
      <c r="AH23" s="427">
        <v>0</v>
      </c>
      <c r="AI23" s="427">
        <v>0</v>
      </c>
      <c r="AJ23" s="427">
        <v>75394</v>
      </c>
      <c r="AK23" s="427">
        <v>5233</v>
      </c>
      <c r="AL23" s="427">
        <v>3578</v>
      </c>
      <c r="AM23" s="427">
        <v>2135</v>
      </c>
      <c r="AN23" s="427">
        <v>12995.08</v>
      </c>
      <c r="AO23" s="427">
        <v>0</v>
      </c>
      <c r="AP23" s="427">
        <v>11394</v>
      </c>
      <c r="AQ23" s="427">
        <v>28428</v>
      </c>
      <c r="AR23" s="427">
        <v>5555</v>
      </c>
      <c r="AS23" s="427">
        <v>0</v>
      </c>
      <c r="AT23" s="427">
        <v>7552</v>
      </c>
      <c r="AU23" s="427">
        <v>0</v>
      </c>
      <c r="AV23" s="427">
        <v>100</v>
      </c>
      <c r="AW23" s="427">
        <v>0</v>
      </c>
      <c r="AX23" s="427">
        <v>7575</v>
      </c>
      <c r="AY23" s="427">
        <v>0</v>
      </c>
      <c r="AZ23" s="427">
        <v>3578.97</v>
      </c>
      <c r="BA23" s="427">
        <v>3291.75</v>
      </c>
      <c r="BB23" s="427">
        <v>0</v>
      </c>
      <c r="BC23" s="427">
        <v>5673</v>
      </c>
      <c r="BD23" s="427">
        <v>0</v>
      </c>
      <c r="BE23" s="427">
        <v>78489</v>
      </c>
      <c r="BF23" s="427">
        <v>448144</v>
      </c>
      <c r="BG23" s="427">
        <v>0</v>
      </c>
      <c r="BH23" s="427">
        <v>500</v>
      </c>
      <c r="BI23" s="427">
        <v>0</v>
      </c>
      <c r="BJ23" s="427">
        <v>1388862.78</v>
      </c>
      <c r="BK23" s="427">
        <v>636711.52000000025</v>
      </c>
      <c r="BL23" s="427">
        <v>-87464.974273574539</v>
      </c>
      <c r="BM23" s="427">
        <v>549246.54572642571</v>
      </c>
      <c r="BN23" s="427">
        <v>4924.75</v>
      </c>
      <c r="BO23" s="427">
        <v>0</v>
      </c>
      <c r="BP23" s="427">
        <v>0</v>
      </c>
      <c r="BQ23" s="427">
        <v>4924.75</v>
      </c>
      <c r="BR23" s="427">
        <v>0</v>
      </c>
      <c r="BS23" s="427">
        <v>0</v>
      </c>
      <c r="BT23" s="427">
        <v>3219.57</v>
      </c>
      <c r="BU23" s="427">
        <v>0</v>
      </c>
      <c r="BV23" s="427">
        <v>0</v>
      </c>
      <c r="BW23" s="427">
        <v>0</v>
      </c>
      <c r="BX23" s="427">
        <v>0</v>
      </c>
      <c r="BY23" s="427">
        <v>0</v>
      </c>
      <c r="BZ23" s="427">
        <v>3219.57</v>
      </c>
      <c r="CA23" s="427">
        <v>27676.25</v>
      </c>
      <c r="CB23" s="427">
        <v>1705.1799999999998</v>
      </c>
      <c r="CC23" s="427">
        <v>29381.43</v>
      </c>
      <c r="CD23" s="427">
        <v>0</v>
      </c>
      <c r="CE23" s="427">
        <v>0</v>
      </c>
      <c r="CF23" s="427">
        <v>0</v>
      </c>
      <c r="CG23" s="427">
        <v>0</v>
      </c>
      <c r="CH23" s="427">
        <v>0</v>
      </c>
      <c r="CI23" s="427">
        <v>0</v>
      </c>
      <c r="CJ23" s="427">
        <v>0</v>
      </c>
      <c r="CK23" s="427">
        <v>0</v>
      </c>
      <c r="CL23" s="427">
        <v>0</v>
      </c>
      <c r="CM23" s="427">
        <v>549246.54572642571</v>
      </c>
      <c r="CN23" s="427">
        <v>0</v>
      </c>
      <c r="CO23" s="427">
        <v>29381</v>
      </c>
      <c r="CP23" s="427">
        <v>0.43000000000029104</v>
      </c>
      <c r="CQ23" s="427">
        <v>0</v>
      </c>
      <c r="CR23" s="427">
        <v>578627.97572642576</v>
      </c>
      <c r="CS23" s="427">
        <v>633187.52</v>
      </c>
      <c r="CT23" s="427">
        <v>0</v>
      </c>
      <c r="CU23" s="427">
        <v>0</v>
      </c>
      <c r="CV23" s="427">
        <v>633187.52</v>
      </c>
      <c r="CW23" s="427">
        <v>0</v>
      </c>
      <c r="CX23" s="427">
        <v>5976.11</v>
      </c>
      <c r="CY23" s="427">
        <v>3701.53</v>
      </c>
      <c r="CZ23" s="427">
        <v>0</v>
      </c>
      <c r="DA23" s="427">
        <v>0</v>
      </c>
      <c r="DB23" s="427">
        <v>642865.16</v>
      </c>
      <c r="DC23" s="427">
        <v>0</v>
      </c>
      <c r="DD23" s="427">
        <v>0</v>
      </c>
      <c r="DE23" s="427">
        <v>0</v>
      </c>
      <c r="DF23" s="427">
        <v>0</v>
      </c>
      <c r="DG23" s="427"/>
      <c r="DH23" s="427"/>
      <c r="DI23" s="427"/>
      <c r="DJ23" s="427">
        <v>0</v>
      </c>
      <c r="DK23" s="427">
        <v>0</v>
      </c>
      <c r="DL23" s="427">
        <v>6399</v>
      </c>
      <c r="DM23" s="427">
        <v>0</v>
      </c>
      <c r="DN23" s="427">
        <v>0</v>
      </c>
      <c r="DO23" s="427">
        <v>0</v>
      </c>
      <c r="DP23" s="427">
        <v>-70636.06</v>
      </c>
      <c r="DQ23" s="427">
        <v>0</v>
      </c>
      <c r="DR23" s="427">
        <v>0</v>
      </c>
      <c r="DS23" s="427">
        <v>0</v>
      </c>
      <c r="DT23" s="427">
        <v>-64237.06</v>
      </c>
      <c r="DU23" s="427">
        <v>0</v>
      </c>
      <c r="DV23" s="427">
        <v>0</v>
      </c>
      <c r="DW23" s="427">
        <v>0</v>
      </c>
      <c r="DX23" s="427">
        <v>0</v>
      </c>
      <c r="DY23" s="427">
        <v>0</v>
      </c>
      <c r="DZ23" s="427">
        <v>0</v>
      </c>
      <c r="EA23" s="427">
        <v>-0.12427357432898134</v>
      </c>
      <c r="EC23" s="428">
        <f t="shared" si="1"/>
        <v>-0.12427357427077368</v>
      </c>
    </row>
    <row r="24" spans="1:133" ht="15.6" hidden="1" x14ac:dyDescent="0.3">
      <c r="A24" s="422" t="str">
        <f t="shared" si="0"/>
        <v>3302402</v>
      </c>
      <c r="B24" s="422" t="s">
        <v>390</v>
      </c>
      <c r="C24" s="423">
        <v>2402</v>
      </c>
      <c r="D24" s="424" t="s">
        <v>178</v>
      </c>
      <c r="E24" s="425" t="s">
        <v>1086</v>
      </c>
      <c r="F24" s="426">
        <v>46094</v>
      </c>
      <c r="G24" s="425" t="s">
        <v>161</v>
      </c>
      <c r="H24" s="425" t="s">
        <v>397</v>
      </c>
      <c r="I24" s="427">
        <v>1697211.7823371056</v>
      </c>
      <c r="J24" s="427">
        <v>0</v>
      </c>
      <c r="K24" s="427">
        <v>365512.45333333337</v>
      </c>
      <c r="L24" s="427">
        <v>0</v>
      </c>
      <c r="M24" s="427">
        <v>84455</v>
      </c>
      <c r="N24" s="427">
        <v>124879</v>
      </c>
      <c r="O24" s="427">
        <v>0</v>
      </c>
      <c r="P24" s="427">
        <v>1205</v>
      </c>
      <c r="Q24" s="427">
        <v>95382</v>
      </c>
      <c r="R24" s="427">
        <v>1193.67</v>
      </c>
      <c r="S24" s="427">
        <v>0</v>
      </c>
      <c r="T24" s="427">
        <v>0</v>
      </c>
      <c r="U24" s="427">
        <v>4471.95</v>
      </c>
      <c r="V24" s="427">
        <v>0</v>
      </c>
      <c r="W24" s="427">
        <v>0</v>
      </c>
      <c r="X24" s="427">
        <v>2374310.8556704391</v>
      </c>
      <c r="Y24" s="427">
        <v>1226620.98</v>
      </c>
      <c r="Z24" s="427">
        <v>0</v>
      </c>
      <c r="AA24" s="427">
        <v>643010.13</v>
      </c>
      <c r="AB24" s="427">
        <v>23583.78</v>
      </c>
      <c r="AC24" s="427">
        <v>87854.03</v>
      </c>
      <c r="AD24" s="427">
        <v>0</v>
      </c>
      <c r="AE24" s="427">
        <v>54547.1</v>
      </c>
      <c r="AF24" s="427">
        <v>15925.62</v>
      </c>
      <c r="AG24" s="427">
        <v>5789.94</v>
      </c>
      <c r="AH24" s="427">
        <v>0</v>
      </c>
      <c r="AI24" s="427">
        <v>0</v>
      </c>
      <c r="AJ24" s="427">
        <v>24195.279999999999</v>
      </c>
      <c r="AK24" s="427">
        <v>125</v>
      </c>
      <c r="AL24" s="427">
        <v>30682.23</v>
      </c>
      <c r="AM24" s="427">
        <v>9339.76</v>
      </c>
      <c r="AN24" s="427">
        <v>30264.11</v>
      </c>
      <c r="AO24" s="427">
        <v>18078.900000000005</v>
      </c>
      <c r="AP24" s="427">
        <v>5078.34</v>
      </c>
      <c r="AQ24" s="427">
        <v>23440.18</v>
      </c>
      <c r="AR24" s="427">
        <v>0</v>
      </c>
      <c r="AS24" s="427">
        <v>0</v>
      </c>
      <c r="AT24" s="427">
        <v>1005</v>
      </c>
      <c r="AU24" s="427">
        <v>0</v>
      </c>
      <c r="AV24" s="427">
        <v>0</v>
      </c>
      <c r="AW24" s="427">
        <v>0</v>
      </c>
      <c r="AX24" s="427">
        <v>0</v>
      </c>
      <c r="AY24" s="427">
        <v>0</v>
      </c>
      <c r="AZ24" s="427">
        <v>41293.089999999997</v>
      </c>
      <c r="BA24" s="427">
        <v>5139.75</v>
      </c>
      <c r="BB24" s="427">
        <v>0</v>
      </c>
      <c r="BC24" s="427">
        <v>122922.73</v>
      </c>
      <c r="BD24" s="427">
        <v>154800.15</v>
      </c>
      <c r="BE24" s="427">
        <v>7119.8399999999974</v>
      </c>
      <c r="BF24" s="427">
        <v>120222.39</v>
      </c>
      <c r="BG24" s="427">
        <v>0</v>
      </c>
      <c r="BH24" s="427">
        <v>0</v>
      </c>
      <c r="BI24" s="427">
        <v>0</v>
      </c>
      <c r="BJ24" s="427">
        <v>2651038.3299999996</v>
      </c>
      <c r="BK24" s="427">
        <v>-86751.580000000249</v>
      </c>
      <c r="BL24" s="427">
        <v>-276727.47432956053</v>
      </c>
      <c r="BM24" s="427">
        <v>-363479.05432956078</v>
      </c>
      <c r="BN24" s="427">
        <v>7497.63</v>
      </c>
      <c r="BO24" s="427">
        <v>0</v>
      </c>
      <c r="BP24" s="427">
        <v>0</v>
      </c>
      <c r="BQ24" s="427">
        <v>7497.63</v>
      </c>
      <c r="BR24" s="427">
        <v>0</v>
      </c>
      <c r="BS24" s="427">
        <v>0</v>
      </c>
      <c r="BT24" s="427">
        <v>0</v>
      </c>
      <c r="BU24" s="427">
        <v>0</v>
      </c>
      <c r="BV24" s="427">
        <v>0</v>
      </c>
      <c r="BW24" s="427">
        <v>0</v>
      </c>
      <c r="BX24" s="427">
        <v>0</v>
      </c>
      <c r="BY24" s="427">
        <v>0</v>
      </c>
      <c r="BZ24" s="427">
        <v>0</v>
      </c>
      <c r="CA24" s="427">
        <v>56294.36</v>
      </c>
      <c r="CB24" s="427">
        <v>7497.63</v>
      </c>
      <c r="CC24" s="427">
        <v>63791.99</v>
      </c>
      <c r="CD24" s="427">
        <v>0</v>
      </c>
      <c r="CE24" s="427">
        <v>0</v>
      </c>
      <c r="CF24" s="427">
        <v>0</v>
      </c>
      <c r="CG24" s="427">
        <v>0</v>
      </c>
      <c r="CH24" s="427">
        <v>0</v>
      </c>
      <c r="CI24" s="427">
        <v>0</v>
      </c>
      <c r="CJ24" s="427">
        <v>0</v>
      </c>
      <c r="CK24" s="427">
        <v>0</v>
      </c>
      <c r="CL24" s="427">
        <v>0</v>
      </c>
      <c r="CM24" s="427">
        <v>0</v>
      </c>
      <c r="CN24" s="427">
        <v>-363479.05432956078</v>
      </c>
      <c r="CO24" s="427">
        <v>63792</v>
      </c>
      <c r="CP24" s="427">
        <v>-1.0000000002037268E-2</v>
      </c>
      <c r="CQ24" s="427">
        <v>0</v>
      </c>
      <c r="CR24" s="427">
        <v>-299687.06432956079</v>
      </c>
      <c r="CS24" s="427">
        <v>197948.84</v>
      </c>
      <c r="CT24" s="427">
        <v>50</v>
      </c>
      <c r="CU24" s="427">
        <v>0</v>
      </c>
      <c r="CV24" s="427">
        <v>197898.84</v>
      </c>
      <c r="CW24" s="427">
        <v>0</v>
      </c>
      <c r="CX24" s="427">
        <v>11067.61</v>
      </c>
      <c r="CY24" s="427">
        <v>-5.25</v>
      </c>
      <c r="CZ24" s="427">
        <v>0</v>
      </c>
      <c r="DA24" s="427">
        <v>5472.98</v>
      </c>
      <c r="DB24" s="427">
        <v>214434.18000000002</v>
      </c>
      <c r="DC24" s="427">
        <v>7</v>
      </c>
      <c r="DD24" s="427">
        <v>0</v>
      </c>
      <c r="DE24" s="427">
        <v>0</v>
      </c>
      <c r="DF24" s="427">
        <v>7</v>
      </c>
      <c r="DG24" s="427"/>
      <c r="DH24" s="427"/>
      <c r="DI24" s="427"/>
      <c r="DJ24" s="427">
        <v>-280365.58</v>
      </c>
      <c r="DK24" s="427">
        <v>-280358.58</v>
      </c>
      <c r="DL24" s="427">
        <v>0</v>
      </c>
      <c r="DM24" s="427">
        <v>0</v>
      </c>
      <c r="DN24" s="427">
        <v>0</v>
      </c>
      <c r="DO24" s="427">
        <v>0</v>
      </c>
      <c r="DP24" s="427">
        <v>-200702.1</v>
      </c>
      <c r="DQ24" s="427">
        <v>0</v>
      </c>
      <c r="DR24" s="427">
        <v>0</v>
      </c>
      <c r="DS24" s="427">
        <v>0</v>
      </c>
      <c r="DT24" s="427">
        <v>-200702.1</v>
      </c>
      <c r="DU24" s="427">
        <v>3629.06</v>
      </c>
      <c r="DV24" s="427">
        <v>0</v>
      </c>
      <c r="DW24" s="427">
        <v>0</v>
      </c>
      <c r="DX24" s="427">
        <v>0</v>
      </c>
      <c r="DY24" s="427">
        <v>0</v>
      </c>
      <c r="DZ24" s="427">
        <v>-36689.390000000014</v>
      </c>
      <c r="EA24" s="427">
        <v>-0.23432956077158451</v>
      </c>
      <c r="EC24" s="428">
        <f t="shared" si="1"/>
        <v>-0.23432956074248068</v>
      </c>
    </row>
    <row r="25" spans="1:133" ht="15.6" hidden="1" x14ac:dyDescent="0.3">
      <c r="A25" s="422" t="str">
        <f t="shared" si="0"/>
        <v>3302401</v>
      </c>
      <c r="B25" s="422" t="s">
        <v>391</v>
      </c>
      <c r="C25" s="423">
        <v>2401</v>
      </c>
      <c r="D25" s="424" t="s">
        <v>179</v>
      </c>
      <c r="E25" s="425" t="s">
        <v>1086</v>
      </c>
      <c r="F25" s="426">
        <v>46094</v>
      </c>
      <c r="G25" s="425" t="s">
        <v>161</v>
      </c>
      <c r="H25" s="425" t="s">
        <v>400</v>
      </c>
      <c r="I25" s="427">
        <v>1963417.9999999998</v>
      </c>
      <c r="J25" s="427">
        <v>0</v>
      </c>
      <c r="K25" s="427">
        <v>126227.20000000001</v>
      </c>
      <c r="L25" s="427">
        <v>0</v>
      </c>
      <c r="M25" s="427">
        <v>115055</v>
      </c>
      <c r="N25" s="427">
        <v>20015.93</v>
      </c>
      <c r="O25" s="427">
        <v>0</v>
      </c>
      <c r="P25" s="427">
        <v>8490</v>
      </c>
      <c r="Q25" s="427">
        <v>325789.53000000003</v>
      </c>
      <c r="R25" s="427">
        <v>0</v>
      </c>
      <c r="S25" s="427">
        <v>0</v>
      </c>
      <c r="T25" s="427">
        <v>0</v>
      </c>
      <c r="U25" s="427">
        <v>66532.38</v>
      </c>
      <c r="V25" s="427">
        <v>0</v>
      </c>
      <c r="W25" s="427">
        <v>0</v>
      </c>
      <c r="X25" s="427">
        <v>2625528.04</v>
      </c>
      <c r="Y25" s="427">
        <v>1340073.8500000001</v>
      </c>
      <c r="Z25" s="427">
        <v>0</v>
      </c>
      <c r="AA25" s="427">
        <v>607746.79</v>
      </c>
      <c r="AB25" s="427">
        <v>23584.68</v>
      </c>
      <c r="AC25" s="427">
        <v>114151.14</v>
      </c>
      <c r="AD25" s="427">
        <v>0</v>
      </c>
      <c r="AE25" s="427">
        <v>41363.56</v>
      </c>
      <c r="AF25" s="427">
        <v>9054.4</v>
      </c>
      <c r="AG25" s="427">
        <v>5472.84</v>
      </c>
      <c r="AH25" s="427">
        <v>0</v>
      </c>
      <c r="AI25" s="427">
        <v>0</v>
      </c>
      <c r="AJ25" s="427">
        <v>21460.01</v>
      </c>
      <c r="AK25" s="427">
        <v>2117.5</v>
      </c>
      <c r="AL25" s="427">
        <v>49380.4</v>
      </c>
      <c r="AM25" s="427">
        <v>16503.830000000002</v>
      </c>
      <c r="AN25" s="427">
        <v>60071.979999999996</v>
      </c>
      <c r="AO25" s="427">
        <v>21049</v>
      </c>
      <c r="AP25" s="427">
        <v>14872.75</v>
      </c>
      <c r="AQ25" s="427">
        <v>141141.14000000001</v>
      </c>
      <c r="AR25" s="427">
        <v>0</v>
      </c>
      <c r="AS25" s="427">
        <v>0</v>
      </c>
      <c r="AT25" s="427">
        <v>7114.55</v>
      </c>
      <c r="AU25" s="427">
        <v>0</v>
      </c>
      <c r="AV25" s="427">
        <v>0</v>
      </c>
      <c r="AW25" s="427">
        <v>0</v>
      </c>
      <c r="AX25" s="427">
        <v>0</v>
      </c>
      <c r="AY25" s="427">
        <v>0</v>
      </c>
      <c r="AZ25" s="427">
        <v>6593.5</v>
      </c>
      <c r="BA25" s="427">
        <v>9471</v>
      </c>
      <c r="BB25" s="427">
        <v>0</v>
      </c>
      <c r="BC25" s="427">
        <v>19266.22</v>
      </c>
      <c r="BD25" s="427">
        <v>75457.16</v>
      </c>
      <c r="BE25" s="427">
        <v>9936.48</v>
      </c>
      <c r="BF25" s="427">
        <v>127634.51</v>
      </c>
      <c r="BG25" s="427">
        <v>0</v>
      </c>
      <c r="BH25" s="427">
        <v>0</v>
      </c>
      <c r="BI25" s="427">
        <v>0</v>
      </c>
      <c r="BJ25" s="427">
        <v>2723517.2899999996</v>
      </c>
      <c r="BK25" s="427">
        <v>21873.179999999993</v>
      </c>
      <c r="BL25" s="427">
        <v>-97989.249999999534</v>
      </c>
      <c r="BM25" s="427">
        <v>-76116.069999999541</v>
      </c>
      <c r="BN25" s="427">
        <v>8286.25</v>
      </c>
      <c r="BO25" s="427">
        <v>0</v>
      </c>
      <c r="BP25" s="427">
        <v>0</v>
      </c>
      <c r="BQ25" s="427">
        <v>8286.25</v>
      </c>
      <c r="BR25" s="427">
        <v>0</v>
      </c>
      <c r="BS25" s="427">
        <v>0</v>
      </c>
      <c r="BT25" s="427">
        <v>0</v>
      </c>
      <c r="BU25" s="427">
        <v>0</v>
      </c>
      <c r="BV25" s="427">
        <v>0</v>
      </c>
      <c r="BW25" s="427">
        <v>0</v>
      </c>
      <c r="BX25" s="427">
        <v>0</v>
      </c>
      <c r="BY25" s="427">
        <v>0</v>
      </c>
      <c r="BZ25" s="427">
        <v>0</v>
      </c>
      <c r="CA25" s="427">
        <v>58954.69</v>
      </c>
      <c r="CB25" s="427">
        <v>8286.25</v>
      </c>
      <c r="CC25" s="427">
        <v>67240.94</v>
      </c>
      <c r="CD25" s="427">
        <v>0</v>
      </c>
      <c r="CE25" s="427">
        <v>0</v>
      </c>
      <c r="CF25" s="427">
        <v>0</v>
      </c>
      <c r="CG25" s="427">
        <v>0</v>
      </c>
      <c r="CH25" s="427">
        <v>0</v>
      </c>
      <c r="CI25" s="427">
        <v>0</v>
      </c>
      <c r="CJ25" s="427">
        <v>0</v>
      </c>
      <c r="CK25" s="427">
        <v>0</v>
      </c>
      <c r="CL25" s="427">
        <v>0</v>
      </c>
      <c r="CM25" s="427">
        <v>0</v>
      </c>
      <c r="CN25" s="427">
        <v>-76116.069999999541</v>
      </c>
      <c r="CO25" s="427">
        <v>67241</v>
      </c>
      <c r="CP25" s="427">
        <v>-5.9999999997671694E-2</v>
      </c>
      <c r="CQ25" s="427">
        <v>0</v>
      </c>
      <c r="CR25" s="427">
        <v>-8875.129999999539</v>
      </c>
      <c r="CS25" s="427">
        <v>238431.9</v>
      </c>
      <c r="CT25" s="427">
        <v>74</v>
      </c>
      <c r="CU25" s="427">
        <v>0</v>
      </c>
      <c r="CV25" s="427">
        <v>238357.9</v>
      </c>
      <c r="CW25" s="427">
        <v>0</v>
      </c>
      <c r="CX25" s="427">
        <v>8973.5</v>
      </c>
      <c r="CY25" s="427">
        <v>5683.63</v>
      </c>
      <c r="CZ25" s="427">
        <v>28238</v>
      </c>
      <c r="DA25" s="427">
        <v>8071.83</v>
      </c>
      <c r="DB25" s="427">
        <v>289324.86000000004</v>
      </c>
      <c r="DC25" s="427">
        <v>0</v>
      </c>
      <c r="DD25" s="427">
        <v>0</v>
      </c>
      <c r="DE25" s="427">
        <v>0</v>
      </c>
      <c r="DF25" s="427">
        <v>0</v>
      </c>
      <c r="DG25" s="427"/>
      <c r="DH25" s="427"/>
      <c r="DI25" s="427"/>
      <c r="DJ25" s="427">
        <v>-62100</v>
      </c>
      <c r="DK25" s="427">
        <v>-62100</v>
      </c>
      <c r="DL25" s="427">
        <v>0</v>
      </c>
      <c r="DM25" s="427">
        <v>0</v>
      </c>
      <c r="DN25" s="427">
        <v>0</v>
      </c>
      <c r="DO25" s="427">
        <v>0</v>
      </c>
      <c r="DP25" s="427">
        <v>-200386.37</v>
      </c>
      <c r="DQ25" s="427">
        <v>0</v>
      </c>
      <c r="DR25" s="427">
        <v>0</v>
      </c>
      <c r="DS25" s="427">
        <v>0</v>
      </c>
      <c r="DT25" s="427">
        <v>-200386.37</v>
      </c>
      <c r="DU25" s="427">
        <v>675</v>
      </c>
      <c r="DV25" s="427">
        <v>37.24</v>
      </c>
      <c r="DW25" s="427">
        <v>0</v>
      </c>
      <c r="DX25" s="427">
        <v>0</v>
      </c>
      <c r="DY25" s="427">
        <v>0</v>
      </c>
      <c r="DZ25" s="427">
        <v>-36426.25</v>
      </c>
      <c r="EA25" s="427">
        <v>0.39000000042142347</v>
      </c>
      <c r="EC25" s="428">
        <f t="shared" si="1"/>
        <v>0.39000000041414751</v>
      </c>
    </row>
    <row r="26" spans="1:133" ht="15.6" hidden="1" x14ac:dyDescent="0.3">
      <c r="A26" s="422" t="str">
        <f t="shared" si="0"/>
        <v>3301001</v>
      </c>
      <c r="B26" s="422" t="s">
        <v>392</v>
      </c>
      <c r="C26" s="423">
        <v>1001</v>
      </c>
      <c r="D26" s="424" t="s">
        <v>180</v>
      </c>
      <c r="E26" s="425" t="s">
        <v>1086</v>
      </c>
      <c r="F26" s="426">
        <v>46094</v>
      </c>
      <c r="G26" s="425" t="s">
        <v>161</v>
      </c>
      <c r="H26" s="425" t="s">
        <v>447</v>
      </c>
      <c r="I26" s="427">
        <v>538535.8611483518</v>
      </c>
      <c r="J26" s="427">
        <v>0</v>
      </c>
      <c r="K26" s="427">
        <v>7662.4963988919662</v>
      </c>
      <c r="L26" s="427">
        <v>0</v>
      </c>
      <c r="M26" s="427">
        <v>0</v>
      </c>
      <c r="N26" s="427">
        <v>3256.93</v>
      </c>
      <c r="O26" s="427">
        <v>0</v>
      </c>
      <c r="P26" s="427">
        <v>0</v>
      </c>
      <c r="Q26" s="427">
        <v>59358.860000000008</v>
      </c>
      <c r="R26" s="427">
        <v>0</v>
      </c>
      <c r="S26" s="427">
        <v>0</v>
      </c>
      <c r="T26" s="427">
        <v>0</v>
      </c>
      <c r="U26" s="427">
        <v>0</v>
      </c>
      <c r="V26" s="427">
        <v>0</v>
      </c>
      <c r="W26" s="427">
        <v>0</v>
      </c>
      <c r="X26" s="427">
        <v>608814.14754724386</v>
      </c>
      <c r="Y26" s="427">
        <v>187681.04</v>
      </c>
      <c r="Z26" s="427">
        <v>0</v>
      </c>
      <c r="AA26" s="427">
        <v>209775.49000000002</v>
      </c>
      <c r="AB26" s="427">
        <v>0</v>
      </c>
      <c r="AC26" s="427">
        <v>49662.1</v>
      </c>
      <c r="AD26" s="427">
        <v>1013.35</v>
      </c>
      <c r="AE26" s="427">
        <v>12941.29</v>
      </c>
      <c r="AF26" s="427">
        <v>1398.82</v>
      </c>
      <c r="AG26" s="427">
        <v>2394</v>
      </c>
      <c r="AH26" s="427">
        <v>0</v>
      </c>
      <c r="AI26" s="427">
        <v>0</v>
      </c>
      <c r="AJ26" s="427">
        <v>12030.34</v>
      </c>
      <c r="AK26" s="427">
        <v>0</v>
      </c>
      <c r="AL26" s="427">
        <v>18824.330000000002</v>
      </c>
      <c r="AM26" s="427">
        <v>2540.64</v>
      </c>
      <c r="AN26" s="427">
        <v>7182.2999999999993</v>
      </c>
      <c r="AO26" s="427">
        <v>0</v>
      </c>
      <c r="AP26" s="427">
        <v>3640.29</v>
      </c>
      <c r="AQ26" s="427">
        <v>5071.1899999999996</v>
      </c>
      <c r="AR26" s="427">
        <v>0</v>
      </c>
      <c r="AS26" s="427">
        <v>0</v>
      </c>
      <c r="AT26" s="427">
        <v>0</v>
      </c>
      <c r="AU26" s="427">
        <v>14207.199999999999</v>
      </c>
      <c r="AV26" s="427">
        <v>0</v>
      </c>
      <c r="AW26" s="427">
        <v>0</v>
      </c>
      <c r="AX26" s="427">
        <v>0</v>
      </c>
      <c r="AY26" s="427">
        <v>0</v>
      </c>
      <c r="AZ26" s="427">
        <v>11179.949999999999</v>
      </c>
      <c r="BA26" s="427">
        <v>6583.5</v>
      </c>
      <c r="BB26" s="427">
        <v>0</v>
      </c>
      <c r="BC26" s="427">
        <v>663.24</v>
      </c>
      <c r="BD26" s="427">
        <v>54957.58</v>
      </c>
      <c r="BE26" s="427">
        <v>0</v>
      </c>
      <c r="BF26" s="427">
        <v>9260.36</v>
      </c>
      <c r="BG26" s="427">
        <v>0</v>
      </c>
      <c r="BH26" s="427">
        <v>0</v>
      </c>
      <c r="BI26" s="427">
        <v>0</v>
      </c>
      <c r="BJ26" s="427">
        <v>611007.00999999989</v>
      </c>
      <c r="BK26" s="427">
        <v>-211961.54999999993</v>
      </c>
      <c r="BL26" s="427">
        <v>-2192.8624527560314</v>
      </c>
      <c r="BM26" s="427">
        <v>-214154.41245275596</v>
      </c>
      <c r="BN26" s="427">
        <v>4573.75</v>
      </c>
      <c r="BO26" s="427">
        <v>0</v>
      </c>
      <c r="BP26" s="427">
        <v>0</v>
      </c>
      <c r="BQ26" s="427">
        <v>4573.75</v>
      </c>
      <c r="BR26" s="427">
        <v>0</v>
      </c>
      <c r="BS26" s="427">
        <v>0</v>
      </c>
      <c r="BT26" s="427">
        <v>0</v>
      </c>
      <c r="BU26" s="427">
        <v>0</v>
      </c>
      <c r="BV26" s="427">
        <v>0</v>
      </c>
      <c r="BW26" s="427">
        <v>0</v>
      </c>
      <c r="BX26" s="427">
        <v>0</v>
      </c>
      <c r="BY26" s="427">
        <v>0</v>
      </c>
      <c r="BZ26" s="427">
        <v>0</v>
      </c>
      <c r="CA26" s="427">
        <v>17836.749999999993</v>
      </c>
      <c r="CB26" s="427">
        <v>4573.75</v>
      </c>
      <c r="CC26" s="427">
        <v>22410.499999999993</v>
      </c>
      <c r="CD26" s="427">
        <v>0</v>
      </c>
      <c r="CE26" s="427">
        <v>0</v>
      </c>
      <c r="CF26" s="427">
        <v>0</v>
      </c>
      <c r="CG26" s="427">
        <v>0</v>
      </c>
      <c r="CH26" s="427">
        <v>0</v>
      </c>
      <c r="CI26" s="427">
        <v>0</v>
      </c>
      <c r="CJ26" s="427">
        <v>0</v>
      </c>
      <c r="CK26" s="427">
        <v>0</v>
      </c>
      <c r="CL26" s="427">
        <v>0</v>
      </c>
      <c r="CM26" s="427">
        <v>0</v>
      </c>
      <c r="CN26" s="427">
        <v>-214154.41245275596</v>
      </c>
      <c r="CO26" s="427">
        <v>22410.5</v>
      </c>
      <c r="CP26" s="427">
        <v>0</v>
      </c>
      <c r="CQ26" s="427">
        <v>0</v>
      </c>
      <c r="CR26" s="427">
        <v>-191743.91245275596</v>
      </c>
      <c r="CS26" s="427">
        <v>-134812.56</v>
      </c>
      <c r="CT26" s="427">
        <v>0</v>
      </c>
      <c r="CU26" s="427">
        <v>0</v>
      </c>
      <c r="CV26" s="427">
        <v>-134812.56</v>
      </c>
      <c r="CW26" s="427">
        <v>0</v>
      </c>
      <c r="CX26" s="427">
        <v>3911.64</v>
      </c>
      <c r="CY26" s="427">
        <v>0</v>
      </c>
      <c r="CZ26" s="427">
        <v>0</v>
      </c>
      <c r="DA26" s="427">
        <v>0</v>
      </c>
      <c r="DB26" s="427">
        <v>-130900.92</v>
      </c>
      <c r="DC26" s="427">
        <v>0</v>
      </c>
      <c r="DD26" s="427">
        <v>0</v>
      </c>
      <c r="DE26" s="427">
        <v>0</v>
      </c>
      <c r="DF26" s="427">
        <v>0</v>
      </c>
      <c r="DG26" s="427"/>
      <c r="DH26" s="427"/>
      <c r="DI26" s="427"/>
      <c r="DJ26" s="427">
        <v>0</v>
      </c>
      <c r="DK26" s="427">
        <v>0</v>
      </c>
      <c r="DL26" s="427">
        <v>0</v>
      </c>
      <c r="DM26" s="427">
        <v>0</v>
      </c>
      <c r="DN26" s="427">
        <v>0</v>
      </c>
      <c r="DO26" s="427">
        <v>0</v>
      </c>
      <c r="DP26" s="427">
        <v>-22590.69</v>
      </c>
      <c r="DQ26" s="427">
        <v>-38252.120000000003</v>
      </c>
      <c r="DR26" s="427">
        <v>0</v>
      </c>
      <c r="DS26" s="427">
        <v>0</v>
      </c>
      <c r="DT26" s="427">
        <v>-60842.81</v>
      </c>
      <c r="DU26" s="427">
        <v>0</v>
      </c>
      <c r="DV26" s="427">
        <v>0</v>
      </c>
      <c r="DW26" s="427">
        <v>0</v>
      </c>
      <c r="DX26" s="427">
        <v>0</v>
      </c>
      <c r="DY26" s="427">
        <v>0</v>
      </c>
      <c r="DZ26" s="427">
        <v>0</v>
      </c>
      <c r="EA26" s="427">
        <v>-0.18245275598019361</v>
      </c>
      <c r="EC26" s="428">
        <f t="shared" si="1"/>
        <v>-0.1824527559656417</v>
      </c>
    </row>
    <row r="27" spans="1:133" ht="15.6" hidden="1" x14ac:dyDescent="0.3">
      <c r="A27" s="422" t="str">
        <f t="shared" si="0"/>
        <v>3304115</v>
      </c>
      <c r="B27" s="422" t="s">
        <v>393</v>
      </c>
      <c r="C27" s="423">
        <v>4115</v>
      </c>
      <c r="D27" s="424" t="s">
        <v>181</v>
      </c>
      <c r="E27" s="425" t="s">
        <v>1086</v>
      </c>
      <c r="F27" s="426" t="s">
        <v>1090</v>
      </c>
      <c r="G27" s="425" t="s">
        <v>161</v>
      </c>
      <c r="H27" s="425" t="s">
        <v>401</v>
      </c>
      <c r="I27" s="427">
        <v>5474577.9739160948</v>
      </c>
      <c r="J27" s="427">
        <v>2471040.1566666663</v>
      </c>
      <c r="K27" s="427">
        <v>334860.17666666664</v>
      </c>
      <c r="L27" s="427">
        <v>0</v>
      </c>
      <c r="M27" s="427">
        <v>384850</v>
      </c>
      <c r="N27" s="427">
        <v>16352.75</v>
      </c>
      <c r="O27" s="427">
        <v>2695.1</v>
      </c>
      <c r="P27" s="427">
        <v>21922.82</v>
      </c>
      <c r="Q27" s="427">
        <v>135199.34</v>
      </c>
      <c r="R27" s="427">
        <v>86029.440000000002</v>
      </c>
      <c r="S27" s="427">
        <v>0</v>
      </c>
      <c r="T27" s="427">
        <v>0</v>
      </c>
      <c r="U27" s="427">
        <v>24837.65</v>
      </c>
      <c r="V27" s="427">
        <v>0</v>
      </c>
      <c r="W27" s="427">
        <v>0</v>
      </c>
      <c r="X27" s="427">
        <v>8952365.4072494265</v>
      </c>
      <c r="Y27" s="427">
        <v>4633630.2700000005</v>
      </c>
      <c r="Z27" s="427">
        <v>0</v>
      </c>
      <c r="AA27" s="427">
        <v>1138937.6099999999</v>
      </c>
      <c r="AB27" s="427">
        <v>115060.59</v>
      </c>
      <c r="AC27" s="427">
        <v>713194.4</v>
      </c>
      <c r="AD27" s="427">
        <v>0</v>
      </c>
      <c r="AE27" s="427">
        <v>102845.92</v>
      </c>
      <c r="AF27" s="427">
        <v>56431.09</v>
      </c>
      <c r="AG27" s="427">
        <v>16797.440000000002</v>
      </c>
      <c r="AH27" s="427">
        <v>0</v>
      </c>
      <c r="AI27" s="427">
        <v>0</v>
      </c>
      <c r="AJ27" s="427">
        <v>168043.03</v>
      </c>
      <c r="AK27" s="427">
        <v>6500</v>
      </c>
      <c r="AL27" s="427">
        <v>185658.23</v>
      </c>
      <c r="AM27" s="427">
        <v>15160.84</v>
      </c>
      <c r="AN27" s="427">
        <v>203651.22</v>
      </c>
      <c r="AO27" s="427">
        <v>85961.030000000013</v>
      </c>
      <c r="AP27" s="427">
        <v>31058.799999999999</v>
      </c>
      <c r="AQ27" s="427">
        <v>208996.21</v>
      </c>
      <c r="AR27" s="427">
        <v>0</v>
      </c>
      <c r="AS27" s="427">
        <v>649.98</v>
      </c>
      <c r="AT27" s="427">
        <v>80902.080000000002</v>
      </c>
      <c r="AU27" s="427">
        <v>34251.279999999999</v>
      </c>
      <c r="AV27" s="427">
        <v>0</v>
      </c>
      <c r="AW27" s="427">
        <v>18540.22</v>
      </c>
      <c r="AX27" s="427">
        <v>0</v>
      </c>
      <c r="AY27" s="427">
        <v>163260.99</v>
      </c>
      <c r="AZ27" s="427">
        <v>151026.53</v>
      </c>
      <c r="BA27" s="427">
        <v>19395.300000000003</v>
      </c>
      <c r="BB27" s="427">
        <v>0</v>
      </c>
      <c r="BC27" s="427">
        <v>313579.98</v>
      </c>
      <c r="BD27" s="427">
        <v>280295.93</v>
      </c>
      <c r="BE27" s="427">
        <v>96946.05</v>
      </c>
      <c r="BF27" s="427">
        <v>213674.31</v>
      </c>
      <c r="BG27" s="427">
        <v>0</v>
      </c>
      <c r="BH27" s="427">
        <v>0</v>
      </c>
      <c r="BI27" s="427">
        <v>447772.44</v>
      </c>
      <c r="BJ27" s="427">
        <v>9502221.7700000033</v>
      </c>
      <c r="BK27" s="427">
        <v>2250261.4399999981</v>
      </c>
      <c r="BL27" s="427">
        <v>-549856.36275057681</v>
      </c>
      <c r="BM27" s="427">
        <v>1700405.0772494213</v>
      </c>
      <c r="BN27" s="427">
        <v>22126.560000000001</v>
      </c>
      <c r="BO27" s="427">
        <v>0</v>
      </c>
      <c r="BP27" s="427">
        <v>447772.44</v>
      </c>
      <c r="BQ27" s="427">
        <v>469899</v>
      </c>
      <c r="BR27" s="427">
        <v>0</v>
      </c>
      <c r="BS27" s="427">
        <v>278712.08</v>
      </c>
      <c r="BT27" s="427">
        <v>8920</v>
      </c>
      <c r="BU27" s="427">
        <v>0</v>
      </c>
      <c r="BV27" s="427">
        <v>2279.98</v>
      </c>
      <c r="BW27" s="427">
        <v>0</v>
      </c>
      <c r="BX27" s="427">
        <v>61566.19</v>
      </c>
      <c r="BY27" s="427">
        <v>118420.48</v>
      </c>
      <c r="BZ27" s="427">
        <v>469898.73</v>
      </c>
      <c r="CA27" s="427">
        <v>0</v>
      </c>
      <c r="CB27" s="427">
        <v>0.27000000001862645</v>
      </c>
      <c r="CC27" s="427">
        <v>0.27000000001862645</v>
      </c>
      <c r="CD27" s="427">
        <v>0</v>
      </c>
      <c r="CE27" s="427">
        <v>0</v>
      </c>
      <c r="CF27" s="427">
        <v>0</v>
      </c>
      <c r="CG27" s="427">
        <v>0</v>
      </c>
      <c r="CH27" s="427">
        <v>0</v>
      </c>
      <c r="CI27" s="427">
        <v>0</v>
      </c>
      <c r="CJ27" s="427">
        <v>0</v>
      </c>
      <c r="CK27" s="427">
        <v>0</v>
      </c>
      <c r="CL27" s="427">
        <v>0</v>
      </c>
      <c r="CM27" s="427">
        <v>1700405.0772494213</v>
      </c>
      <c r="CN27" s="427">
        <v>0</v>
      </c>
      <c r="CO27" s="427">
        <v>0</v>
      </c>
      <c r="CP27" s="427">
        <v>0.27000000001862645</v>
      </c>
      <c r="CQ27" s="427">
        <v>0</v>
      </c>
      <c r="CR27" s="427">
        <v>1700405.3472494213</v>
      </c>
      <c r="CS27" s="427">
        <v>899175.67</v>
      </c>
      <c r="CT27" s="427">
        <v>162900.57</v>
      </c>
      <c r="CU27" s="427">
        <v>3183.59</v>
      </c>
      <c r="CV27" s="427">
        <v>739458.69000000006</v>
      </c>
      <c r="CW27" s="427">
        <v>100</v>
      </c>
      <c r="CX27" s="427">
        <v>36689.17</v>
      </c>
      <c r="CY27" s="427">
        <v>8718.06</v>
      </c>
      <c r="CZ27" s="427">
        <v>0</v>
      </c>
      <c r="DA27" s="427">
        <v>0</v>
      </c>
      <c r="DB27" s="427">
        <v>784965.92000000016</v>
      </c>
      <c r="DC27" s="427">
        <v>1548424.75</v>
      </c>
      <c r="DD27" s="427">
        <v>0</v>
      </c>
      <c r="DE27" s="427">
        <v>0</v>
      </c>
      <c r="DF27" s="427">
        <v>1548424.75</v>
      </c>
      <c r="DG27" s="427"/>
      <c r="DH27" s="427"/>
      <c r="DI27" s="427"/>
      <c r="DJ27" s="427">
        <v>0</v>
      </c>
      <c r="DK27" s="427">
        <v>1548424.75</v>
      </c>
      <c r="DL27" s="427">
        <v>0</v>
      </c>
      <c r="DM27" s="427">
        <v>0</v>
      </c>
      <c r="DN27" s="427">
        <v>141397.87</v>
      </c>
      <c r="DO27" s="427">
        <v>0</v>
      </c>
      <c r="DP27" s="427">
        <v>-738877.18</v>
      </c>
      <c r="DQ27" s="427">
        <v>-8199.52</v>
      </c>
      <c r="DR27" s="427">
        <v>-29449.37</v>
      </c>
      <c r="DS27" s="427">
        <v>0</v>
      </c>
      <c r="DT27" s="427">
        <v>-635128.20000000007</v>
      </c>
      <c r="DU27" s="427">
        <v>2710.69</v>
      </c>
      <c r="DV27" s="427">
        <v>0</v>
      </c>
      <c r="DW27" s="427">
        <v>-568.22</v>
      </c>
      <c r="DX27" s="427">
        <v>0</v>
      </c>
      <c r="DY27" s="427">
        <v>0</v>
      </c>
      <c r="DZ27" s="427">
        <v>0</v>
      </c>
      <c r="EA27" s="427">
        <v>0.40724942134693265</v>
      </c>
      <c r="EC27" s="428">
        <f t="shared" si="1"/>
        <v>0.40724942120255037</v>
      </c>
    </row>
    <row r="28" spans="1:133" ht="15.6" hidden="1" x14ac:dyDescent="0.3">
      <c r="A28" s="422" t="str">
        <f t="shared" si="0"/>
        <v>3302030</v>
      </c>
      <c r="B28" s="422" t="s">
        <v>394</v>
      </c>
      <c r="C28" s="423">
        <v>2030</v>
      </c>
      <c r="D28" s="424" t="s">
        <v>182</v>
      </c>
      <c r="E28" s="425" t="s">
        <v>1086</v>
      </c>
      <c r="F28" s="426" t="s">
        <v>1091</v>
      </c>
      <c r="G28" s="425" t="s">
        <v>161</v>
      </c>
      <c r="H28" s="425" t="s">
        <v>402</v>
      </c>
      <c r="I28" s="427">
        <v>3974179.8308746084</v>
      </c>
      <c r="J28" s="427">
        <v>0</v>
      </c>
      <c r="K28" s="427">
        <v>102229.49333333333</v>
      </c>
      <c r="L28" s="427">
        <v>0</v>
      </c>
      <c r="M28" s="427">
        <v>449955</v>
      </c>
      <c r="N28" s="427">
        <v>82885</v>
      </c>
      <c r="O28" s="427">
        <v>0</v>
      </c>
      <c r="P28" s="427">
        <v>0</v>
      </c>
      <c r="Q28" s="427">
        <v>89.54</v>
      </c>
      <c r="R28" s="427">
        <v>23572.61</v>
      </c>
      <c r="S28" s="427">
        <v>0</v>
      </c>
      <c r="T28" s="427">
        <v>0</v>
      </c>
      <c r="U28" s="427">
        <v>18018.439999999999</v>
      </c>
      <c r="V28" s="427">
        <v>5630.81</v>
      </c>
      <c r="W28" s="427">
        <v>0</v>
      </c>
      <c r="X28" s="427">
        <v>4656560.7242079414</v>
      </c>
      <c r="Y28" s="427">
        <v>2158395.0299999998</v>
      </c>
      <c r="Z28" s="427">
        <v>0</v>
      </c>
      <c r="AA28" s="427">
        <v>1089104.8899999999</v>
      </c>
      <c r="AB28" s="427">
        <v>136083</v>
      </c>
      <c r="AC28" s="427">
        <v>177222.45</v>
      </c>
      <c r="AD28" s="427">
        <v>121126.16</v>
      </c>
      <c r="AE28" s="427">
        <v>98639.27</v>
      </c>
      <c r="AF28" s="427">
        <v>19358.5</v>
      </c>
      <c r="AG28" s="427">
        <v>7931.54</v>
      </c>
      <c r="AH28" s="427">
        <v>0</v>
      </c>
      <c r="AI28" s="427">
        <v>0</v>
      </c>
      <c r="AJ28" s="427">
        <v>33026.28</v>
      </c>
      <c r="AK28" s="427">
        <v>0</v>
      </c>
      <c r="AL28" s="427">
        <v>6786.47</v>
      </c>
      <c r="AM28" s="427">
        <v>7651.42</v>
      </c>
      <c r="AN28" s="427">
        <v>72894.320000000007</v>
      </c>
      <c r="AO28" s="427">
        <v>33389.800000000003</v>
      </c>
      <c r="AP28" s="427">
        <v>13104.52</v>
      </c>
      <c r="AQ28" s="427">
        <v>63257.17</v>
      </c>
      <c r="AR28" s="427">
        <v>18410.55</v>
      </c>
      <c r="AS28" s="427">
        <v>0</v>
      </c>
      <c r="AT28" s="427">
        <v>8571.2999999999993</v>
      </c>
      <c r="AU28" s="427">
        <v>10666.12</v>
      </c>
      <c r="AV28" s="427">
        <v>26346.04</v>
      </c>
      <c r="AW28" s="427">
        <v>0</v>
      </c>
      <c r="AX28" s="427">
        <v>22165.75</v>
      </c>
      <c r="AY28" s="427">
        <v>0</v>
      </c>
      <c r="AZ28" s="427">
        <v>25350.99</v>
      </c>
      <c r="BA28" s="427">
        <v>17415</v>
      </c>
      <c r="BB28" s="427">
        <v>1750</v>
      </c>
      <c r="BC28" s="427">
        <v>59257.24</v>
      </c>
      <c r="BD28" s="427">
        <v>202380.72</v>
      </c>
      <c r="BE28" s="427">
        <v>47300.79</v>
      </c>
      <c r="BF28" s="427">
        <v>92603.45</v>
      </c>
      <c r="BG28" s="427">
        <v>0</v>
      </c>
      <c r="BH28" s="427">
        <v>0</v>
      </c>
      <c r="BI28" s="427">
        <v>0</v>
      </c>
      <c r="BJ28" s="427">
        <v>4570188.7699999996</v>
      </c>
      <c r="BK28" s="427">
        <v>542567.29999999877</v>
      </c>
      <c r="BL28" s="427">
        <v>86371.95420794189</v>
      </c>
      <c r="BM28" s="427">
        <v>628939.25420794066</v>
      </c>
      <c r="BN28" s="427">
        <v>11416</v>
      </c>
      <c r="BO28" s="427">
        <v>0</v>
      </c>
      <c r="BP28" s="427">
        <v>0</v>
      </c>
      <c r="BQ28" s="427">
        <v>11416</v>
      </c>
      <c r="BR28" s="427">
        <v>0</v>
      </c>
      <c r="BS28" s="427">
        <v>10107</v>
      </c>
      <c r="BT28" s="427">
        <v>0</v>
      </c>
      <c r="BU28" s="427">
        <v>0</v>
      </c>
      <c r="BV28" s="427">
        <v>0</v>
      </c>
      <c r="BW28" s="427">
        <v>0</v>
      </c>
      <c r="BX28" s="427">
        <v>22149</v>
      </c>
      <c r="BY28" s="427">
        <v>0</v>
      </c>
      <c r="BZ28" s="427">
        <v>32256</v>
      </c>
      <c r="CA28" s="427">
        <v>52009.5</v>
      </c>
      <c r="CB28" s="427">
        <v>-20840</v>
      </c>
      <c r="CC28" s="427">
        <v>31169.5</v>
      </c>
      <c r="CD28" s="427">
        <v>0</v>
      </c>
      <c r="CE28" s="427">
        <v>0</v>
      </c>
      <c r="CF28" s="427">
        <v>0</v>
      </c>
      <c r="CG28" s="427">
        <v>0</v>
      </c>
      <c r="CH28" s="427">
        <v>0</v>
      </c>
      <c r="CI28" s="427">
        <v>0</v>
      </c>
      <c r="CJ28" s="427">
        <v>0</v>
      </c>
      <c r="CK28" s="427">
        <v>0</v>
      </c>
      <c r="CL28" s="427">
        <v>0</v>
      </c>
      <c r="CM28" s="427">
        <v>628939.25420794066</v>
      </c>
      <c r="CN28" s="427">
        <v>0</v>
      </c>
      <c r="CO28" s="427">
        <v>31170</v>
      </c>
      <c r="CP28" s="427">
        <v>-0.5</v>
      </c>
      <c r="CQ28" s="427">
        <v>0</v>
      </c>
      <c r="CR28" s="427">
        <v>660108.75420794066</v>
      </c>
      <c r="CS28" s="427">
        <v>1096738.7</v>
      </c>
      <c r="CT28" s="427">
        <v>295243.53999999998</v>
      </c>
      <c r="CU28" s="427">
        <v>526.35</v>
      </c>
      <c r="CV28" s="427">
        <v>802021.50999999989</v>
      </c>
      <c r="CW28" s="427">
        <v>0</v>
      </c>
      <c r="CX28" s="427">
        <v>4973.26</v>
      </c>
      <c r="CY28" s="427">
        <v>9155.85</v>
      </c>
      <c r="CZ28" s="427">
        <v>0</v>
      </c>
      <c r="DA28" s="427">
        <v>0</v>
      </c>
      <c r="DB28" s="427">
        <v>816150.61999999988</v>
      </c>
      <c r="DC28" s="427">
        <v>695.02</v>
      </c>
      <c r="DD28" s="427">
        <v>0</v>
      </c>
      <c r="DE28" s="427">
        <v>0</v>
      </c>
      <c r="DF28" s="427">
        <v>695.02</v>
      </c>
      <c r="DG28" s="427"/>
      <c r="DH28" s="427"/>
      <c r="DI28" s="427"/>
      <c r="DJ28" s="427">
        <v>0</v>
      </c>
      <c r="DK28" s="427">
        <v>695.02</v>
      </c>
      <c r="DL28" s="427">
        <v>0</v>
      </c>
      <c r="DM28" s="427">
        <v>0</v>
      </c>
      <c r="DN28" s="427">
        <v>0</v>
      </c>
      <c r="DO28" s="427">
        <v>0</v>
      </c>
      <c r="DP28" s="427">
        <v>-156736.9</v>
      </c>
      <c r="DQ28" s="427">
        <v>0</v>
      </c>
      <c r="DR28" s="427">
        <v>0</v>
      </c>
      <c r="DS28" s="427">
        <v>0</v>
      </c>
      <c r="DT28" s="427">
        <v>-156736.9</v>
      </c>
      <c r="DU28" s="427">
        <v>0</v>
      </c>
      <c r="DV28" s="427">
        <v>0</v>
      </c>
      <c r="DW28" s="427">
        <v>0</v>
      </c>
      <c r="DX28" s="427">
        <v>0</v>
      </c>
      <c r="DY28" s="427">
        <v>0</v>
      </c>
      <c r="DZ28" s="427">
        <v>0</v>
      </c>
      <c r="EA28" s="427">
        <v>1.4207940781489015E-2</v>
      </c>
      <c r="EC28" s="428">
        <f t="shared" si="1"/>
        <v>1.4207940781489015E-2</v>
      </c>
    </row>
    <row r="29" spans="1:133" ht="15.6" hidden="1" x14ac:dyDescent="0.3">
      <c r="A29" s="422" t="str">
        <f t="shared" si="0"/>
        <v>3303353</v>
      </c>
      <c r="B29" s="422" t="s">
        <v>395</v>
      </c>
      <c r="C29" s="423">
        <v>3353</v>
      </c>
      <c r="D29" s="424" t="s">
        <v>183</v>
      </c>
      <c r="E29" s="425" t="s">
        <v>1086</v>
      </c>
      <c r="F29" s="426">
        <v>46091</v>
      </c>
      <c r="G29" s="425" t="s">
        <v>161</v>
      </c>
      <c r="H29" s="425" t="s">
        <v>403</v>
      </c>
      <c r="I29" s="427">
        <v>3316626.6386000002</v>
      </c>
      <c r="J29" s="427">
        <v>0</v>
      </c>
      <c r="K29" s="427">
        <v>130469.10666666666</v>
      </c>
      <c r="L29" s="427">
        <v>0</v>
      </c>
      <c r="M29" s="427">
        <v>183990</v>
      </c>
      <c r="N29" s="427">
        <v>147629.93</v>
      </c>
      <c r="O29" s="427">
        <v>0</v>
      </c>
      <c r="P29" s="427">
        <v>19560</v>
      </c>
      <c r="Q29" s="427">
        <v>79826.45</v>
      </c>
      <c r="R29" s="427">
        <v>0</v>
      </c>
      <c r="S29" s="427">
        <v>0</v>
      </c>
      <c r="T29" s="427">
        <v>0</v>
      </c>
      <c r="U29" s="427">
        <v>25948.85</v>
      </c>
      <c r="V29" s="427">
        <v>139894.1</v>
      </c>
      <c r="W29" s="427">
        <v>0</v>
      </c>
      <c r="X29" s="427">
        <v>4043945.0752666672</v>
      </c>
      <c r="Y29" s="427">
        <v>1783070.54</v>
      </c>
      <c r="Z29" s="427">
        <v>0</v>
      </c>
      <c r="AA29" s="427">
        <v>837606.01</v>
      </c>
      <c r="AB29" s="427">
        <v>47702.59</v>
      </c>
      <c r="AC29" s="427">
        <v>265995.15000000002</v>
      </c>
      <c r="AD29" s="427">
        <v>0</v>
      </c>
      <c r="AE29" s="427">
        <v>52917.91</v>
      </c>
      <c r="AF29" s="427">
        <v>294.67</v>
      </c>
      <c r="AG29" s="427">
        <v>12893</v>
      </c>
      <c r="AH29" s="427">
        <v>0</v>
      </c>
      <c r="AI29" s="427">
        <v>0</v>
      </c>
      <c r="AJ29" s="427">
        <v>30722.84</v>
      </c>
      <c r="AK29" s="427">
        <v>6087.95</v>
      </c>
      <c r="AL29" s="427">
        <v>71337.960000000006</v>
      </c>
      <c r="AM29" s="427">
        <v>11809.7</v>
      </c>
      <c r="AN29" s="427">
        <v>55672.13</v>
      </c>
      <c r="AO29" s="427">
        <v>11218.18</v>
      </c>
      <c r="AP29" s="427">
        <v>27366.02</v>
      </c>
      <c r="AQ29" s="427">
        <v>85217.46</v>
      </c>
      <c r="AR29" s="427">
        <v>1306.7</v>
      </c>
      <c r="AS29" s="427">
        <v>0</v>
      </c>
      <c r="AT29" s="427">
        <v>9682.59</v>
      </c>
      <c r="AU29" s="427">
        <v>3781.7</v>
      </c>
      <c r="AV29" s="427">
        <v>0</v>
      </c>
      <c r="AW29" s="427">
        <v>0</v>
      </c>
      <c r="AX29" s="427">
        <v>0</v>
      </c>
      <c r="AY29" s="427">
        <v>0</v>
      </c>
      <c r="AZ29" s="427">
        <v>284613.63</v>
      </c>
      <c r="BA29" s="427">
        <v>18745.650000000001</v>
      </c>
      <c r="BB29" s="427">
        <v>4248</v>
      </c>
      <c r="BC29" s="427">
        <v>0</v>
      </c>
      <c r="BD29" s="427">
        <v>371603.11000000004</v>
      </c>
      <c r="BE29" s="427">
        <v>19091.999999999996</v>
      </c>
      <c r="BF29" s="427">
        <v>183618.57</v>
      </c>
      <c r="BG29" s="427">
        <v>0</v>
      </c>
      <c r="BH29" s="427">
        <v>0</v>
      </c>
      <c r="BI29" s="427">
        <v>0</v>
      </c>
      <c r="BJ29" s="427">
        <v>4196604.0599999996</v>
      </c>
      <c r="BK29" s="427">
        <v>148846.70000000601</v>
      </c>
      <c r="BL29" s="427">
        <v>-152658.98473333241</v>
      </c>
      <c r="BM29" s="427">
        <v>-3812.2847333264071</v>
      </c>
      <c r="BN29" s="427">
        <v>0</v>
      </c>
      <c r="BO29" s="427">
        <v>0</v>
      </c>
      <c r="BP29" s="427">
        <v>0</v>
      </c>
      <c r="BQ29" s="427">
        <v>0</v>
      </c>
      <c r="BR29" s="427">
        <v>0</v>
      </c>
      <c r="BS29" s="427">
        <v>0</v>
      </c>
      <c r="BT29" s="427">
        <v>0</v>
      </c>
      <c r="BU29" s="427">
        <v>0</v>
      </c>
      <c r="BV29" s="427">
        <v>0</v>
      </c>
      <c r="BW29" s="427">
        <v>0</v>
      </c>
      <c r="BX29" s="427">
        <v>0</v>
      </c>
      <c r="BY29" s="427">
        <v>0</v>
      </c>
      <c r="BZ29" s="427">
        <v>0</v>
      </c>
      <c r="CA29" s="427">
        <v>0</v>
      </c>
      <c r="CB29" s="427">
        <v>0</v>
      </c>
      <c r="CC29" s="427">
        <v>0</v>
      </c>
      <c r="CD29" s="427">
        <v>0</v>
      </c>
      <c r="CE29" s="427">
        <v>0</v>
      </c>
      <c r="CF29" s="427">
        <v>0</v>
      </c>
      <c r="CG29" s="427">
        <v>0</v>
      </c>
      <c r="CH29" s="427">
        <v>0</v>
      </c>
      <c r="CI29" s="427">
        <v>0</v>
      </c>
      <c r="CJ29" s="427">
        <v>0</v>
      </c>
      <c r="CK29" s="427">
        <v>0</v>
      </c>
      <c r="CL29" s="427">
        <v>0</v>
      </c>
      <c r="CM29" s="427">
        <v>0</v>
      </c>
      <c r="CN29" s="427">
        <v>-3812.2847333264071</v>
      </c>
      <c r="CO29" s="427">
        <v>0</v>
      </c>
      <c r="CP29" s="427">
        <v>0</v>
      </c>
      <c r="CQ29" s="427">
        <v>0</v>
      </c>
      <c r="CR29" s="427">
        <v>-3812.2847333264071</v>
      </c>
      <c r="CS29" s="427">
        <v>353756.13</v>
      </c>
      <c r="CT29" s="427">
        <v>246978.8</v>
      </c>
      <c r="CU29" s="427">
        <v>2083.4699999999998</v>
      </c>
      <c r="CV29" s="427">
        <v>108860.80000000002</v>
      </c>
      <c r="CW29" s="427">
        <v>0</v>
      </c>
      <c r="CX29" s="427">
        <v>12591.16</v>
      </c>
      <c r="CY29" s="427">
        <v>4151.41</v>
      </c>
      <c r="CZ29" s="427">
        <v>0</v>
      </c>
      <c r="DA29" s="427">
        <v>0</v>
      </c>
      <c r="DB29" s="427">
        <v>125603.37000000002</v>
      </c>
      <c r="DC29" s="427">
        <v>0</v>
      </c>
      <c r="DD29" s="427">
        <v>0</v>
      </c>
      <c r="DE29" s="427">
        <v>0</v>
      </c>
      <c r="DF29" s="427">
        <v>0</v>
      </c>
      <c r="DG29" s="427"/>
      <c r="DH29" s="427"/>
      <c r="DI29" s="427"/>
      <c r="DJ29" s="427">
        <v>0</v>
      </c>
      <c r="DK29" s="427">
        <v>0</v>
      </c>
      <c r="DL29" s="427">
        <v>0</v>
      </c>
      <c r="DM29" s="427">
        <v>0</v>
      </c>
      <c r="DN29" s="427">
        <v>0</v>
      </c>
      <c r="DO29" s="427">
        <v>0</v>
      </c>
      <c r="DP29" s="427">
        <v>-76100.44</v>
      </c>
      <c r="DQ29" s="427">
        <v>-4248</v>
      </c>
      <c r="DR29" s="427">
        <v>0</v>
      </c>
      <c r="DS29" s="427">
        <v>0</v>
      </c>
      <c r="DT29" s="427">
        <v>-80348.44</v>
      </c>
      <c r="DU29" s="427">
        <v>3900</v>
      </c>
      <c r="DV29" s="427">
        <v>0</v>
      </c>
      <c r="DW29" s="427">
        <v>0</v>
      </c>
      <c r="DX29" s="427">
        <v>0</v>
      </c>
      <c r="DY29" s="427">
        <v>0</v>
      </c>
      <c r="DZ29" s="427">
        <v>-52967.21</v>
      </c>
      <c r="EA29" s="427">
        <v>-4.7333264301414602E-3</v>
      </c>
      <c r="EC29" s="428">
        <f t="shared" si="1"/>
        <v>-4.7333264301414602E-3</v>
      </c>
    </row>
    <row r="30" spans="1:133" ht="15.6" hidden="1" x14ac:dyDescent="0.3">
      <c r="A30" s="422" t="str">
        <f t="shared" si="0"/>
        <v>3307030</v>
      </c>
      <c r="B30" s="422" t="s">
        <v>396</v>
      </c>
      <c r="C30" s="423">
        <v>7030</v>
      </c>
      <c r="D30" s="424" t="s">
        <v>184</v>
      </c>
      <c r="E30" s="425" t="s">
        <v>1086</v>
      </c>
      <c r="F30" s="426" t="s">
        <v>1087</v>
      </c>
      <c r="G30" s="425" t="s">
        <v>161</v>
      </c>
      <c r="H30" s="425" t="s">
        <v>404</v>
      </c>
      <c r="I30" s="427">
        <v>830707.34503478266</v>
      </c>
      <c r="J30" s="427">
        <v>13358.369663282592</v>
      </c>
      <c r="K30" s="427">
        <v>1040532.8631384897</v>
      </c>
      <c r="L30" s="427">
        <v>0</v>
      </c>
      <c r="M30" s="427">
        <v>54380</v>
      </c>
      <c r="N30" s="427">
        <v>856.93</v>
      </c>
      <c r="O30" s="427">
        <v>0</v>
      </c>
      <c r="P30" s="427">
        <v>0</v>
      </c>
      <c r="Q30" s="427">
        <v>797438.56972500007</v>
      </c>
      <c r="R30" s="427">
        <v>0</v>
      </c>
      <c r="S30" s="427">
        <v>0</v>
      </c>
      <c r="T30" s="427">
        <v>0</v>
      </c>
      <c r="U30" s="427">
        <v>0</v>
      </c>
      <c r="V30" s="427">
        <v>48195.91</v>
      </c>
      <c r="W30" s="427">
        <v>0</v>
      </c>
      <c r="X30" s="427">
        <v>2785469.9875615551</v>
      </c>
      <c r="Y30" s="427">
        <v>1277606.72</v>
      </c>
      <c r="Z30" s="427">
        <v>0</v>
      </c>
      <c r="AA30" s="427">
        <v>560808.03</v>
      </c>
      <c r="AB30" s="427">
        <v>70621.03</v>
      </c>
      <c r="AC30" s="427">
        <v>227476.01</v>
      </c>
      <c r="AD30" s="427">
        <v>0</v>
      </c>
      <c r="AE30" s="427">
        <v>4151.01</v>
      </c>
      <c r="AF30" s="427">
        <v>4486.32</v>
      </c>
      <c r="AG30" s="427">
        <v>18765.849999999999</v>
      </c>
      <c r="AH30" s="427">
        <v>0</v>
      </c>
      <c r="AI30" s="427">
        <v>0</v>
      </c>
      <c r="AJ30" s="427">
        <v>27117.79</v>
      </c>
      <c r="AK30" s="427">
        <v>4606</v>
      </c>
      <c r="AL30" s="427">
        <v>26928.48</v>
      </c>
      <c r="AM30" s="427">
        <v>2052.06</v>
      </c>
      <c r="AN30" s="427">
        <v>8031.39</v>
      </c>
      <c r="AO30" s="427">
        <v>0</v>
      </c>
      <c r="AP30" s="427">
        <v>4845.16</v>
      </c>
      <c r="AQ30" s="427">
        <v>144326.81999999998</v>
      </c>
      <c r="AR30" s="427">
        <v>0</v>
      </c>
      <c r="AS30" s="427">
        <v>0</v>
      </c>
      <c r="AT30" s="427">
        <v>0</v>
      </c>
      <c r="AU30" s="427">
        <v>10029.61</v>
      </c>
      <c r="AV30" s="427">
        <v>0</v>
      </c>
      <c r="AW30" s="427">
        <v>0</v>
      </c>
      <c r="AX30" s="427">
        <v>0</v>
      </c>
      <c r="AY30" s="427">
        <v>12882.79</v>
      </c>
      <c r="AZ30" s="427">
        <v>71654.03</v>
      </c>
      <c r="BA30" s="427">
        <v>3291.75</v>
      </c>
      <c r="BB30" s="427">
        <v>5325.6</v>
      </c>
      <c r="BC30" s="427">
        <v>25976.87</v>
      </c>
      <c r="BD30" s="427">
        <v>0</v>
      </c>
      <c r="BE30" s="427">
        <v>2100</v>
      </c>
      <c r="BF30" s="427">
        <v>88782.95</v>
      </c>
      <c r="BG30" s="427">
        <v>0</v>
      </c>
      <c r="BH30" s="427">
        <v>0</v>
      </c>
      <c r="BI30" s="427">
        <v>0</v>
      </c>
      <c r="BJ30" s="427">
        <v>2601866.27</v>
      </c>
      <c r="BK30" s="427">
        <v>555829.35000000219</v>
      </c>
      <c r="BL30" s="427">
        <v>183603.7175615551</v>
      </c>
      <c r="BM30" s="427">
        <v>739433.06756155728</v>
      </c>
      <c r="BN30" s="427">
        <v>8201.8799999999992</v>
      </c>
      <c r="BO30" s="427">
        <v>0</v>
      </c>
      <c r="BP30" s="427">
        <v>0</v>
      </c>
      <c r="BQ30" s="427">
        <v>8201.8799999999992</v>
      </c>
      <c r="BR30" s="427">
        <v>0</v>
      </c>
      <c r="BS30" s="427">
        <v>0</v>
      </c>
      <c r="BT30" s="427">
        <v>0</v>
      </c>
      <c r="BU30" s="427">
        <v>0</v>
      </c>
      <c r="BV30" s="427">
        <v>0</v>
      </c>
      <c r="BW30" s="427">
        <v>0</v>
      </c>
      <c r="BX30" s="427">
        <v>0</v>
      </c>
      <c r="BY30" s="427">
        <v>0</v>
      </c>
      <c r="BZ30" s="427">
        <v>0</v>
      </c>
      <c r="CA30" s="427">
        <v>7543.75</v>
      </c>
      <c r="CB30" s="427">
        <v>8201.8799999999992</v>
      </c>
      <c r="CC30" s="427">
        <v>15745.63</v>
      </c>
      <c r="CD30" s="427">
        <v>0</v>
      </c>
      <c r="CE30" s="427">
        <v>0</v>
      </c>
      <c r="CF30" s="427">
        <v>0</v>
      </c>
      <c r="CG30" s="427">
        <v>0</v>
      </c>
      <c r="CH30" s="427">
        <v>0</v>
      </c>
      <c r="CI30" s="427">
        <v>0</v>
      </c>
      <c r="CJ30" s="427">
        <v>0</v>
      </c>
      <c r="CK30" s="427">
        <v>0</v>
      </c>
      <c r="CL30" s="427">
        <v>0</v>
      </c>
      <c r="CM30" s="427">
        <v>739433.06756155728</v>
      </c>
      <c r="CN30" s="427">
        <v>0</v>
      </c>
      <c r="CO30" s="427">
        <v>15746</v>
      </c>
      <c r="CP30" s="427">
        <v>-0.37000000000080036</v>
      </c>
      <c r="CQ30" s="427">
        <v>0</v>
      </c>
      <c r="CR30" s="427">
        <v>755178.69756155729</v>
      </c>
      <c r="CS30" s="427">
        <v>905426.03</v>
      </c>
      <c r="CT30" s="427">
        <v>0</v>
      </c>
      <c r="CU30" s="427">
        <v>0</v>
      </c>
      <c r="CV30" s="427">
        <v>905426.03</v>
      </c>
      <c r="CW30" s="427">
        <v>0</v>
      </c>
      <c r="CX30" s="427">
        <v>5179.43</v>
      </c>
      <c r="CY30" s="427">
        <v>294.75</v>
      </c>
      <c r="CZ30" s="427">
        <v>3197.24</v>
      </c>
      <c r="DA30" s="427">
        <v>-50696.36</v>
      </c>
      <c r="DB30" s="427">
        <v>863401.09000000008</v>
      </c>
      <c r="DC30" s="427">
        <v>0</v>
      </c>
      <c r="DD30" s="427">
        <v>0</v>
      </c>
      <c r="DE30" s="427">
        <v>0</v>
      </c>
      <c r="DF30" s="427">
        <v>0</v>
      </c>
      <c r="DG30" s="427"/>
      <c r="DH30" s="427"/>
      <c r="DI30" s="427"/>
      <c r="DJ30" s="427">
        <v>0</v>
      </c>
      <c r="DK30" s="427">
        <v>0</v>
      </c>
      <c r="DL30" s="427">
        <v>113776.38</v>
      </c>
      <c r="DM30" s="427">
        <v>0</v>
      </c>
      <c r="DN30" s="427">
        <v>0</v>
      </c>
      <c r="DO30" s="427">
        <v>0</v>
      </c>
      <c r="DP30" s="427">
        <v>-12283.33</v>
      </c>
      <c r="DQ30" s="427">
        <v>0</v>
      </c>
      <c r="DR30" s="427">
        <v>0</v>
      </c>
      <c r="DS30" s="427">
        <v>0</v>
      </c>
      <c r="DT30" s="427">
        <v>101493.05</v>
      </c>
      <c r="DU30" s="427">
        <v>6090.62</v>
      </c>
      <c r="DV30" s="427">
        <v>0</v>
      </c>
      <c r="DW30" s="427">
        <v>0</v>
      </c>
      <c r="DX30" s="427">
        <v>0</v>
      </c>
      <c r="DY30" s="427">
        <v>0</v>
      </c>
      <c r="DZ30" s="427">
        <v>-215805.69</v>
      </c>
      <c r="EA30" s="427">
        <v>-0.37243844277691096</v>
      </c>
      <c r="EC30" s="428">
        <f t="shared" si="1"/>
        <v>-0.37243844277691096</v>
      </c>
    </row>
    <row r="31" spans="1:133" ht="15.6" hidden="1" x14ac:dyDescent="0.3">
      <c r="A31" s="422" t="str">
        <f t="shared" si="0"/>
        <v>3301002</v>
      </c>
      <c r="B31" s="422" t="s">
        <v>397</v>
      </c>
      <c r="C31" s="423">
        <v>1002</v>
      </c>
      <c r="D31" s="424" t="s">
        <v>185</v>
      </c>
      <c r="E31" s="425" t="s">
        <v>1086</v>
      </c>
      <c r="F31" s="426">
        <v>46094</v>
      </c>
      <c r="G31" s="425" t="s">
        <v>161</v>
      </c>
      <c r="H31" s="425" t="s">
        <v>405</v>
      </c>
      <c r="I31" s="427">
        <v>742919.99472093489</v>
      </c>
      <c r="J31" s="427">
        <v>0</v>
      </c>
      <c r="K31" s="427">
        <v>44816.426131117267</v>
      </c>
      <c r="L31" s="427">
        <v>0</v>
      </c>
      <c r="M31" s="427">
        <v>0</v>
      </c>
      <c r="N31" s="427">
        <v>0</v>
      </c>
      <c r="O31" s="427">
        <v>0</v>
      </c>
      <c r="P31" s="427">
        <v>0</v>
      </c>
      <c r="Q31" s="427">
        <v>19101.640465000019</v>
      </c>
      <c r="R31" s="427">
        <v>4562</v>
      </c>
      <c r="S31" s="427">
        <v>0</v>
      </c>
      <c r="T31" s="427">
        <v>0</v>
      </c>
      <c r="U31" s="427">
        <v>82</v>
      </c>
      <c r="V31" s="427">
        <v>0</v>
      </c>
      <c r="W31" s="427">
        <v>0</v>
      </c>
      <c r="X31" s="427">
        <v>811482.06131705223</v>
      </c>
      <c r="Y31" s="427">
        <v>138163.35999999999</v>
      </c>
      <c r="Z31" s="427">
        <v>0</v>
      </c>
      <c r="AA31" s="427">
        <v>240330.2</v>
      </c>
      <c r="AB31" s="427">
        <v>21870.82</v>
      </c>
      <c r="AC31" s="427">
        <v>67538.759999999995</v>
      </c>
      <c r="AD31" s="427">
        <v>17856.04</v>
      </c>
      <c r="AE31" s="427">
        <v>46422.37</v>
      </c>
      <c r="AF31" s="427">
        <v>16934</v>
      </c>
      <c r="AG31" s="427">
        <v>1585</v>
      </c>
      <c r="AH31" s="427">
        <v>0</v>
      </c>
      <c r="AI31" s="427">
        <v>0</v>
      </c>
      <c r="AJ31" s="427">
        <v>32127.5</v>
      </c>
      <c r="AK31" s="427">
        <v>0</v>
      </c>
      <c r="AL31" s="427">
        <v>2412</v>
      </c>
      <c r="AM31" s="427">
        <v>3200</v>
      </c>
      <c r="AN31" s="427">
        <v>16215.32</v>
      </c>
      <c r="AO31" s="427">
        <v>0</v>
      </c>
      <c r="AP31" s="427">
        <v>10186.6</v>
      </c>
      <c r="AQ31" s="427">
        <v>22921</v>
      </c>
      <c r="AR31" s="427">
        <v>4499</v>
      </c>
      <c r="AS31" s="427">
        <v>0</v>
      </c>
      <c r="AT31" s="427">
        <v>2630</v>
      </c>
      <c r="AU31" s="427">
        <v>0</v>
      </c>
      <c r="AV31" s="427">
        <v>0</v>
      </c>
      <c r="AW31" s="427">
        <v>0</v>
      </c>
      <c r="AX31" s="427">
        <v>3900</v>
      </c>
      <c r="AY31" s="427">
        <v>0</v>
      </c>
      <c r="AZ31" s="427">
        <v>7220.76</v>
      </c>
      <c r="BA31" s="427">
        <v>6352.75</v>
      </c>
      <c r="BB31" s="427">
        <v>0</v>
      </c>
      <c r="BC31" s="427">
        <v>7030</v>
      </c>
      <c r="BD31" s="427">
        <v>65929.55</v>
      </c>
      <c r="BE31" s="427">
        <v>0</v>
      </c>
      <c r="BF31" s="427">
        <v>22064</v>
      </c>
      <c r="BG31" s="427">
        <v>0</v>
      </c>
      <c r="BH31" s="427">
        <v>0</v>
      </c>
      <c r="BI31" s="427">
        <v>0</v>
      </c>
      <c r="BJ31" s="427">
        <v>757389.03</v>
      </c>
      <c r="BK31" s="427">
        <v>293856.1900000007</v>
      </c>
      <c r="BL31" s="427">
        <v>54093.031317052199</v>
      </c>
      <c r="BM31" s="427">
        <v>347949.2213170529</v>
      </c>
      <c r="BN31" s="427">
        <v>4850.5</v>
      </c>
      <c r="BO31" s="427">
        <v>0</v>
      </c>
      <c r="BP31" s="427">
        <v>0</v>
      </c>
      <c r="BQ31" s="427">
        <v>4850.5</v>
      </c>
      <c r="BR31" s="427">
        <v>0</v>
      </c>
      <c r="BS31" s="427">
        <v>0</v>
      </c>
      <c r="BT31" s="427">
        <v>4850.5</v>
      </c>
      <c r="BU31" s="427">
        <v>0</v>
      </c>
      <c r="BV31" s="427">
        <v>0</v>
      </c>
      <c r="BW31" s="427">
        <v>0</v>
      </c>
      <c r="BX31" s="427">
        <v>0</v>
      </c>
      <c r="BY31" s="427">
        <v>0</v>
      </c>
      <c r="BZ31" s="427">
        <v>4850.5</v>
      </c>
      <c r="CA31" s="427">
        <v>45276.25</v>
      </c>
      <c r="CB31" s="427">
        <v>0</v>
      </c>
      <c r="CC31" s="427">
        <v>45276.25</v>
      </c>
      <c r="CD31" s="427">
        <v>0</v>
      </c>
      <c r="CE31" s="427">
        <v>0</v>
      </c>
      <c r="CF31" s="427">
        <v>0</v>
      </c>
      <c r="CG31" s="427">
        <v>0</v>
      </c>
      <c r="CH31" s="427">
        <v>0</v>
      </c>
      <c r="CI31" s="427">
        <v>0</v>
      </c>
      <c r="CJ31" s="427">
        <v>0</v>
      </c>
      <c r="CK31" s="427">
        <v>0</v>
      </c>
      <c r="CL31" s="427">
        <v>0</v>
      </c>
      <c r="CM31" s="427">
        <v>347949.2213170529</v>
      </c>
      <c r="CN31" s="427">
        <v>0</v>
      </c>
      <c r="CO31" s="427">
        <v>45276</v>
      </c>
      <c r="CP31" s="427">
        <v>0.25</v>
      </c>
      <c r="CQ31" s="427">
        <v>0</v>
      </c>
      <c r="CR31" s="427">
        <v>393225.4713170529</v>
      </c>
      <c r="CS31" s="427">
        <v>443394.44</v>
      </c>
      <c r="CT31" s="427">
        <v>0</v>
      </c>
      <c r="CU31" s="427">
        <v>0</v>
      </c>
      <c r="CV31" s="427">
        <v>443394.44</v>
      </c>
      <c r="CW31" s="427">
        <v>0</v>
      </c>
      <c r="CX31" s="427">
        <v>2955.66</v>
      </c>
      <c r="CY31" s="427">
        <v>1738.09</v>
      </c>
      <c r="CZ31" s="427">
        <v>6209.48</v>
      </c>
      <c r="DA31" s="427">
        <v>0</v>
      </c>
      <c r="DB31" s="427">
        <v>454297.67</v>
      </c>
      <c r="DC31" s="427">
        <v>0</v>
      </c>
      <c r="DD31" s="427">
        <v>0</v>
      </c>
      <c r="DE31" s="427">
        <v>0</v>
      </c>
      <c r="DF31" s="427">
        <v>0</v>
      </c>
      <c r="DG31" s="427"/>
      <c r="DH31" s="427"/>
      <c r="DI31" s="427"/>
      <c r="DJ31" s="427">
        <v>0</v>
      </c>
      <c r="DK31" s="427">
        <v>0</v>
      </c>
      <c r="DL31" s="427">
        <v>0</v>
      </c>
      <c r="DM31" s="427">
        <v>0</v>
      </c>
      <c r="DN31" s="427">
        <v>0</v>
      </c>
      <c r="DO31" s="427">
        <v>0</v>
      </c>
      <c r="DP31" s="427">
        <v>-49803.76</v>
      </c>
      <c r="DQ31" s="427">
        <v>-2649.6</v>
      </c>
      <c r="DR31" s="427">
        <v>0</v>
      </c>
      <c r="DS31" s="427">
        <v>0</v>
      </c>
      <c r="DT31" s="427">
        <v>-52453.36</v>
      </c>
      <c r="DU31" s="427">
        <v>0</v>
      </c>
      <c r="DV31" s="427">
        <v>0</v>
      </c>
      <c r="DW31" s="427">
        <v>-446.79</v>
      </c>
      <c r="DX31" s="427">
        <v>0</v>
      </c>
      <c r="DY31" s="427">
        <v>0</v>
      </c>
      <c r="DZ31" s="427">
        <v>-8171.68</v>
      </c>
      <c r="EA31" s="427">
        <v>-0.36868294706800953</v>
      </c>
      <c r="EC31" s="428">
        <f t="shared" si="1"/>
        <v>-0.36868294708347094</v>
      </c>
    </row>
    <row r="32" spans="1:133" ht="15.6" hidden="1" x14ac:dyDescent="0.3">
      <c r="A32" s="422" t="str">
        <f t="shared" si="0"/>
        <v>3302465</v>
      </c>
      <c r="B32" s="422" t="s">
        <v>400</v>
      </c>
      <c r="C32" s="423">
        <v>2465</v>
      </c>
      <c r="D32" s="424" t="s">
        <v>188</v>
      </c>
      <c r="E32" s="425" t="s">
        <v>1086</v>
      </c>
      <c r="F32" s="426">
        <v>0</v>
      </c>
      <c r="G32" s="425" t="s">
        <v>161</v>
      </c>
      <c r="H32" s="425" t="s">
        <v>406</v>
      </c>
      <c r="I32" s="427">
        <v>2915961.4470353196</v>
      </c>
      <c r="J32" s="427">
        <v>0</v>
      </c>
      <c r="K32" s="427">
        <v>140332.23766666665</v>
      </c>
      <c r="L32" s="427">
        <v>0</v>
      </c>
      <c r="M32" s="427">
        <v>224460</v>
      </c>
      <c r="N32" s="427">
        <v>82998</v>
      </c>
      <c r="O32" s="427">
        <v>0</v>
      </c>
      <c r="P32" s="427">
        <v>10500</v>
      </c>
      <c r="Q32" s="427">
        <v>69997.299564999994</v>
      </c>
      <c r="R32" s="427">
        <v>8245</v>
      </c>
      <c r="S32" s="427">
        <v>0</v>
      </c>
      <c r="T32" s="427">
        <v>0</v>
      </c>
      <c r="U32" s="427">
        <v>81377.94</v>
      </c>
      <c r="V32" s="427">
        <v>107343.89</v>
      </c>
      <c r="W32" s="427">
        <v>0</v>
      </c>
      <c r="X32" s="427">
        <v>3641215.8142669862</v>
      </c>
      <c r="Y32" s="427">
        <v>1575427.07</v>
      </c>
      <c r="Z32" s="427">
        <v>0</v>
      </c>
      <c r="AA32" s="427">
        <v>554496.73</v>
      </c>
      <c r="AB32" s="427">
        <v>0</v>
      </c>
      <c r="AC32" s="427">
        <v>144263.24</v>
      </c>
      <c r="AD32" s="427">
        <v>0</v>
      </c>
      <c r="AE32" s="427">
        <v>171518.36</v>
      </c>
      <c r="AF32" s="427">
        <v>9546.93</v>
      </c>
      <c r="AG32" s="427">
        <v>1200</v>
      </c>
      <c r="AH32" s="427">
        <v>0</v>
      </c>
      <c r="AI32" s="427">
        <v>0</v>
      </c>
      <c r="AJ32" s="427">
        <v>960.99</v>
      </c>
      <c r="AK32" s="427">
        <v>6312.5</v>
      </c>
      <c r="AL32" s="427">
        <v>0</v>
      </c>
      <c r="AM32" s="427">
        <v>7970.8600000000006</v>
      </c>
      <c r="AN32" s="427">
        <v>41824.19</v>
      </c>
      <c r="AO32" s="427">
        <v>46033.170000000013</v>
      </c>
      <c r="AP32" s="427">
        <v>430.14</v>
      </c>
      <c r="AQ32" s="427">
        <v>55503.44</v>
      </c>
      <c r="AR32" s="427">
        <v>0</v>
      </c>
      <c r="AS32" s="427">
        <v>0</v>
      </c>
      <c r="AT32" s="427">
        <v>0</v>
      </c>
      <c r="AU32" s="427">
        <v>0</v>
      </c>
      <c r="AV32" s="427">
        <v>0</v>
      </c>
      <c r="AW32" s="427">
        <v>10256.77</v>
      </c>
      <c r="AX32" s="427">
        <v>16761.62</v>
      </c>
      <c r="AY32" s="427">
        <v>0</v>
      </c>
      <c r="AZ32" s="427">
        <v>17789.02</v>
      </c>
      <c r="BA32" s="427">
        <v>9471</v>
      </c>
      <c r="BB32" s="427">
        <v>3025</v>
      </c>
      <c r="BC32" s="427">
        <v>101709.32</v>
      </c>
      <c r="BD32" s="427">
        <v>40996.28</v>
      </c>
      <c r="BE32" s="427">
        <v>10901.439999999997</v>
      </c>
      <c r="BF32" s="427">
        <v>63034.2</v>
      </c>
      <c r="BG32" s="427">
        <v>646053.14</v>
      </c>
      <c r="BH32" s="427">
        <v>0</v>
      </c>
      <c r="BI32" s="427">
        <v>0</v>
      </c>
      <c r="BJ32" s="427">
        <v>3535485.41</v>
      </c>
      <c r="BK32" s="427">
        <v>144626.78999999963</v>
      </c>
      <c r="BL32" s="427">
        <v>105730.40426698606</v>
      </c>
      <c r="BM32" s="427">
        <v>250357.19426698569</v>
      </c>
      <c r="BN32" s="427">
        <v>8977</v>
      </c>
      <c r="BO32" s="427">
        <v>0</v>
      </c>
      <c r="BP32" s="427">
        <v>0</v>
      </c>
      <c r="BQ32" s="427">
        <v>8977</v>
      </c>
      <c r="BR32" s="427">
        <v>0</v>
      </c>
      <c r="BS32" s="427">
        <v>0</v>
      </c>
      <c r="BT32" s="427">
        <v>0</v>
      </c>
      <c r="BU32" s="427">
        <v>0</v>
      </c>
      <c r="BV32" s="427">
        <v>0</v>
      </c>
      <c r="BW32" s="427">
        <v>0</v>
      </c>
      <c r="BX32" s="427">
        <v>0</v>
      </c>
      <c r="BY32" s="427">
        <v>0</v>
      </c>
      <c r="BZ32" s="427">
        <v>0</v>
      </c>
      <c r="CA32" s="427">
        <v>17371.989999999998</v>
      </c>
      <c r="CB32" s="427">
        <v>8977</v>
      </c>
      <c r="CC32" s="427">
        <v>26348.989999999998</v>
      </c>
      <c r="CD32" s="427">
        <v>0</v>
      </c>
      <c r="CE32" s="427">
        <v>0</v>
      </c>
      <c r="CF32" s="427">
        <v>0</v>
      </c>
      <c r="CG32" s="427">
        <v>0</v>
      </c>
      <c r="CH32" s="427">
        <v>0</v>
      </c>
      <c r="CI32" s="427">
        <v>0</v>
      </c>
      <c r="CJ32" s="427">
        <v>0</v>
      </c>
      <c r="CK32" s="427">
        <v>0</v>
      </c>
      <c r="CL32" s="427">
        <v>0</v>
      </c>
      <c r="CM32" s="427">
        <v>250357.19426698569</v>
      </c>
      <c r="CN32" s="427">
        <v>0</v>
      </c>
      <c r="CO32" s="427">
        <v>8977</v>
      </c>
      <c r="CP32" s="427">
        <v>17371.989999999998</v>
      </c>
      <c r="CQ32" s="427">
        <v>0</v>
      </c>
      <c r="CR32" s="427">
        <v>276706.18426698569</v>
      </c>
      <c r="CS32" s="427">
        <v>501962.67</v>
      </c>
      <c r="CT32" s="427">
        <v>0</v>
      </c>
      <c r="CU32" s="427">
        <v>0</v>
      </c>
      <c r="CV32" s="427">
        <v>501962.67</v>
      </c>
      <c r="CW32" s="427">
        <v>0</v>
      </c>
      <c r="CX32" s="427">
        <v>8982.65</v>
      </c>
      <c r="CY32" s="427">
        <v>4740.3500000000004</v>
      </c>
      <c r="CZ32" s="427">
        <v>0</v>
      </c>
      <c r="DA32" s="427">
        <v>0</v>
      </c>
      <c r="DB32" s="427">
        <v>515685.67</v>
      </c>
      <c r="DC32" s="427">
        <v>0</v>
      </c>
      <c r="DD32" s="427">
        <v>0</v>
      </c>
      <c r="DE32" s="427">
        <v>0</v>
      </c>
      <c r="DF32" s="427">
        <v>0</v>
      </c>
      <c r="DG32" s="427"/>
      <c r="DH32" s="427"/>
      <c r="DI32" s="427"/>
      <c r="DJ32" s="427">
        <v>0</v>
      </c>
      <c r="DK32" s="427">
        <v>0</v>
      </c>
      <c r="DL32" s="427">
        <v>0</v>
      </c>
      <c r="DM32" s="427">
        <v>0</v>
      </c>
      <c r="DN32" s="427">
        <v>0</v>
      </c>
      <c r="DO32" s="427">
        <v>0</v>
      </c>
      <c r="DP32" s="427">
        <v>-30980.82</v>
      </c>
      <c r="DQ32" s="427">
        <v>-207999</v>
      </c>
      <c r="DR32" s="427">
        <v>0</v>
      </c>
      <c r="DS32" s="427">
        <v>0</v>
      </c>
      <c r="DT32" s="427">
        <v>-238979.82</v>
      </c>
      <c r="DU32" s="427">
        <v>0</v>
      </c>
      <c r="DV32" s="427">
        <v>0</v>
      </c>
      <c r="DW32" s="427">
        <v>0</v>
      </c>
      <c r="DX32" s="427">
        <v>0</v>
      </c>
      <c r="DY32" s="427">
        <v>0</v>
      </c>
      <c r="DZ32" s="427">
        <v>0</v>
      </c>
      <c r="EA32" s="427">
        <v>0.33426698570838198</v>
      </c>
      <c r="EC32" s="428">
        <f t="shared" si="1"/>
        <v>0.33426698570838198</v>
      </c>
    </row>
    <row r="33" spans="1:133" ht="15.6" hidden="1" x14ac:dyDescent="0.3">
      <c r="A33" s="422" t="str">
        <f t="shared" si="0"/>
        <v>3304801</v>
      </c>
      <c r="B33" s="422" t="s">
        <v>401</v>
      </c>
      <c r="C33" s="423">
        <v>4801</v>
      </c>
      <c r="D33" s="424" t="s">
        <v>189</v>
      </c>
      <c r="E33" s="425" t="s">
        <v>1086</v>
      </c>
      <c r="F33" s="426">
        <v>46094</v>
      </c>
      <c r="G33" s="425" t="s">
        <v>161</v>
      </c>
      <c r="H33" s="425" t="s">
        <v>407</v>
      </c>
      <c r="I33" s="427">
        <v>6411356.0659079803</v>
      </c>
      <c r="J33" s="427">
        <v>0</v>
      </c>
      <c r="K33" s="427">
        <v>111283.46666666667</v>
      </c>
      <c r="L33" s="427">
        <v>0</v>
      </c>
      <c r="M33" s="427">
        <v>447300</v>
      </c>
      <c r="N33" s="427">
        <v>12768.26</v>
      </c>
      <c r="O33" s="427">
        <v>157100</v>
      </c>
      <c r="P33" s="427">
        <v>56571.01</v>
      </c>
      <c r="Q33" s="427">
        <v>65958</v>
      </c>
      <c r="R33" s="427">
        <v>153444.44</v>
      </c>
      <c r="S33" s="427">
        <v>0</v>
      </c>
      <c r="T33" s="427">
        <v>0</v>
      </c>
      <c r="U33" s="427">
        <v>47049</v>
      </c>
      <c r="V33" s="427">
        <v>19143.960000000021</v>
      </c>
      <c r="W33" s="427">
        <v>0</v>
      </c>
      <c r="X33" s="427">
        <v>7481974.202574647</v>
      </c>
      <c r="Y33" s="427">
        <v>4160213.4</v>
      </c>
      <c r="Z33" s="427">
        <v>0</v>
      </c>
      <c r="AA33" s="427">
        <v>853240.76</v>
      </c>
      <c r="AB33" s="427">
        <v>167907.17</v>
      </c>
      <c r="AC33" s="427">
        <v>290361.33</v>
      </c>
      <c r="AD33" s="427">
        <v>196503</v>
      </c>
      <c r="AE33" s="427">
        <v>0</v>
      </c>
      <c r="AF33" s="427">
        <v>48364.92</v>
      </c>
      <c r="AG33" s="427">
        <v>59302.75</v>
      </c>
      <c r="AH33" s="427">
        <v>0</v>
      </c>
      <c r="AI33" s="427">
        <v>3716</v>
      </c>
      <c r="AJ33" s="427">
        <v>397202.89</v>
      </c>
      <c r="AK33" s="427">
        <v>9950</v>
      </c>
      <c r="AL33" s="427">
        <v>770</v>
      </c>
      <c r="AM33" s="427">
        <v>20888.574000000001</v>
      </c>
      <c r="AN33" s="427">
        <v>124150.80799999999</v>
      </c>
      <c r="AO33" s="427">
        <v>24697.859999999997</v>
      </c>
      <c r="AP33" s="427">
        <v>13720</v>
      </c>
      <c r="AQ33" s="427">
        <v>354893</v>
      </c>
      <c r="AR33" s="427">
        <v>13893</v>
      </c>
      <c r="AS33" s="427">
        <v>6030</v>
      </c>
      <c r="AT33" s="427">
        <v>31083</v>
      </c>
      <c r="AU33" s="427">
        <v>49516</v>
      </c>
      <c r="AV33" s="427">
        <v>63881</v>
      </c>
      <c r="AW33" s="427">
        <v>7553</v>
      </c>
      <c r="AX33" s="427">
        <v>13881</v>
      </c>
      <c r="AY33" s="427">
        <v>108202.2</v>
      </c>
      <c r="AZ33" s="427">
        <v>44715</v>
      </c>
      <c r="BA33" s="427">
        <v>50598.75</v>
      </c>
      <c r="BB33" s="427">
        <v>0</v>
      </c>
      <c r="BC33" s="427">
        <v>161327.9</v>
      </c>
      <c r="BD33" s="427">
        <v>24482</v>
      </c>
      <c r="BE33" s="427">
        <v>172097.3</v>
      </c>
      <c r="BF33" s="427">
        <v>70843</v>
      </c>
      <c r="BG33" s="427">
        <v>0</v>
      </c>
      <c r="BH33" s="427">
        <v>0</v>
      </c>
      <c r="BI33" s="427">
        <v>0</v>
      </c>
      <c r="BJ33" s="427">
        <v>7543985.6120000007</v>
      </c>
      <c r="BK33" s="427">
        <v>228168.13000000006</v>
      </c>
      <c r="BL33" s="427">
        <v>-62011.409425353631</v>
      </c>
      <c r="BM33" s="427">
        <v>166156.72057464643</v>
      </c>
      <c r="BN33" s="427">
        <v>18289</v>
      </c>
      <c r="BO33" s="427">
        <v>0</v>
      </c>
      <c r="BP33" s="427">
        <v>0</v>
      </c>
      <c r="BQ33" s="427">
        <v>18289</v>
      </c>
      <c r="BR33" s="427">
        <v>0</v>
      </c>
      <c r="BS33" s="427">
        <v>15133</v>
      </c>
      <c r="BT33" s="427">
        <v>0</v>
      </c>
      <c r="BU33" s="427">
        <v>0</v>
      </c>
      <c r="BV33" s="427">
        <v>0</v>
      </c>
      <c r="BW33" s="427">
        <v>0</v>
      </c>
      <c r="BX33" s="427">
        <v>0</v>
      </c>
      <c r="BY33" s="427">
        <v>0</v>
      </c>
      <c r="BZ33" s="427">
        <v>15133</v>
      </c>
      <c r="CA33" s="427">
        <v>0</v>
      </c>
      <c r="CB33" s="427">
        <v>3156</v>
      </c>
      <c r="CC33" s="427">
        <v>3156</v>
      </c>
      <c r="CD33" s="427">
        <v>0</v>
      </c>
      <c r="CE33" s="427">
        <v>0</v>
      </c>
      <c r="CF33" s="427">
        <v>0</v>
      </c>
      <c r="CG33" s="427">
        <v>0</v>
      </c>
      <c r="CH33" s="427">
        <v>0</v>
      </c>
      <c r="CI33" s="427">
        <v>0</v>
      </c>
      <c r="CJ33" s="427">
        <v>0</v>
      </c>
      <c r="CK33" s="427">
        <v>0</v>
      </c>
      <c r="CL33" s="427">
        <v>0</v>
      </c>
      <c r="CM33" s="427">
        <v>166156.72057464643</v>
      </c>
      <c r="CN33" s="427">
        <v>0</v>
      </c>
      <c r="CO33" s="427">
        <v>0</v>
      </c>
      <c r="CP33" s="427">
        <v>3156</v>
      </c>
      <c r="CQ33" s="427">
        <v>0</v>
      </c>
      <c r="CR33" s="427">
        <v>169312.72057464643</v>
      </c>
      <c r="CS33" s="427">
        <v>869027.06</v>
      </c>
      <c r="CT33" s="427">
        <v>108</v>
      </c>
      <c r="CU33" s="427">
        <v>240.21</v>
      </c>
      <c r="CV33" s="427">
        <v>869159.27</v>
      </c>
      <c r="CW33" s="427">
        <v>0</v>
      </c>
      <c r="CX33" s="427">
        <v>9474</v>
      </c>
      <c r="CY33" s="427">
        <v>4841</v>
      </c>
      <c r="CZ33" s="427">
        <v>3725</v>
      </c>
      <c r="DA33" s="427">
        <v>0</v>
      </c>
      <c r="DB33" s="427">
        <v>887199.27</v>
      </c>
      <c r="DC33" s="427">
        <v>0</v>
      </c>
      <c r="DD33" s="427">
        <v>0</v>
      </c>
      <c r="DE33" s="427">
        <v>0</v>
      </c>
      <c r="DF33" s="427">
        <v>0</v>
      </c>
      <c r="DG33" s="427"/>
      <c r="DH33" s="427"/>
      <c r="DI33" s="427"/>
      <c r="DJ33" s="427">
        <v>0</v>
      </c>
      <c r="DK33" s="427">
        <v>0</v>
      </c>
      <c r="DL33" s="427">
        <v>0</v>
      </c>
      <c r="DM33" s="427">
        <v>0</v>
      </c>
      <c r="DN33" s="427">
        <v>0</v>
      </c>
      <c r="DO33" s="427">
        <v>0</v>
      </c>
      <c r="DP33" s="427">
        <v>-593444.29</v>
      </c>
      <c r="DQ33" s="427">
        <v>-3200</v>
      </c>
      <c r="DR33" s="427">
        <v>0</v>
      </c>
      <c r="DS33" s="427">
        <v>0</v>
      </c>
      <c r="DT33" s="427">
        <v>-596644.29</v>
      </c>
      <c r="DU33" s="427">
        <v>0</v>
      </c>
      <c r="DV33" s="427">
        <v>0</v>
      </c>
      <c r="DW33" s="427">
        <v>-1245</v>
      </c>
      <c r="DX33" s="427">
        <v>0</v>
      </c>
      <c r="DY33" s="427">
        <v>0</v>
      </c>
      <c r="DZ33" s="427">
        <v>-119997.64</v>
      </c>
      <c r="EA33" s="427">
        <v>0.38057464646408334</v>
      </c>
      <c r="EC33" s="428">
        <f t="shared" si="1"/>
        <v>0.38057464650773909</v>
      </c>
    </row>
    <row r="34" spans="1:133" ht="15.6" hidden="1" x14ac:dyDescent="0.3">
      <c r="A34" s="422" t="str">
        <f t="shared" si="0"/>
        <v>3301048</v>
      </c>
      <c r="B34" s="422" t="s">
        <v>402</v>
      </c>
      <c r="C34" s="423">
        <v>1048</v>
      </c>
      <c r="D34" s="424" t="s">
        <v>190</v>
      </c>
      <c r="E34" s="425" t="s">
        <v>1086</v>
      </c>
      <c r="F34" s="426">
        <v>46094</v>
      </c>
      <c r="G34" s="425" t="s">
        <v>161</v>
      </c>
      <c r="H34" s="425" t="s">
        <v>408</v>
      </c>
      <c r="I34" s="427">
        <v>1015663.080560061</v>
      </c>
      <c r="J34" s="427">
        <v>0</v>
      </c>
      <c r="K34" s="427">
        <v>79162.899192613113</v>
      </c>
      <c r="L34" s="427">
        <v>0</v>
      </c>
      <c r="M34" s="427">
        <v>0</v>
      </c>
      <c r="N34" s="427">
        <v>14552</v>
      </c>
      <c r="O34" s="427">
        <v>0</v>
      </c>
      <c r="P34" s="427">
        <v>0</v>
      </c>
      <c r="Q34" s="427">
        <v>169472.34038000001</v>
      </c>
      <c r="R34" s="427">
        <v>0</v>
      </c>
      <c r="S34" s="427">
        <v>0</v>
      </c>
      <c r="T34" s="427">
        <v>0</v>
      </c>
      <c r="U34" s="427">
        <v>0</v>
      </c>
      <c r="V34" s="427">
        <v>0</v>
      </c>
      <c r="W34" s="427">
        <v>0</v>
      </c>
      <c r="X34" s="427">
        <v>1278850.3201326742</v>
      </c>
      <c r="Y34" s="427">
        <v>273999.28000000003</v>
      </c>
      <c r="Z34" s="427">
        <v>0</v>
      </c>
      <c r="AA34" s="427">
        <v>669581.39</v>
      </c>
      <c r="AB34" s="427">
        <v>9138.4500000000007</v>
      </c>
      <c r="AC34" s="427">
        <v>73639.73</v>
      </c>
      <c r="AD34" s="427">
        <v>0</v>
      </c>
      <c r="AE34" s="427">
        <v>0</v>
      </c>
      <c r="AF34" s="427">
        <v>0</v>
      </c>
      <c r="AG34" s="427">
        <v>12365.5</v>
      </c>
      <c r="AH34" s="427">
        <v>0</v>
      </c>
      <c r="AI34" s="427">
        <v>0</v>
      </c>
      <c r="AJ34" s="427">
        <v>12151.62</v>
      </c>
      <c r="AK34" s="427">
        <v>0</v>
      </c>
      <c r="AL34" s="427">
        <v>5514.29</v>
      </c>
      <c r="AM34" s="427">
        <v>590</v>
      </c>
      <c r="AN34" s="427">
        <v>5659.59</v>
      </c>
      <c r="AO34" s="427">
        <v>0</v>
      </c>
      <c r="AP34" s="427">
        <v>1555.8400000000001</v>
      </c>
      <c r="AQ34" s="427">
        <v>28266.05</v>
      </c>
      <c r="AR34" s="427">
        <v>0</v>
      </c>
      <c r="AS34" s="427">
        <v>0</v>
      </c>
      <c r="AT34" s="427">
        <v>10532.730000000001</v>
      </c>
      <c r="AU34" s="427">
        <v>0</v>
      </c>
      <c r="AV34" s="427">
        <v>0</v>
      </c>
      <c r="AW34" s="427">
        <v>0</v>
      </c>
      <c r="AX34" s="427">
        <v>0</v>
      </c>
      <c r="AY34" s="427">
        <v>0</v>
      </c>
      <c r="AZ34" s="427">
        <v>8826.9299999999894</v>
      </c>
      <c r="BA34" s="427">
        <v>3291.75</v>
      </c>
      <c r="BB34" s="427">
        <v>0</v>
      </c>
      <c r="BC34" s="427">
        <v>33778.400000000001</v>
      </c>
      <c r="BD34" s="427">
        <v>11659.95</v>
      </c>
      <c r="BE34" s="427">
        <v>0</v>
      </c>
      <c r="BF34" s="427">
        <v>140183</v>
      </c>
      <c r="BG34" s="427">
        <v>0</v>
      </c>
      <c r="BH34" s="427">
        <v>0</v>
      </c>
      <c r="BI34" s="427">
        <v>0</v>
      </c>
      <c r="BJ34" s="427">
        <v>1300734.5</v>
      </c>
      <c r="BK34" s="427">
        <v>196971.08000000066</v>
      </c>
      <c r="BL34" s="427">
        <v>-21884.179867325816</v>
      </c>
      <c r="BM34" s="427">
        <v>175086.90013267484</v>
      </c>
      <c r="BN34" s="427">
        <v>77313.5</v>
      </c>
      <c r="BO34" s="427">
        <v>0</v>
      </c>
      <c r="BP34" s="427">
        <v>0</v>
      </c>
      <c r="BQ34" s="427">
        <v>77313.5</v>
      </c>
      <c r="BR34" s="427">
        <v>0</v>
      </c>
      <c r="BS34" s="427">
        <v>108157.44</v>
      </c>
      <c r="BT34" s="427">
        <v>0</v>
      </c>
      <c r="BU34" s="427">
        <v>0</v>
      </c>
      <c r="BV34" s="427">
        <v>0</v>
      </c>
      <c r="BW34" s="427">
        <v>0</v>
      </c>
      <c r="BX34" s="427">
        <v>0</v>
      </c>
      <c r="BY34" s="427">
        <v>0</v>
      </c>
      <c r="BZ34" s="427">
        <v>108157.44</v>
      </c>
      <c r="CA34" s="427">
        <v>36877.43</v>
      </c>
      <c r="CB34" s="427">
        <v>-30843.940000000002</v>
      </c>
      <c r="CC34" s="427">
        <v>6033.489999999998</v>
      </c>
      <c r="CD34" s="427">
        <v>0</v>
      </c>
      <c r="CE34" s="427">
        <v>0</v>
      </c>
      <c r="CF34" s="427">
        <v>0</v>
      </c>
      <c r="CG34" s="427">
        <v>0</v>
      </c>
      <c r="CH34" s="427">
        <v>0</v>
      </c>
      <c r="CI34" s="427">
        <v>0</v>
      </c>
      <c r="CJ34" s="427">
        <v>0</v>
      </c>
      <c r="CK34" s="427">
        <v>0</v>
      </c>
      <c r="CL34" s="427">
        <v>0</v>
      </c>
      <c r="CM34" s="427">
        <v>175086.90013267484</v>
      </c>
      <c r="CN34" s="427">
        <v>0</v>
      </c>
      <c r="CO34" s="427">
        <v>6033</v>
      </c>
      <c r="CP34" s="427">
        <v>0.48999999999796273</v>
      </c>
      <c r="CQ34" s="427">
        <v>0</v>
      </c>
      <c r="CR34" s="427">
        <v>181120.39013267483</v>
      </c>
      <c r="CS34" s="427">
        <v>297415.64</v>
      </c>
      <c r="CT34" s="427">
        <v>0</v>
      </c>
      <c r="CU34" s="427">
        <v>0</v>
      </c>
      <c r="CV34" s="427">
        <v>297415.64</v>
      </c>
      <c r="CW34" s="427">
        <v>0</v>
      </c>
      <c r="CX34" s="427">
        <v>9301.41</v>
      </c>
      <c r="CY34" s="427">
        <v>0</v>
      </c>
      <c r="CZ34" s="427">
        <v>0</v>
      </c>
      <c r="DA34" s="427">
        <v>0</v>
      </c>
      <c r="DB34" s="427">
        <v>306717.05</v>
      </c>
      <c r="DC34" s="427">
        <v>0</v>
      </c>
      <c r="DD34" s="427">
        <v>0</v>
      </c>
      <c r="DE34" s="427">
        <v>0</v>
      </c>
      <c r="DF34" s="427">
        <v>0</v>
      </c>
      <c r="DG34" s="427"/>
      <c r="DH34" s="427"/>
      <c r="DI34" s="427"/>
      <c r="DJ34" s="427">
        <v>0</v>
      </c>
      <c r="DK34" s="427">
        <v>0</v>
      </c>
      <c r="DL34" s="427">
        <v>86802.6</v>
      </c>
      <c r="DM34" s="427">
        <v>0</v>
      </c>
      <c r="DN34" s="427">
        <v>0</v>
      </c>
      <c r="DO34" s="427">
        <v>0</v>
      </c>
      <c r="DP34" s="427">
        <v>-144659.88</v>
      </c>
      <c r="DQ34" s="427">
        <v>-1555.84</v>
      </c>
      <c r="DR34" s="427">
        <v>0</v>
      </c>
      <c r="DS34" s="427">
        <v>0</v>
      </c>
      <c r="DT34" s="427">
        <v>-59413.119999999995</v>
      </c>
      <c r="DU34" s="427">
        <v>0</v>
      </c>
      <c r="DV34" s="427">
        <v>0</v>
      </c>
      <c r="DW34" s="427">
        <v>0</v>
      </c>
      <c r="DX34" s="427">
        <v>0</v>
      </c>
      <c r="DY34" s="427">
        <v>0</v>
      </c>
      <c r="DZ34" s="427">
        <v>-66183.739999999991</v>
      </c>
      <c r="EA34" s="427">
        <v>0.20013267482863739</v>
      </c>
      <c r="EC34" s="428">
        <f t="shared" si="1"/>
        <v>0.20013267482863739</v>
      </c>
    </row>
    <row r="35" spans="1:133" ht="15.6" hidden="1" x14ac:dyDescent="0.3">
      <c r="A35" s="422" t="str">
        <f t="shared" si="0"/>
        <v>3302312</v>
      </c>
      <c r="B35" s="422" t="s">
        <v>403</v>
      </c>
      <c r="C35" s="423">
        <v>2312</v>
      </c>
      <c r="D35" s="424" t="s">
        <v>191</v>
      </c>
      <c r="E35" s="425" t="s">
        <v>1086</v>
      </c>
      <c r="F35" s="426">
        <v>46094</v>
      </c>
      <c r="G35" s="425" t="s">
        <v>161</v>
      </c>
      <c r="H35" s="425" t="s">
        <v>409</v>
      </c>
      <c r="I35" s="427">
        <v>2231663.6941999993</v>
      </c>
      <c r="J35" s="427">
        <v>0</v>
      </c>
      <c r="K35" s="427">
        <v>305831.03999999998</v>
      </c>
      <c r="L35" s="427">
        <v>0</v>
      </c>
      <c r="M35" s="427">
        <v>127875.38</v>
      </c>
      <c r="N35" s="427">
        <v>84600</v>
      </c>
      <c r="O35" s="427">
        <v>0</v>
      </c>
      <c r="P35" s="427">
        <v>145521</v>
      </c>
      <c r="Q35" s="427">
        <v>124197.17000000001</v>
      </c>
      <c r="R35" s="427">
        <v>46104.57</v>
      </c>
      <c r="S35" s="427">
        <v>0</v>
      </c>
      <c r="T35" s="427">
        <v>0</v>
      </c>
      <c r="U35" s="427">
        <v>53697.22</v>
      </c>
      <c r="V35" s="427">
        <v>1479.72</v>
      </c>
      <c r="W35" s="427">
        <v>0</v>
      </c>
      <c r="X35" s="427">
        <v>3120969.7941999994</v>
      </c>
      <c r="Y35" s="427">
        <v>1434788.06</v>
      </c>
      <c r="Z35" s="427">
        <v>0</v>
      </c>
      <c r="AA35" s="427">
        <v>502749.01</v>
      </c>
      <c r="AB35" s="427">
        <v>122443.53</v>
      </c>
      <c r="AC35" s="427">
        <v>217871</v>
      </c>
      <c r="AD35" s="427">
        <v>62047.450000000004</v>
      </c>
      <c r="AE35" s="427">
        <v>129596.23</v>
      </c>
      <c r="AF35" s="427">
        <v>61.9</v>
      </c>
      <c r="AG35" s="427">
        <v>11853.57</v>
      </c>
      <c r="AH35" s="427">
        <v>0</v>
      </c>
      <c r="AI35" s="427">
        <v>0</v>
      </c>
      <c r="AJ35" s="427">
        <v>33635.019999999997</v>
      </c>
      <c r="AK35" s="427">
        <v>339.37</v>
      </c>
      <c r="AL35" s="427">
        <v>3060.04</v>
      </c>
      <c r="AM35" s="427">
        <v>4105.6499999999996</v>
      </c>
      <c r="AN35" s="427">
        <v>37788.03</v>
      </c>
      <c r="AO35" s="427">
        <v>30209.88</v>
      </c>
      <c r="AP35" s="427">
        <v>14021.7</v>
      </c>
      <c r="AQ35" s="427">
        <v>122920.25</v>
      </c>
      <c r="AR35" s="427">
        <v>0</v>
      </c>
      <c r="AS35" s="427">
        <v>0</v>
      </c>
      <c r="AT35" s="427">
        <v>15977.78</v>
      </c>
      <c r="AU35" s="427">
        <v>0</v>
      </c>
      <c r="AV35" s="427">
        <v>0</v>
      </c>
      <c r="AW35" s="427">
        <v>0</v>
      </c>
      <c r="AX35" s="427">
        <v>0</v>
      </c>
      <c r="AY35" s="427">
        <v>0</v>
      </c>
      <c r="AZ35" s="427">
        <v>27227.510000000002</v>
      </c>
      <c r="BA35" s="427">
        <v>22854.67</v>
      </c>
      <c r="BB35" s="427">
        <v>0</v>
      </c>
      <c r="BC35" s="427">
        <v>61787.86</v>
      </c>
      <c r="BD35" s="427">
        <v>258986.56</v>
      </c>
      <c r="BE35" s="427">
        <v>11493.9</v>
      </c>
      <c r="BF35" s="427">
        <v>87508.15</v>
      </c>
      <c r="BG35" s="427">
        <v>0</v>
      </c>
      <c r="BH35" s="427">
        <v>0</v>
      </c>
      <c r="BI35" s="427">
        <v>0</v>
      </c>
      <c r="BJ35" s="427">
        <v>3213327.1199999992</v>
      </c>
      <c r="BK35" s="427">
        <v>-338161.9600000002</v>
      </c>
      <c r="BL35" s="427">
        <v>-92357.325799999759</v>
      </c>
      <c r="BM35" s="427">
        <v>-430519.28579999995</v>
      </c>
      <c r="BN35" s="427">
        <v>8725</v>
      </c>
      <c r="BO35" s="427">
        <v>0</v>
      </c>
      <c r="BP35" s="427">
        <v>0</v>
      </c>
      <c r="BQ35" s="427">
        <v>8725</v>
      </c>
      <c r="BR35" s="427">
        <v>0</v>
      </c>
      <c r="BS35" s="427">
        <v>0</v>
      </c>
      <c r="BT35" s="427">
        <v>0</v>
      </c>
      <c r="BU35" s="427">
        <v>0</v>
      </c>
      <c r="BV35" s="427">
        <v>0</v>
      </c>
      <c r="BW35" s="427">
        <v>0</v>
      </c>
      <c r="BX35" s="427">
        <v>12775</v>
      </c>
      <c r="BY35" s="427">
        <v>0</v>
      </c>
      <c r="BZ35" s="427">
        <v>12775</v>
      </c>
      <c r="CA35" s="427">
        <v>20443.610000000004</v>
      </c>
      <c r="CB35" s="427">
        <v>-4050</v>
      </c>
      <c r="CC35" s="427">
        <v>16393.610000000004</v>
      </c>
      <c r="CD35" s="427">
        <v>0</v>
      </c>
      <c r="CE35" s="427">
        <v>0</v>
      </c>
      <c r="CF35" s="427">
        <v>0</v>
      </c>
      <c r="CG35" s="427">
        <v>0</v>
      </c>
      <c r="CH35" s="427">
        <v>0</v>
      </c>
      <c r="CI35" s="427">
        <v>0</v>
      </c>
      <c r="CJ35" s="427">
        <v>0</v>
      </c>
      <c r="CK35" s="427">
        <v>0</v>
      </c>
      <c r="CL35" s="427">
        <v>0</v>
      </c>
      <c r="CM35" s="427">
        <v>0</v>
      </c>
      <c r="CN35" s="427">
        <v>-430519.28579999995</v>
      </c>
      <c r="CO35" s="427">
        <v>16394</v>
      </c>
      <c r="CP35" s="427">
        <v>-0.38999999999577994</v>
      </c>
      <c r="CQ35" s="427">
        <v>0</v>
      </c>
      <c r="CR35" s="427">
        <v>-414125.67579999997</v>
      </c>
      <c r="CS35" s="427">
        <v>236994.47</v>
      </c>
      <c r="CT35" s="427">
        <v>45286.26</v>
      </c>
      <c r="CU35" s="427">
        <v>0</v>
      </c>
      <c r="CV35" s="427">
        <v>191708.21</v>
      </c>
      <c r="CW35" s="427">
        <v>0</v>
      </c>
      <c r="CX35" s="427">
        <v>7981.58</v>
      </c>
      <c r="CY35" s="427">
        <v>13082.06</v>
      </c>
      <c r="CZ35" s="427">
        <v>9194.69</v>
      </c>
      <c r="DA35" s="427">
        <v>0</v>
      </c>
      <c r="DB35" s="427">
        <v>221966.53999999998</v>
      </c>
      <c r="DC35" s="427">
        <v>0</v>
      </c>
      <c r="DD35" s="427">
        <v>0</v>
      </c>
      <c r="DE35" s="427">
        <v>0</v>
      </c>
      <c r="DF35" s="427">
        <v>0</v>
      </c>
      <c r="DG35" s="427"/>
      <c r="DH35" s="427"/>
      <c r="DI35" s="427"/>
      <c r="DJ35" s="427">
        <v>-338161.96</v>
      </c>
      <c r="DK35" s="427">
        <v>-338161.96</v>
      </c>
      <c r="DL35" s="427">
        <v>15367.28</v>
      </c>
      <c r="DM35" s="427">
        <v>37421.81</v>
      </c>
      <c r="DN35" s="427">
        <v>0</v>
      </c>
      <c r="DO35" s="427">
        <v>0</v>
      </c>
      <c r="DP35" s="427">
        <v>-219186.85</v>
      </c>
      <c r="DQ35" s="427">
        <v>0</v>
      </c>
      <c r="DR35" s="427">
        <v>0</v>
      </c>
      <c r="DS35" s="427">
        <v>0</v>
      </c>
      <c r="DT35" s="427">
        <v>-166397.76000000001</v>
      </c>
      <c r="DU35" s="427">
        <v>0</v>
      </c>
      <c r="DV35" s="427">
        <v>0</v>
      </c>
      <c r="DW35" s="427">
        <v>0</v>
      </c>
      <c r="DX35" s="427">
        <v>-131532.62</v>
      </c>
      <c r="DY35" s="427">
        <v>0</v>
      </c>
      <c r="DZ35" s="427">
        <v>0</v>
      </c>
      <c r="EA35" s="427">
        <v>0.12420000007841736</v>
      </c>
      <c r="EC35" s="428">
        <f t="shared" si="1"/>
        <v>0.12420000013662502</v>
      </c>
    </row>
    <row r="36" spans="1:133" ht="15.6" hidden="1" x14ac:dyDescent="0.3">
      <c r="A36" s="422" t="str">
        <f t="shared" si="0"/>
        <v>3307051</v>
      </c>
      <c r="B36" s="422" t="s">
        <v>404</v>
      </c>
      <c r="C36" s="423">
        <v>7051</v>
      </c>
      <c r="D36" s="424" t="s">
        <v>192</v>
      </c>
      <c r="E36" s="425" t="s">
        <v>1086</v>
      </c>
      <c r="F36" s="426">
        <v>46094</v>
      </c>
      <c r="G36" s="425" t="s">
        <v>161</v>
      </c>
      <c r="H36" s="425" t="s">
        <v>410</v>
      </c>
      <c r="I36" s="427">
        <v>1222449.4776086956</v>
      </c>
      <c r="J36" s="427">
        <v>0</v>
      </c>
      <c r="K36" s="427">
        <v>1952055.350491578</v>
      </c>
      <c r="L36" s="427">
        <v>0</v>
      </c>
      <c r="M36" s="427">
        <v>115380</v>
      </c>
      <c r="N36" s="427">
        <v>24124.86</v>
      </c>
      <c r="O36" s="427">
        <v>1313.13</v>
      </c>
      <c r="P36" s="427">
        <v>0</v>
      </c>
      <c r="Q36" s="427">
        <v>29789.26</v>
      </c>
      <c r="R36" s="427">
        <v>3833.81</v>
      </c>
      <c r="S36" s="427">
        <v>0</v>
      </c>
      <c r="T36" s="427">
        <v>0</v>
      </c>
      <c r="U36" s="427">
        <v>96.11</v>
      </c>
      <c r="V36" s="427">
        <v>0</v>
      </c>
      <c r="W36" s="427">
        <v>0</v>
      </c>
      <c r="X36" s="427">
        <v>3349041.9981002728</v>
      </c>
      <c r="Y36" s="427">
        <v>758451.74</v>
      </c>
      <c r="Z36" s="427">
        <v>0</v>
      </c>
      <c r="AA36" s="427">
        <v>959058.59</v>
      </c>
      <c r="AB36" s="427">
        <v>156490.43</v>
      </c>
      <c r="AC36" s="427">
        <v>101024.11</v>
      </c>
      <c r="AD36" s="427">
        <v>0</v>
      </c>
      <c r="AE36" s="427">
        <v>35225.769999999997</v>
      </c>
      <c r="AF36" s="427">
        <v>10917.29</v>
      </c>
      <c r="AG36" s="427">
        <v>22731.93</v>
      </c>
      <c r="AH36" s="427">
        <v>0</v>
      </c>
      <c r="AI36" s="427">
        <v>0</v>
      </c>
      <c r="AJ36" s="427">
        <v>22471.86</v>
      </c>
      <c r="AK36" s="427">
        <v>4194.3999999999996</v>
      </c>
      <c r="AL36" s="427">
        <v>3422.55</v>
      </c>
      <c r="AM36" s="427">
        <v>2968.92</v>
      </c>
      <c r="AN36" s="427">
        <v>36181.800000000003</v>
      </c>
      <c r="AO36" s="427">
        <v>0</v>
      </c>
      <c r="AP36" s="427">
        <v>16139.78</v>
      </c>
      <c r="AQ36" s="427">
        <v>43848.2</v>
      </c>
      <c r="AR36" s="427">
        <v>5110</v>
      </c>
      <c r="AS36" s="427">
        <v>0</v>
      </c>
      <c r="AT36" s="427">
        <v>1602.3</v>
      </c>
      <c r="AU36" s="427">
        <v>14044.38</v>
      </c>
      <c r="AV36" s="427">
        <v>11817.79</v>
      </c>
      <c r="AW36" s="427">
        <v>5472.25</v>
      </c>
      <c r="AX36" s="427">
        <v>0</v>
      </c>
      <c r="AY36" s="427">
        <v>0</v>
      </c>
      <c r="AZ36" s="427">
        <v>20565.59</v>
      </c>
      <c r="BA36" s="427">
        <v>8881.67</v>
      </c>
      <c r="BB36" s="427">
        <v>0</v>
      </c>
      <c r="BC36" s="427">
        <v>91678.420000000013</v>
      </c>
      <c r="BD36" s="427">
        <v>155368.91999999998</v>
      </c>
      <c r="BE36" s="427">
        <v>506644.07</v>
      </c>
      <c r="BF36" s="427">
        <v>194326.13</v>
      </c>
      <c r="BG36" s="427">
        <v>0</v>
      </c>
      <c r="BH36" s="427">
        <v>0</v>
      </c>
      <c r="BI36" s="427">
        <v>10957.35</v>
      </c>
      <c r="BJ36" s="427">
        <v>3199596.2399999993</v>
      </c>
      <c r="BK36" s="427">
        <v>1103640.2800000003</v>
      </c>
      <c r="BL36" s="427">
        <v>149445.75810027355</v>
      </c>
      <c r="BM36" s="427">
        <v>1253086.0381002738</v>
      </c>
      <c r="BN36" s="427">
        <v>9771.25</v>
      </c>
      <c r="BO36" s="427">
        <v>0</v>
      </c>
      <c r="BP36" s="427">
        <v>10957.35</v>
      </c>
      <c r="BQ36" s="427">
        <v>20728.599999999999</v>
      </c>
      <c r="BR36" s="427">
        <v>0</v>
      </c>
      <c r="BS36" s="427">
        <v>5004.59</v>
      </c>
      <c r="BT36" s="427">
        <v>15970</v>
      </c>
      <c r="BU36" s="427">
        <v>0</v>
      </c>
      <c r="BV36" s="427">
        <v>0</v>
      </c>
      <c r="BW36" s="427">
        <v>1873.76</v>
      </c>
      <c r="BX36" s="427">
        <v>0</v>
      </c>
      <c r="BY36" s="427">
        <v>0</v>
      </c>
      <c r="BZ36" s="427">
        <v>22848.35</v>
      </c>
      <c r="CA36" s="427">
        <v>2120</v>
      </c>
      <c r="CB36" s="427">
        <v>-2119.75</v>
      </c>
      <c r="CC36" s="427">
        <v>0.25</v>
      </c>
      <c r="CD36" s="427">
        <v>0</v>
      </c>
      <c r="CE36" s="427">
        <v>0</v>
      </c>
      <c r="CF36" s="427">
        <v>0</v>
      </c>
      <c r="CG36" s="427">
        <v>0</v>
      </c>
      <c r="CH36" s="427">
        <v>0</v>
      </c>
      <c r="CI36" s="427">
        <v>0</v>
      </c>
      <c r="CJ36" s="427">
        <v>0</v>
      </c>
      <c r="CK36" s="427">
        <v>0</v>
      </c>
      <c r="CL36" s="427">
        <v>0</v>
      </c>
      <c r="CM36" s="427">
        <v>1253086.0381002738</v>
      </c>
      <c r="CN36" s="427">
        <v>0</v>
      </c>
      <c r="CO36" s="427">
        <v>0</v>
      </c>
      <c r="CP36" s="427">
        <v>0.25</v>
      </c>
      <c r="CQ36" s="427">
        <v>0</v>
      </c>
      <c r="CR36" s="427">
        <v>1253086.2881002738</v>
      </c>
      <c r="CS36" s="427">
        <v>25000</v>
      </c>
      <c r="CT36" s="427">
        <v>284948</v>
      </c>
      <c r="CU36" s="427">
        <v>87</v>
      </c>
      <c r="CV36" s="427">
        <v>-259861</v>
      </c>
      <c r="CW36" s="427">
        <v>0</v>
      </c>
      <c r="CX36" s="427">
        <v>10873</v>
      </c>
      <c r="CY36" s="427">
        <v>24881</v>
      </c>
      <c r="CZ36" s="427">
        <v>0</v>
      </c>
      <c r="DA36" s="427">
        <v>0</v>
      </c>
      <c r="DB36" s="427">
        <v>-224107</v>
      </c>
      <c r="DC36" s="427">
        <v>1567512</v>
      </c>
      <c r="DD36" s="427">
        <v>0</v>
      </c>
      <c r="DE36" s="427">
        <v>0</v>
      </c>
      <c r="DF36" s="427">
        <v>1567512</v>
      </c>
      <c r="DG36" s="427"/>
      <c r="DH36" s="427"/>
      <c r="DI36" s="427"/>
      <c r="DJ36" s="427">
        <v>0</v>
      </c>
      <c r="DK36" s="427">
        <v>1567512</v>
      </c>
      <c r="DL36" s="427">
        <v>21339.34</v>
      </c>
      <c r="DM36" s="427">
        <v>14792.87</v>
      </c>
      <c r="DN36" s="427">
        <v>14119.52</v>
      </c>
      <c r="DO36" s="427">
        <v>0</v>
      </c>
      <c r="DP36" s="427">
        <v>-80802.31</v>
      </c>
      <c r="DQ36" s="427">
        <v>-23974.85</v>
      </c>
      <c r="DR36" s="427">
        <v>-1765.15</v>
      </c>
      <c r="DS36" s="427">
        <v>0</v>
      </c>
      <c r="DT36" s="427">
        <v>-56290.58</v>
      </c>
      <c r="DU36" s="427">
        <v>0</v>
      </c>
      <c r="DV36" s="427">
        <v>0</v>
      </c>
      <c r="DW36" s="427">
        <v>0</v>
      </c>
      <c r="DX36" s="427">
        <v>0</v>
      </c>
      <c r="DY36" s="427">
        <v>0</v>
      </c>
      <c r="DZ36" s="427">
        <v>-34028.42</v>
      </c>
      <c r="EA36" s="427">
        <v>0.28810027381405234</v>
      </c>
      <c r="EC36" s="428">
        <f t="shared" si="1"/>
        <v>0.28810027381405234</v>
      </c>
    </row>
    <row r="37" spans="1:133" ht="15.6" hidden="1" x14ac:dyDescent="0.3">
      <c r="A37" s="422" t="str">
        <f t="shared" si="0"/>
        <v>3302040</v>
      </c>
      <c r="B37" s="422" t="s">
        <v>405</v>
      </c>
      <c r="C37" s="423">
        <v>2040</v>
      </c>
      <c r="D37" s="424" t="s">
        <v>193</v>
      </c>
      <c r="E37" s="425" t="s">
        <v>1086</v>
      </c>
      <c r="F37" s="426">
        <v>46094</v>
      </c>
      <c r="G37" s="425" t="s">
        <v>161</v>
      </c>
      <c r="H37" s="425" t="s">
        <v>411</v>
      </c>
      <c r="I37" s="427">
        <v>2852990.0528233359</v>
      </c>
      <c r="J37" s="427">
        <v>0</v>
      </c>
      <c r="K37" s="427">
        <v>327502.68333333335</v>
      </c>
      <c r="L37" s="427">
        <v>0</v>
      </c>
      <c r="M37" s="427">
        <v>185115</v>
      </c>
      <c r="N37" s="427">
        <v>79253.289999999994</v>
      </c>
      <c r="O37" s="427">
        <v>0</v>
      </c>
      <c r="P37" s="427">
        <v>16367</v>
      </c>
      <c r="Q37" s="427">
        <v>38431.701484999998</v>
      </c>
      <c r="R37" s="427">
        <v>37927.1</v>
      </c>
      <c r="S37" s="427">
        <v>12211</v>
      </c>
      <c r="T37" s="427">
        <v>0</v>
      </c>
      <c r="U37" s="427">
        <v>13787.04</v>
      </c>
      <c r="V37" s="427">
        <v>45609.38</v>
      </c>
      <c r="W37" s="427">
        <v>0</v>
      </c>
      <c r="X37" s="427">
        <v>3609194.2476416696</v>
      </c>
      <c r="Y37" s="427">
        <v>1417293.7</v>
      </c>
      <c r="Z37" s="427">
        <v>0</v>
      </c>
      <c r="AA37" s="427">
        <v>503251.06</v>
      </c>
      <c r="AB37" s="427">
        <v>88814.47</v>
      </c>
      <c r="AC37" s="427">
        <v>183586.5</v>
      </c>
      <c r="AD37" s="427">
        <v>0</v>
      </c>
      <c r="AE37" s="427">
        <v>224527.13</v>
      </c>
      <c r="AF37" s="427">
        <v>460.86</v>
      </c>
      <c r="AG37" s="427">
        <v>9248.5300000000007</v>
      </c>
      <c r="AH37" s="427">
        <v>0</v>
      </c>
      <c r="AI37" s="427">
        <v>26460.880000000001</v>
      </c>
      <c r="AJ37" s="427">
        <v>38804.11</v>
      </c>
      <c r="AK37" s="427">
        <v>5703.93</v>
      </c>
      <c r="AL37" s="427">
        <v>8308.7999999999993</v>
      </c>
      <c r="AM37" s="427">
        <v>7944.06</v>
      </c>
      <c r="AN37" s="427">
        <v>33384.730000000003</v>
      </c>
      <c r="AO37" s="427">
        <v>48251.81</v>
      </c>
      <c r="AP37" s="427">
        <v>18505.79</v>
      </c>
      <c r="AQ37" s="427">
        <v>70804.53</v>
      </c>
      <c r="AR37" s="427">
        <v>0</v>
      </c>
      <c r="AS37" s="427">
        <v>0</v>
      </c>
      <c r="AT37" s="427">
        <v>1923.5</v>
      </c>
      <c r="AU37" s="427">
        <v>4794.8599999999997</v>
      </c>
      <c r="AV37" s="427">
        <v>0</v>
      </c>
      <c r="AW37" s="427">
        <v>1060.01</v>
      </c>
      <c r="AX37" s="427">
        <v>95</v>
      </c>
      <c r="AY37" s="427">
        <v>0</v>
      </c>
      <c r="AZ37" s="427">
        <v>7242.84</v>
      </c>
      <c r="BA37" s="427">
        <v>19067</v>
      </c>
      <c r="BB37" s="427">
        <v>10477.01</v>
      </c>
      <c r="BC37" s="427">
        <v>157125.53</v>
      </c>
      <c r="BD37" s="427">
        <v>118187.13</v>
      </c>
      <c r="BE37" s="427">
        <v>251578.55000000002</v>
      </c>
      <c r="BF37" s="427">
        <v>181962.01</v>
      </c>
      <c r="BG37" s="427">
        <v>0</v>
      </c>
      <c r="BH37" s="427">
        <v>0</v>
      </c>
      <c r="BI37" s="427">
        <v>0</v>
      </c>
      <c r="BJ37" s="427">
        <v>3438864.3299999982</v>
      </c>
      <c r="BK37" s="427">
        <v>296517.50999999978</v>
      </c>
      <c r="BL37" s="427">
        <v>170329.91764167137</v>
      </c>
      <c r="BM37" s="427">
        <v>466847.42764167115</v>
      </c>
      <c r="BN37" s="427">
        <v>9024.25</v>
      </c>
      <c r="BO37" s="427">
        <v>0</v>
      </c>
      <c r="BP37" s="427">
        <v>0</v>
      </c>
      <c r="BQ37" s="427">
        <v>9024.25</v>
      </c>
      <c r="BR37" s="427">
        <v>0</v>
      </c>
      <c r="BS37" s="427">
        <v>5395.74</v>
      </c>
      <c r="BT37" s="427">
        <v>0</v>
      </c>
      <c r="BU37" s="427">
        <v>0</v>
      </c>
      <c r="BV37" s="427">
        <v>0</v>
      </c>
      <c r="BW37" s="427">
        <v>0</v>
      </c>
      <c r="BX37" s="427">
        <v>0</v>
      </c>
      <c r="BY37" s="427">
        <v>0</v>
      </c>
      <c r="BZ37" s="427">
        <v>5395.74</v>
      </c>
      <c r="CA37" s="427">
        <v>0</v>
      </c>
      <c r="CB37" s="427">
        <v>3628.51</v>
      </c>
      <c r="CC37" s="427">
        <v>3628.51</v>
      </c>
      <c r="CD37" s="427">
        <v>0</v>
      </c>
      <c r="CE37" s="427">
        <v>0</v>
      </c>
      <c r="CF37" s="427">
        <v>0</v>
      </c>
      <c r="CG37" s="427">
        <v>0</v>
      </c>
      <c r="CH37" s="427">
        <v>0</v>
      </c>
      <c r="CI37" s="427">
        <v>0</v>
      </c>
      <c r="CJ37" s="427">
        <v>0</v>
      </c>
      <c r="CK37" s="427">
        <v>0</v>
      </c>
      <c r="CL37" s="427">
        <v>0</v>
      </c>
      <c r="CM37" s="427">
        <v>466847.42764167115</v>
      </c>
      <c r="CN37" s="427">
        <v>0</v>
      </c>
      <c r="CO37" s="427">
        <v>3629</v>
      </c>
      <c r="CP37" s="427">
        <v>-0.48999999999978172</v>
      </c>
      <c r="CQ37" s="427">
        <v>0</v>
      </c>
      <c r="CR37" s="427">
        <v>470475.93764167116</v>
      </c>
      <c r="CS37" s="427">
        <v>757533.4</v>
      </c>
      <c r="CT37" s="427">
        <v>11561.04</v>
      </c>
      <c r="CU37" s="427">
        <v>0</v>
      </c>
      <c r="CV37" s="427">
        <v>745972.36</v>
      </c>
      <c r="CW37" s="427">
        <v>0</v>
      </c>
      <c r="CX37" s="427">
        <v>8988.15</v>
      </c>
      <c r="CY37" s="427">
        <v>13988.19</v>
      </c>
      <c r="CZ37" s="427">
        <v>0</v>
      </c>
      <c r="DA37" s="427">
        <v>0</v>
      </c>
      <c r="DB37" s="427">
        <v>768948.7</v>
      </c>
      <c r="DC37" s="427">
        <v>0</v>
      </c>
      <c r="DD37" s="427">
        <v>0</v>
      </c>
      <c r="DE37" s="427">
        <v>0</v>
      </c>
      <c r="DF37" s="427">
        <v>0</v>
      </c>
      <c r="DG37" s="427"/>
      <c r="DH37" s="427"/>
      <c r="DI37" s="427"/>
      <c r="DJ37" s="427">
        <v>0</v>
      </c>
      <c r="DK37" s="427">
        <v>0</v>
      </c>
      <c r="DL37" s="427">
        <v>0</v>
      </c>
      <c r="DM37" s="427">
        <v>0</v>
      </c>
      <c r="DN37" s="427">
        <v>0</v>
      </c>
      <c r="DO37" s="427">
        <v>0</v>
      </c>
      <c r="DP37" s="427">
        <v>-212956.25</v>
      </c>
      <c r="DQ37" s="427">
        <v>-43568.82</v>
      </c>
      <c r="DR37" s="427">
        <v>0</v>
      </c>
      <c r="DS37" s="427">
        <v>0</v>
      </c>
      <c r="DT37" s="427">
        <v>-256525.07</v>
      </c>
      <c r="DU37" s="427">
        <v>0</v>
      </c>
      <c r="DV37" s="427">
        <v>0</v>
      </c>
      <c r="DW37" s="427">
        <v>0</v>
      </c>
      <c r="DX37" s="427">
        <v>0</v>
      </c>
      <c r="DY37" s="427">
        <v>0</v>
      </c>
      <c r="DZ37" s="427">
        <v>-41947.61</v>
      </c>
      <c r="EA37" s="427">
        <v>-8.235832880018279E-2</v>
      </c>
      <c r="EC37" s="428">
        <f t="shared" si="1"/>
        <v>-8.2358328785630874E-2</v>
      </c>
    </row>
    <row r="38" spans="1:133" ht="15.6" hidden="1" x14ac:dyDescent="0.3">
      <c r="A38" s="422" t="str">
        <f t="shared" si="0"/>
        <v>3302251</v>
      </c>
      <c r="B38" s="422" t="s">
        <v>406</v>
      </c>
      <c r="C38" s="423">
        <v>2251</v>
      </c>
      <c r="D38" s="424" t="s">
        <v>194</v>
      </c>
      <c r="E38" s="425" t="s">
        <v>1086</v>
      </c>
      <c r="F38" s="426">
        <v>46094</v>
      </c>
      <c r="G38" s="425" t="s">
        <v>161</v>
      </c>
      <c r="H38" s="425" t="s">
        <v>412</v>
      </c>
      <c r="I38" s="427">
        <v>2301155.2026592796</v>
      </c>
      <c r="J38" s="427">
        <v>0</v>
      </c>
      <c r="K38" s="427">
        <v>134733.49213296399</v>
      </c>
      <c r="L38" s="427">
        <v>0</v>
      </c>
      <c r="M38" s="427">
        <v>126460</v>
      </c>
      <c r="N38" s="427">
        <v>103160</v>
      </c>
      <c r="O38" s="427">
        <v>0</v>
      </c>
      <c r="P38" s="427">
        <v>9094</v>
      </c>
      <c r="Q38" s="427">
        <v>22967</v>
      </c>
      <c r="R38" s="427">
        <v>45603</v>
      </c>
      <c r="S38" s="427">
        <v>0</v>
      </c>
      <c r="T38" s="427">
        <v>0</v>
      </c>
      <c r="U38" s="427">
        <v>156927</v>
      </c>
      <c r="V38" s="427">
        <v>0</v>
      </c>
      <c r="W38" s="427">
        <v>0</v>
      </c>
      <c r="X38" s="427">
        <v>2900099.6947922437</v>
      </c>
      <c r="Y38" s="427">
        <v>1321274.77</v>
      </c>
      <c r="Z38" s="427">
        <v>0</v>
      </c>
      <c r="AA38" s="427">
        <v>485493.35</v>
      </c>
      <c r="AB38" s="427">
        <v>0</v>
      </c>
      <c r="AC38" s="427">
        <v>147033.14000000001</v>
      </c>
      <c r="AD38" s="427">
        <v>103737.08</v>
      </c>
      <c r="AE38" s="427">
        <v>39481.300000000003</v>
      </c>
      <c r="AF38" s="427">
        <v>0</v>
      </c>
      <c r="AG38" s="427">
        <v>5607</v>
      </c>
      <c r="AH38" s="427">
        <v>0</v>
      </c>
      <c r="AI38" s="427">
        <v>0</v>
      </c>
      <c r="AJ38" s="427">
        <v>2380</v>
      </c>
      <c r="AK38" s="427">
        <v>0</v>
      </c>
      <c r="AL38" s="427">
        <v>0</v>
      </c>
      <c r="AM38" s="427">
        <v>12393</v>
      </c>
      <c r="AN38" s="427">
        <v>43812</v>
      </c>
      <c r="AO38" s="427">
        <v>17820.63</v>
      </c>
      <c r="AP38" s="427">
        <v>0</v>
      </c>
      <c r="AQ38" s="427">
        <v>92328</v>
      </c>
      <c r="AR38" s="427">
        <v>0</v>
      </c>
      <c r="AS38" s="427">
        <v>0</v>
      </c>
      <c r="AT38" s="427">
        <v>0</v>
      </c>
      <c r="AU38" s="427">
        <v>0</v>
      </c>
      <c r="AV38" s="427">
        <v>787</v>
      </c>
      <c r="AW38" s="427">
        <v>0</v>
      </c>
      <c r="AX38" s="427">
        <v>40</v>
      </c>
      <c r="AY38" s="427">
        <v>0</v>
      </c>
      <c r="AZ38" s="427">
        <v>17222</v>
      </c>
      <c r="BA38" s="427">
        <v>9471</v>
      </c>
      <c r="BB38" s="427">
        <v>0</v>
      </c>
      <c r="BC38" s="427">
        <v>59281.64</v>
      </c>
      <c r="BD38" s="427">
        <v>71515</v>
      </c>
      <c r="BE38" s="427">
        <v>103779.52</v>
      </c>
      <c r="BF38" s="427">
        <v>151947</v>
      </c>
      <c r="BG38" s="427">
        <v>170077</v>
      </c>
      <c r="BH38" s="427">
        <v>0</v>
      </c>
      <c r="BI38" s="427">
        <v>0</v>
      </c>
      <c r="BJ38" s="427">
        <v>2855480.4300000006</v>
      </c>
      <c r="BK38" s="427">
        <v>338588.01999999781</v>
      </c>
      <c r="BL38" s="427">
        <v>44619.264792243019</v>
      </c>
      <c r="BM38" s="427">
        <v>383207.28479224083</v>
      </c>
      <c r="BN38" s="427">
        <v>9006.25</v>
      </c>
      <c r="BO38" s="427">
        <v>0</v>
      </c>
      <c r="BP38" s="427">
        <v>0</v>
      </c>
      <c r="BQ38" s="427">
        <v>9006.25</v>
      </c>
      <c r="BR38" s="427">
        <v>0</v>
      </c>
      <c r="BS38" s="427">
        <v>6748</v>
      </c>
      <c r="BT38" s="427">
        <v>0</v>
      </c>
      <c r="BU38" s="427">
        <v>0</v>
      </c>
      <c r="BV38" s="427">
        <v>0</v>
      </c>
      <c r="BW38" s="427">
        <v>9038</v>
      </c>
      <c r="BX38" s="427">
        <v>0</v>
      </c>
      <c r="BY38" s="427">
        <v>0</v>
      </c>
      <c r="BZ38" s="427">
        <v>15786</v>
      </c>
      <c r="CA38" s="427">
        <v>17030.799999999996</v>
      </c>
      <c r="CB38" s="427">
        <v>-6779.75</v>
      </c>
      <c r="CC38" s="427">
        <v>10251.049999999996</v>
      </c>
      <c r="CD38" s="427">
        <v>0</v>
      </c>
      <c r="CE38" s="427">
        <v>0</v>
      </c>
      <c r="CF38" s="427">
        <v>0</v>
      </c>
      <c r="CG38" s="427">
        <v>0</v>
      </c>
      <c r="CH38" s="427">
        <v>0</v>
      </c>
      <c r="CI38" s="427">
        <v>0</v>
      </c>
      <c r="CJ38" s="427">
        <v>0</v>
      </c>
      <c r="CK38" s="427">
        <v>0</v>
      </c>
      <c r="CL38" s="427">
        <v>0</v>
      </c>
      <c r="CM38" s="427">
        <v>383207.28479224083</v>
      </c>
      <c r="CN38" s="427">
        <v>0</v>
      </c>
      <c r="CO38" s="427">
        <v>10251</v>
      </c>
      <c r="CP38" s="427">
        <v>4.9999999995634425E-2</v>
      </c>
      <c r="CQ38" s="427">
        <v>0</v>
      </c>
      <c r="CR38" s="427">
        <v>393458.33479224081</v>
      </c>
      <c r="CS38" s="427">
        <v>531133</v>
      </c>
      <c r="CT38" s="427">
        <v>54019</v>
      </c>
      <c r="CU38" s="427">
        <v>0</v>
      </c>
      <c r="CV38" s="427">
        <v>477114</v>
      </c>
      <c r="CW38" s="427">
        <v>0</v>
      </c>
      <c r="CX38" s="427">
        <v>7450</v>
      </c>
      <c r="CY38" s="427">
        <v>-1214</v>
      </c>
      <c r="CZ38" s="427">
        <v>3673</v>
      </c>
      <c r="DA38" s="427">
        <v>0</v>
      </c>
      <c r="DB38" s="427">
        <v>487023</v>
      </c>
      <c r="DC38" s="427">
        <v>207418</v>
      </c>
      <c r="DD38" s="427">
        <v>0</v>
      </c>
      <c r="DE38" s="427">
        <v>0</v>
      </c>
      <c r="DF38" s="427">
        <v>207418</v>
      </c>
      <c r="DG38" s="427"/>
      <c r="DH38" s="427"/>
      <c r="DI38" s="427"/>
      <c r="DJ38" s="427">
        <v>0</v>
      </c>
      <c r="DK38" s="427">
        <v>207418</v>
      </c>
      <c r="DL38" s="427">
        <v>0</v>
      </c>
      <c r="DM38" s="427">
        <v>0</v>
      </c>
      <c r="DN38" s="427">
        <v>0</v>
      </c>
      <c r="DO38" s="427">
        <v>0</v>
      </c>
      <c r="DP38" s="427">
        <v>-234279.28</v>
      </c>
      <c r="DQ38" s="427">
        <v>-27820</v>
      </c>
      <c r="DR38" s="427">
        <v>0</v>
      </c>
      <c r="DS38" s="427">
        <v>0</v>
      </c>
      <c r="DT38" s="427">
        <v>-262099.28</v>
      </c>
      <c r="DU38" s="427">
        <v>0</v>
      </c>
      <c r="DV38" s="427">
        <v>0</v>
      </c>
      <c r="DW38" s="427">
        <v>-1612</v>
      </c>
      <c r="DX38" s="427">
        <v>0</v>
      </c>
      <c r="DY38" s="427">
        <v>0</v>
      </c>
      <c r="DZ38" s="427">
        <v>-37271</v>
      </c>
      <c r="EA38" s="427">
        <v>-0.38520775915822014</v>
      </c>
      <c r="EC38" s="428">
        <f t="shared" si="1"/>
        <v>-0.38520775918732397</v>
      </c>
    </row>
    <row r="39" spans="1:133" ht="15.6" hidden="1" x14ac:dyDescent="0.3">
      <c r="A39" s="422" t="str">
        <f t="shared" si="0"/>
        <v>3303002</v>
      </c>
      <c r="B39" s="422" t="s">
        <v>407</v>
      </c>
      <c r="C39" s="423">
        <v>3002</v>
      </c>
      <c r="D39" s="424" t="s">
        <v>195</v>
      </c>
      <c r="E39" s="425" t="s">
        <v>1086</v>
      </c>
      <c r="F39" s="426">
        <v>46094</v>
      </c>
      <c r="G39" s="425" t="s">
        <v>161</v>
      </c>
      <c r="H39" s="425" t="s">
        <v>413</v>
      </c>
      <c r="I39" s="427">
        <v>1422881.8240609237</v>
      </c>
      <c r="J39" s="427">
        <v>0</v>
      </c>
      <c r="K39" s="427">
        <v>69373.003333333327</v>
      </c>
      <c r="L39" s="427">
        <v>0</v>
      </c>
      <c r="M39" s="427">
        <v>162105</v>
      </c>
      <c r="N39" s="427">
        <v>34312.639999999999</v>
      </c>
      <c r="O39" s="427">
        <v>0</v>
      </c>
      <c r="P39" s="427">
        <v>0</v>
      </c>
      <c r="Q39" s="427">
        <v>1218.17</v>
      </c>
      <c r="R39" s="427">
        <v>5461.59</v>
      </c>
      <c r="S39" s="427">
        <v>0</v>
      </c>
      <c r="T39" s="427">
        <v>0</v>
      </c>
      <c r="U39" s="427">
        <v>2167.08</v>
      </c>
      <c r="V39" s="427">
        <v>25727.93</v>
      </c>
      <c r="W39" s="427">
        <v>0</v>
      </c>
      <c r="X39" s="427">
        <v>1723247.237394257</v>
      </c>
      <c r="Y39" s="427">
        <v>568522.71</v>
      </c>
      <c r="Z39" s="427">
        <v>0</v>
      </c>
      <c r="AA39" s="427">
        <v>236153.9</v>
      </c>
      <c r="AB39" s="427">
        <v>41255.31</v>
      </c>
      <c r="AC39" s="427">
        <v>79890.37</v>
      </c>
      <c r="AD39" s="427">
        <v>0</v>
      </c>
      <c r="AE39" s="427">
        <v>40919.78</v>
      </c>
      <c r="AF39" s="427">
        <v>4923.08</v>
      </c>
      <c r="AG39" s="427">
        <v>3874.12</v>
      </c>
      <c r="AH39" s="427">
        <v>0</v>
      </c>
      <c r="AI39" s="427">
        <v>0</v>
      </c>
      <c r="AJ39" s="427">
        <v>13721.86</v>
      </c>
      <c r="AK39" s="427">
        <v>111.34</v>
      </c>
      <c r="AL39" s="427">
        <v>26485.37</v>
      </c>
      <c r="AM39" s="427">
        <v>3832.41</v>
      </c>
      <c r="AN39" s="427">
        <v>25736.59</v>
      </c>
      <c r="AO39" s="427">
        <v>20015.919999999998</v>
      </c>
      <c r="AP39" s="427">
        <v>15204.21</v>
      </c>
      <c r="AQ39" s="427">
        <v>132635.63</v>
      </c>
      <c r="AR39" s="427">
        <v>0</v>
      </c>
      <c r="AS39" s="427">
        <v>0</v>
      </c>
      <c r="AT39" s="427">
        <v>0</v>
      </c>
      <c r="AU39" s="427">
        <v>0</v>
      </c>
      <c r="AV39" s="427">
        <v>0</v>
      </c>
      <c r="AW39" s="427">
        <v>0</v>
      </c>
      <c r="AX39" s="427">
        <v>0</v>
      </c>
      <c r="AY39" s="427">
        <v>0</v>
      </c>
      <c r="AZ39" s="427">
        <v>52914.05</v>
      </c>
      <c r="BA39" s="427">
        <v>5139.75</v>
      </c>
      <c r="BB39" s="427">
        <v>2295</v>
      </c>
      <c r="BC39" s="427">
        <v>64603.63</v>
      </c>
      <c r="BD39" s="427">
        <v>106569.95</v>
      </c>
      <c r="BE39" s="427">
        <v>16176.92</v>
      </c>
      <c r="BF39" s="427">
        <v>135390.29</v>
      </c>
      <c r="BG39" s="427">
        <v>0</v>
      </c>
      <c r="BH39" s="427">
        <v>0</v>
      </c>
      <c r="BI39" s="427">
        <v>0</v>
      </c>
      <c r="BJ39" s="427">
        <v>1596372.1899999995</v>
      </c>
      <c r="BK39" s="427">
        <v>256325.70999999985</v>
      </c>
      <c r="BL39" s="427">
        <v>126875.0473942575</v>
      </c>
      <c r="BM39" s="427">
        <v>383200.75739425735</v>
      </c>
      <c r="BN39" s="427">
        <v>6440.8</v>
      </c>
      <c r="BO39" s="427">
        <v>0</v>
      </c>
      <c r="BP39" s="427">
        <v>0</v>
      </c>
      <c r="BQ39" s="427">
        <v>6440.8</v>
      </c>
      <c r="BR39" s="427">
        <v>0</v>
      </c>
      <c r="BS39" s="427">
        <v>13960</v>
      </c>
      <c r="BT39" s="427">
        <v>0</v>
      </c>
      <c r="BU39" s="427">
        <v>0</v>
      </c>
      <c r="BV39" s="427">
        <v>0</v>
      </c>
      <c r="BW39" s="427">
        <v>0</v>
      </c>
      <c r="BX39" s="427">
        <v>0</v>
      </c>
      <c r="BY39" s="427">
        <v>0</v>
      </c>
      <c r="BZ39" s="427">
        <v>13960</v>
      </c>
      <c r="CA39" s="427">
        <v>40180.06</v>
      </c>
      <c r="CB39" s="427">
        <v>-7519.2</v>
      </c>
      <c r="CC39" s="427">
        <v>32660.859999999997</v>
      </c>
      <c r="CD39" s="427">
        <v>0</v>
      </c>
      <c r="CE39" s="427">
        <v>0</v>
      </c>
      <c r="CF39" s="427">
        <v>0</v>
      </c>
      <c r="CG39" s="427">
        <v>0</v>
      </c>
      <c r="CH39" s="427">
        <v>0</v>
      </c>
      <c r="CI39" s="427">
        <v>0</v>
      </c>
      <c r="CJ39" s="427">
        <v>0</v>
      </c>
      <c r="CK39" s="427">
        <v>0</v>
      </c>
      <c r="CL39" s="427">
        <v>0</v>
      </c>
      <c r="CM39" s="427">
        <v>383200.75739425735</v>
      </c>
      <c r="CN39" s="427">
        <v>0</v>
      </c>
      <c r="CO39" s="427">
        <v>32661</v>
      </c>
      <c r="CP39" s="427">
        <v>-0.1400000000030559</v>
      </c>
      <c r="CQ39" s="427">
        <v>0</v>
      </c>
      <c r="CR39" s="427">
        <v>415861.61739425734</v>
      </c>
      <c r="CS39" s="427">
        <v>525492.88</v>
      </c>
      <c r="CT39" s="427">
        <v>47805</v>
      </c>
      <c r="CU39" s="427">
        <v>0</v>
      </c>
      <c r="CV39" s="427">
        <v>477687.88</v>
      </c>
      <c r="CW39" s="427">
        <v>900</v>
      </c>
      <c r="CX39" s="427">
        <v>5645.54</v>
      </c>
      <c r="CY39" s="427">
        <v>222.33</v>
      </c>
      <c r="CZ39" s="427">
        <v>0</v>
      </c>
      <c r="DA39" s="427">
        <v>0</v>
      </c>
      <c r="DB39" s="427">
        <v>484455.75</v>
      </c>
      <c r="DC39" s="427">
        <v>0</v>
      </c>
      <c r="DD39" s="427">
        <v>0</v>
      </c>
      <c r="DE39" s="427">
        <v>0</v>
      </c>
      <c r="DF39" s="427">
        <v>0</v>
      </c>
      <c r="DG39" s="427"/>
      <c r="DH39" s="427"/>
      <c r="DI39" s="427"/>
      <c r="DJ39" s="427">
        <v>0</v>
      </c>
      <c r="DK39" s="427">
        <v>0</v>
      </c>
      <c r="DL39" s="427">
        <v>0</v>
      </c>
      <c r="DM39" s="427">
        <v>0</v>
      </c>
      <c r="DN39" s="427">
        <v>0</v>
      </c>
      <c r="DO39" s="427">
        <v>0</v>
      </c>
      <c r="DP39" s="427">
        <v>0</v>
      </c>
      <c r="DQ39" s="427">
        <v>-28653.67</v>
      </c>
      <c r="DR39" s="427">
        <v>0</v>
      </c>
      <c r="DS39" s="427">
        <v>0</v>
      </c>
      <c r="DT39" s="427">
        <v>-28653.67</v>
      </c>
      <c r="DU39" s="427">
        <v>0</v>
      </c>
      <c r="DV39" s="427">
        <v>0</v>
      </c>
      <c r="DW39" s="427">
        <v>-1693.6</v>
      </c>
      <c r="DX39" s="427">
        <v>0</v>
      </c>
      <c r="DY39" s="427">
        <v>0</v>
      </c>
      <c r="DZ39" s="427">
        <v>-38246.720000000001</v>
      </c>
      <c r="EA39" s="427">
        <v>-0.14260574267245829</v>
      </c>
      <c r="EC39" s="428">
        <f t="shared" si="1"/>
        <v>-0.14260574266518233</v>
      </c>
    </row>
    <row r="40" spans="1:133" ht="15.6" hidden="1" x14ac:dyDescent="0.3">
      <c r="A40" s="422" t="str">
        <f t="shared" si="0"/>
        <v>3303319</v>
      </c>
      <c r="B40" s="422" t="s">
        <v>408</v>
      </c>
      <c r="C40" s="423">
        <v>3319</v>
      </c>
      <c r="D40" s="424" t="s">
        <v>196</v>
      </c>
      <c r="E40" s="425" t="s">
        <v>1086</v>
      </c>
      <c r="F40" s="426" t="s">
        <v>1090</v>
      </c>
      <c r="G40" s="425" t="s">
        <v>161</v>
      </c>
      <c r="H40" s="425" t="s">
        <v>414</v>
      </c>
      <c r="I40" s="427">
        <v>2330917.7009931747</v>
      </c>
      <c r="J40" s="427">
        <v>0</v>
      </c>
      <c r="K40" s="427">
        <v>81165.22</v>
      </c>
      <c r="L40" s="427">
        <v>0</v>
      </c>
      <c r="M40" s="427">
        <v>246945</v>
      </c>
      <c r="N40" s="427">
        <v>59658</v>
      </c>
      <c r="O40" s="427">
        <v>16754.27</v>
      </c>
      <c r="P40" s="427">
        <v>6140</v>
      </c>
      <c r="Q40" s="427">
        <v>107911.91</v>
      </c>
      <c r="R40" s="427">
        <v>27498.63</v>
      </c>
      <c r="S40" s="427">
        <v>0</v>
      </c>
      <c r="T40" s="427">
        <v>0</v>
      </c>
      <c r="U40" s="427">
        <v>37534.910000000003</v>
      </c>
      <c r="V40" s="427">
        <v>0</v>
      </c>
      <c r="W40" s="427">
        <v>0</v>
      </c>
      <c r="X40" s="427">
        <v>2914525.6409931751</v>
      </c>
      <c r="Y40" s="427">
        <v>1436552.3399999999</v>
      </c>
      <c r="Z40" s="427">
        <v>0</v>
      </c>
      <c r="AA40" s="427">
        <v>442306.54</v>
      </c>
      <c r="AB40" s="427">
        <v>40051.350000000006</v>
      </c>
      <c r="AC40" s="427">
        <v>104379.18</v>
      </c>
      <c r="AD40" s="427">
        <v>0</v>
      </c>
      <c r="AE40" s="427">
        <v>104987.34000000001</v>
      </c>
      <c r="AF40" s="427">
        <v>1636.14</v>
      </c>
      <c r="AG40" s="427">
        <v>4480</v>
      </c>
      <c r="AH40" s="427">
        <v>0</v>
      </c>
      <c r="AI40" s="427">
        <v>0</v>
      </c>
      <c r="AJ40" s="427">
        <v>11490.21</v>
      </c>
      <c r="AK40" s="427">
        <v>0</v>
      </c>
      <c r="AL40" s="427">
        <v>32336.39</v>
      </c>
      <c r="AM40" s="427">
        <v>17497.829999999998</v>
      </c>
      <c r="AN40" s="427">
        <v>29570.67</v>
      </c>
      <c r="AO40" s="427">
        <v>5273.47</v>
      </c>
      <c r="AP40" s="427">
        <v>11582.240000000002</v>
      </c>
      <c r="AQ40" s="427">
        <v>48394.39</v>
      </c>
      <c r="AR40" s="427">
        <v>2591.25</v>
      </c>
      <c r="AS40" s="427">
        <v>0</v>
      </c>
      <c r="AT40" s="427">
        <v>0</v>
      </c>
      <c r="AU40" s="427">
        <v>80</v>
      </c>
      <c r="AV40" s="427">
        <v>0</v>
      </c>
      <c r="AW40" s="427">
        <v>13955</v>
      </c>
      <c r="AX40" s="427">
        <v>0</v>
      </c>
      <c r="AY40" s="427">
        <v>0</v>
      </c>
      <c r="AZ40" s="427">
        <v>63672.79</v>
      </c>
      <c r="BA40" s="427">
        <v>16817.010000000002</v>
      </c>
      <c r="BB40" s="427">
        <v>0</v>
      </c>
      <c r="BC40" s="427">
        <v>146475.4</v>
      </c>
      <c r="BD40" s="427">
        <v>58941</v>
      </c>
      <c r="BE40" s="427">
        <v>8640.9599999999991</v>
      </c>
      <c r="BF40" s="427">
        <v>229953.682</v>
      </c>
      <c r="BG40" s="427">
        <v>0</v>
      </c>
      <c r="BH40" s="427">
        <v>0</v>
      </c>
      <c r="BI40" s="427">
        <v>0</v>
      </c>
      <c r="BJ40" s="427">
        <v>2831665.1820000005</v>
      </c>
      <c r="BK40" s="427">
        <v>-116256.72000000047</v>
      </c>
      <c r="BL40" s="427">
        <v>82860.458993174601</v>
      </c>
      <c r="BM40" s="427">
        <v>-33396.261006825865</v>
      </c>
      <c r="BN40" s="427">
        <v>0</v>
      </c>
      <c r="BO40" s="427">
        <v>0</v>
      </c>
      <c r="BP40" s="427">
        <v>0</v>
      </c>
      <c r="BQ40" s="427">
        <v>0</v>
      </c>
      <c r="BR40" s="427">
        <v>0</v>
      </c>
      <c r="BS40" s="427">
        <v>0</v>
      </c>
      <c r="BT40" s="427">
        <v>0</v>
      </c>
      <c r="BU40" s="427">
        <v>0</v>
      </c>
      <c r="BV40" s="427">
        <v>0</v>
      </c>
      <c r="BW40" s="427">
        <v>0</v>
      </c>
      <c r="BX40" s="427">
        <v>0</v>
      </c>
      <c r="BY40" s="427">
        <v>0</v>
      </c>
      <c r="BZ40" s="427">
        <v>0</v>
      </c>
      <c r="CA40" s="427">
        <v>0</v>
      </c>
      <c r="CB40" s="427">
        <v>0</v>
      </c>
      <c r="CC40" s="427">
        <v>0</v>
      </c>
      <c r="CD40" s="427">
        <v>0</v>
      </c>
      <c r="CE40" s="427">
        <v>0</v>
      </c>
      <c r="CF40" s="427">
        <v>0</v>
      </c>
      <c r="CG40" s="427">
        <v>0</v>
      </c>
      <c r="CH40" s="427">
        <v>0</v>
      </c>
      <c r="CI40" s="427">
        <v>0</v>
      </c>
      <c r="CJ40" s="427">
        <v>0</v>
      </c>
      <c r="CK40" s="427">
        <v>0</v>
      </c>
      <c r="CL40" s="427">
        <v>0</v>
      </c>
      <c r="CM40" s="427">
        <v>0</v>
      </c>
      <c r="CN40" s="427">
        <v>-33396.261006825865</v>
      </c>
      <c r="CO40" s="427">
        <v>0</v>
      </c>
      <c r="CP40" s="427">
        <v>0</v>
      </c>
      <c r="CQ40" s="427">
        <v>0</v>
      </c>
      <c r="CR40" s="427">
        <v>-33396.261006825865</v>
      </c>
      <c r="CS40" s="427">
        <v>254313.46</v>
      </c>
      <c r="CT40" s="427">
        <v>66659.53</v>
      </c>
      <c r="CU40" s="427">
        <v>781</v>
      </c>
      <c r="CV40" s="427">
        <v>188434.93</v>
      </c>
      <c r="CW40" s="427">
        <v>0</v>
      </c>
      <c r="CX40" s="427">
        <v>6960.48</v>
      </c>
      <c r="CY40" s="427">
        <v>7136.98</v>
      </c>
      <c r="CZ40" s="427">
        <v>0</v>
      </c>
      <c r="DA40" s="427">
        <v>0</v>
      </c>
      <c r="DB40" s="427">
        <v>202532.39</v>
      </c>
      <c r="DC40" s="427">
        <v>0</v>
      </c>
      <c r="DD40" s="427">
        <v>0</v>
      </c>
      <c r="DE40" s="427">
        <v>0</v>
      </c>
      <c r="DF40" s="427">
        <v>0</v>
      </c>
      <c r="DG40" s="427"/>
      <c r="DH40" s="427"/>
      <c r="DI40" s="427"/>
      <c r="DJ40" s="427">
        <v>-116256.72</v>
      </c>
      <c r="DK40" s="427">
        <v>-116256.72</v>
      </c>
      <c r="DL40" s="427">
        <v>78000</v>
      </c>
      <c r="DM40" s="427">
        <v>0</v>
      </c>
      <c r="DN40" s="427">
        <v>31673.040000000001</v>
      </c>
      <c r="DO40" s="427">
        <v>0</v>
      </c>
      <c r="DP40" s="427">
        <v>-193582.88</v>
      </c>
      <c r="DQ40" s="427">
        <v>-37312.089999999997</v>
      </c>
      <c r="DR40" s="427">
        <v>0</v>
      </c>
      <c r="DS40" s="427">
        <v>0</v>
      </c>
      <c r="DT40" s="427">
        <v>-121221.93</v>
      </c>
      <c r="DU40" s="427">
        <v>1550</v>
      </c>
      <c r="DV40" s="427">
        <v>0</v>
      </c>
      <c r="DW40" s="427">
        <v>0</v>
      </c>
      <c r="DX40" s="427">
        <v>0</v>
      </c>
      <c r="DY40" s="427">
        <v>0</v>
      </c>
      <c r="DZ40" s="427">
        <v>0</v>
      </c>
      <c r="EA40" s="427">
        <v>-1.0068258852697909E-3</v>
      </c>
      <c r="EC40" s="428">
        <f t="shared" si="1"/>
        <v>-1.0068258852697909E-3</v>
      </c>
    </row>
    <row r="41" spans="1:133" ht="15.6" hidden="1" x14ac:dyDescent="0.3">
      <c r="A41" s="422" t="str">
        <f t="shared" si="0"/>
        <v>3301100</v>
      </c>
      <c r="B41" s="422" t="s">
        <v>409</v>
      </c>
      <c r="C41" s="423">
        <v>1100</v>
      </c>
      <c r="D41" s="424" t="s">
        <v>197</v>
      </c>
      <c r="E41" s="425" t="s">
        <v>1086</v>
      </c>
      <c r="F41" s="426">
        <v>0</v>
      </c>
      <c r="G41" s="425" t="s">
        <v>161</v>
      </c>
      <c r="H41" s="425" t="s">
        <v>415</v>
      </c>
      <c r="I41" s="427">
        <v>6890736.7699999996</v>
      </c>
      <c r="J41" s="427">
        <v>0</v>
      </c>
      <c r="K41" s="427">
        <v>7668427.5599999996</v>
      </c>
      <c r="L41" s="427">
        <v>0</v>
      </c>
      <c r="M41" s="427">
        <v>498100</v>
      </c>
      <c r="N41" s="427">
        <v>29546.58</v>
      </c>
      <c r="O41" s="427">
        <v>10000</v>
      </c>
      <c r="P41" s="427">
        <v>0</v>
      </c>
      <c r="Q41" s="427">
        <v>717353.22</v>
      </c>
      <c r="R41" s="427">
        <v>0</v>
      </c>
      <c r="S41" s="427">
        <v>0</v>
      </c>
      <c r="T41" s="427">
        <v>0</v>
      </c>
      <c r="U41" s="427">
        <v>0</v>
      </c>
      <c r="V41" s="427">
        <v>0</v>
      </c>
      <c r="W41" s="427">
        <v>0</v>
      </c>
      <c r="X41" s="427">
        <v>15814164.129999999</v>
      </c>
      <c r="Y41" s="427">
        <v>6184144.9699999997</v>
      </c>
      <c r="Z41" s="427">
        <v>0</v>
      </c>
      <c r="AA41" s="427">
        <v>1596609.41</v>
      </c>
      <c r="AB41" s="427">
        <v>425172.01</v>
      </c>
      <c r="AC41" s="427">
        <v>848269.44</v>
      </c>
      <c r="AD41" s="427">
        <v>0</v>
      </c>
      <c r="AE41" s="427">
        <v>348100.25</v>
      </c>
      <c r="AF41" s="427">
        <v>24205.82</v>
      </c>
      <c r="AG41" s="427">
        <v>58792.42</v>
      </c>
      <c r="AH41" s="427">
        <v>0</v>
      </c>
      <c r="AI41" s="427">
        <v>0</v>
      </c>
      <c r="AJ41" s="427">
        <v>953116.43</v>
      </c>
      <c r="AK41" s="427">
        <v>19987.439999999999</v>
      </c>
      <c r="AL41" s="427">
        <v>11901.39</v>
      </c>
      <c r="AM41" s="427">
        <v>15913.4</v>
      </c>
      <c r="AN41" s="427">
        <v>91063.1</v>
      </c>
      <c r="AO41" s="427">
        <v>15064.98</v>
      </c>
      <c r="AP41" s="427">
        <v>338144.82</v>
      </c>
      <c r="AQ41" s="427">
        <v>1783142.34</v>
      </c>
      <c r="AR41" s="427">
        <v>35412.75</v>
      </c>
      <c r="AS41" s="427">
        <v>0</v>
      </c>
      <c r="AT41" s="427">
        <v>99652.5</v>
      </c>
      <c r="AU41" s="427">
        <v>0</v>
      </c>
      <c r="AV41" s="427">
        <v>106183.52</v>
      </c>
      <c r="AW41" s="427">
        <v>0</v>
      </c>
      <c r="AX41" s="427">
        <v>6374.98</v>
      </c>
      <c r="AY41" s="427">
        <v>43177.46</v>
      </c>
      <c r="AZ41" s="427">
        <v>416077.03</v>
      </c>
      <c r="BA41" s="427">
        <v>22645.65</v>
      </c>
      <c r="BB41" s="427">
        <v>386516.54</v>
      </c>
      <c r="BC41" s="427">
        <v>222956.37</v>
      </c>
      <c r="BD41" s="427">
        <v>675128.18</v>
      </c>
      <c r="BE41" s="427">
        <v>114408</v>
      </c>
      <c r="BF41" s="427">
        <v>1603404.3</v>
      </c>
      <c r="BG41" s="427">
        <v>0</v>
      </c>
      <c r="BH41" s="427">
        <v>0</v>
      </c>
      <c r="BI41" s="427">
        <v>0</v>
      </c>
      <c r="BJ41" s="427">
        <v>16445565.5</v>
      </c>
      <c r="BK41" s="427">
        <v>1082977.4099999482</v>
      </c>
      <c r="BL41" s="427">
        <v>-631401.37000000104</v>
      </c>
      <c r="BM41" s="427">
        <v>451576.03999994718</v>
      </c>
      <c r="BN41" s="427">
        <v>22832.5</v>
      </c>
      <c r="BO41" s="427">
        <v>0</v>
      </c>
      <c r="BP41" s="427">
        <v>0</v>
      </c>
      <c r="BQ41" s="427">
        <v>22832.5</v>
      </c>
      <c r="BR41" s="427">
        <v>0</v>
      </c>
      <c r="BS41" s="427">
        <v>0</v>
      </c>
      <c r="BT41" s="427">
        <v>71726.67</v>
      </c>
      <c r="BU41" s="427">
        <v>0</v>
      </c>
      <c r="BV41" s="427">
        <v>0</v>
      </c>
      <c r="BW41" s="427">
        <v>0</v>
      </c>
      <c r="BX41" s="427">
        <v>0</v>
      </c>
      <c r="BY41" s="427">
        <v>0</v>
      </c>
      <c r="BZ41" s="427">
        <v>71726.67</v>
      </c>
      <c r="CA41" s="427">
        <v>141457.74</v>
      </c>
      <c r="CB41" s="427">
        <v>-48894.17</v>
      </c>
      <c r="CC41" s="427">
        <v>92563.569999999992</v>
      </c>
      <c r="CD41" s="427">
        <v>307669.19</v>
      </c>
      <c r="CE41" s="427">
        <v>0</v>
      </c>
      <c r="CF41" s="427">
        <v>307669.19</v>
      </c>
      <c r="CG41" s="427">
        <v>125009.68000000001</v>
      </c>
      <c r="CH41" s="427">
        <v>0</v>
      </c>
      <c r="CI41" s="427">
        <v>125009.68000000001</v>
      </c>
      <c r="CJ41" s="427">
        <v>0</v>
      </c>
      <c r="CK41" s="427">
        <v>182659.51</v>
      </c>
      <c r="CL41" s="427">
        <v>182659.51</v>
      </c>
      <c r="CM41" s="427">
        <v>451576.03999994718</v>
      </c>
      <c r="CN41" s="427">
        <v>0</v>
      </c>
      <c r="CO41" s="427">
        <v>0</v>
      </c>
      <c r="CP41" s="427">
        <v>92563.569999999992</v>
      </c>
      <c r="CQ41" s="427">
        <v>182659.51</v>
      </c>
      <c r="CR41" s="427">
        <v>726799.11999994714</v>
      </c>
      <c r="CS41" s="427">
        <v>1671288</v>
      </c>
      <c r="CT41" s="427">
        <v>12765</v>
      </c>
      <c r="CU41" s="427">
        <v>0</v>
      </c>
      <c r="CV41" s="427">
        <v>1658523</v>
      </c>
      <c r="CW41" s="427">
        <v>0</v>
      </c>
      <c r="CX41" s="427">
        <v>107313.45</v>
      </c>
      <c r="CY41" s="427">
        <v>81625</v>
      </c>
      <c r="CZ41" s="427">
        <v>72686</v>
      </c>
      <c r="DA41" s="427">
        <v>0</v>
      </c>
      <c r="DB41" s="427">
        <v>1920147.45</v>
      </c>
      <c r="DC41" s="427">
        <v>0</v>
      </c>
      <c r="DD41" s="427">
        <v>0</v>
      </c>
      <c r="DE41" s="427">
        <v>0</v>
      </c>
      <c r="DF41" s="427">
        <v>0</v>
      </c>
      <c r="DG41" s="427"/>
      <c r="DH41" s="427"/>
      <c r="DI41" s="427"/>
      <c r="DJ41" s="427">
        <v>0</v>
      </c>
      <c r="DK41" s="427">
        <v>0</v>
      </c>
      <c r="DL41" s="427">
        <v>1650</v>
      </c>
      <c r="DM41" s="427">
        <v>0</v>
      </c>
      <c r="DN41" s="427">
        <v>0</v>
      </c>
      <c r="DO41" s="427">
        <v>0</v>
      </c>
      <c r="DP41" s="427">
        <v>-1034047.9</v>
      </c>
      <c r="DQ41" s="427">
        <v>0</v>
      </c>
      <c r="DR41" s="427">
        <v>0</v>
      </c>
      <c r="DS41" s="427">
        <v>0</v>
      </c>
      <c r="DT41" s="427">
        <v>-1032397.9</v>
      </c>
      <c r="DU41" s="427">
        <v>0</v>
      </c>
      <c r="DV41" s="427">
        <v>0</v>
      </c>
      <c r="DW41" s="427">
        <v>0</v>
      </c>
      <c r="DX41" s="427">
        <v>0</v>
      </c>
      <c r="DY41" s="427">
        <v>0</v>
      </c>
      <c r="DZ41" s="427">
        <v>-160950</v>
      </c>
      <c r="EA41" s="427">
        <v>-0.43000005278736353</v>
      </c>
      <c r="EC41" s="428">
        <f t="shared" si="1"/>
        <v>-0.43000005267094821</v>
      </c>
    </row>
    <row r="42" spans="1:133" ht="15.6" hidden="1" x14ac:dyDescent="0.3">
      <c r="A42" s="422" t="str">
        <f t="shared" si="0"/>
        <v>3303432</v>
      </c>
      <c r="B42" s="422" t="s">
        <v>410</v>
      </c>
      <c r="C42" s="423">
        <v>3432</v>
      </c>
      <c r="D42" s="424" t="s">
        <v>198</v>
      </c>
      <c r="E42" s="425" t="s">
        <v>1086</v>
      </c>
      <c r="F42" s="426" t="s">
        <v>1087</v>
      </c>
      <c r="G42" s="425" t="s">
        <v>161</v>
      </c>
      <c r="H42" s="425" t="s">
        <v>417</v>
      </c>
      <c r="I42" s="427">
        <v>5982522.3815677557</v>
      </c>
      <c r="J42" s="427">
        <v>0</v>
      </c>
      <c r="K42" s="427">
        <v>372778.87666666665</v>
      </c>
      <c r="L42" s="427">
        <v>0</v>
      </c>
      <c r="M42" s="427">
        <v>678890</v>
      </c>
      <c r="N42" s="427">
        <v>100836.29</v>
      </c>
      <c r="O42" s="427">
        <v>0</v>
      </c>
      <c r="P42" s="427">
        <v>840</v>
      </c>
      <c r="Q42" s="427">
        <v>46186.207914999919</v>
      </c>
      <c r="R42" s="427">
        <v>19091.75</v>
      </c>
      <c r="S42" s="427">
        <v>0</v>
      </c>
      <c r="T42" s="427">
        <v>0</v>
      </c>
      <c r="U42" s="427">
        <v>7365.17</v>
      </c>
      <c r="V42" s="427">
        <v>25600</v>
      </c>
      <c r="W42" s="427">
        <v>0</v>
      </c>
      <c r="X42" s="427">
        <v>7234110.6761494223</v>
      </c>
      <c r="Y42" s="427">
        <v>2934593.85</v>
      </c>
      <c r="Z42" s="427">
        <v>0</v>
      </c>
      <c r="AA42" s="427">
        <v>1167174.6000000001</v>
      </c>
      <c r="AB42" s="427">
        <v>86366.95</v>
      </c>
      <c r="AC42" s="427">
        <v>377397.76000000001</v>
      </c>
      <c r="AD42" s="427">
        <v>0</v>
      </c>
      <c r="AE42" s="427">
        <v>195538.36</v>
      </c>
      <c r="AF42" s="427">
        <v>30236</v>
      </c>
      <c r="AG42" s="427">
        <v>12951.92</v>
      </c>
      <c r="AH42" s="427">
        <v>0</v>
      </c>
      <c r="AI42" s="427">
        <v>0</v>
      </c>
      <c r="AJ42" s="427">
        <v>52832.75</v>
      </c>
      <c r="AK42" s="427">
        <v>9890.65</v>
      </c>
      <c r="AL42" s="427">
        <v>85140.299999999988</v>
      </c>
      <c r="AM42" s="427">
        <v>26717.600000000002</v>
      </c>
      <c r="AN42" s="427">
        <v>138161.31</v>
      </c>
      <c r="AO42" s="427">
        <v>32329.800000000007</v>
      </c>
      <c r="AP42" s="427">
        <v>77826.960000000006</v>
      </c>
      <c r="AQ42" s="427">
        <v>173006.53999999998</v>
      </c>
      <c r="AR42" s="427">
        <v>131278.44</v>
      </c>
      <c r="AS42" s="427">
        <v>0</v>
      </c>
      <c r="AT42" s="427">
        <v>0</v>
      </c>
      <c r="AU42" s="427">
        <v>0</v>
      </c>
      <c r="AV42" s="427">
        <v>0</v>
      </c>
      <c r="AW42" s="427">
        <v>0</v>
      </c>
      <c r="AX42" s="427">
        <v>0</v>
      </c>
      <c r="AY42" s="427">
        <v>0</v>
      </c>
      <c r="AZ42" s="427">
        <v>69287.180000000008</v>
      </c>
      <c r="BA42" s="427">
        <v>22801.5</v>
      </c>
      <c r="BB42" s="427">
        <v>17370</v>
      </c>
      <c r="BC42" s="427">
        <v>318447.14</v>
      </c>
      <c r="BD42" s="427">
        <v>424437.73</v>
      </c>
      <c r="BE42" s="427">
        <v>38188.020000000004</v>
      </c>
      <c r="BF42" s="427">
        <v>65315.509999999995</v>
      </c>
      <c r="BG42" s="427">
        <v>565620</v>
      </c>
      <c r="BH42" s="427">
        <v>0</v>
      </c>
      <c r="BI42" s="427">
        <v>0</v>
      </c>
      <c r="BJ42" s="427">
        <v>7052910.8699999992</v>
      </c>
      <c r="BK42" s="427">
        <v>684142.88999999687</v>
      </c>
      <c r="BL42" s="427">
        <v>181199.80614942312</v>
      </c>
      <c r="BM42" s="427">
        <v>865342.69614941999</v>
      </c>
      <c r="BN42" s="427">
        <v>13688.5</v>
      </c>
      <c r="BO42" s="427">
        <v>0</v>
      </c>
      <c r="BP42" s="427">
        <v>0</v>
      </c>
      <c r="BQ42" s="427">
        <v>13688.5</v>
      </c>
      <c r="BR42" s="427">
        <v>0</v>
      </c>
      <c r="BS42" s="427">
        <v>0</v>
      </c>
      <c r="BT42" s="427">
        <v>0</v>
      </c>
      <c r="BU42" s="427">
        <v>0</v>
      </c>
      <c r="BV42" s="427">
        <v>0</v>
      </c>
      <c r="BW42" s="427">
        <v>0</v>
      </c>
      <c r="BX42" s="427">
        <v>0</v>
      </c>
      <c r="BY42" s="427">
        <v>0</v>
      </c>
      <c r="BZ42" s="427">
        <v>0</v>
      </c>
      <c r="CA42" s="427">
        <v>386.75</v>
      </c>
      <c r="CB42" s="427">
        <v>13688.5</v>
      </c>
      <c r="CC42" s="427">
        <v>14075.25</v>
      </c>
      <c r="CD42" s="427">
        <v>0</v>
      </c>
      <c r="CE42" s="427">
        <v>0</v>
      </c>
      <c r="CF42" s="427">
        <v>0</v>
      </c>
      <c r="CG42" s="427">
        <v>0</v>
      </c>
      <c r="CH42" s="427">
        <v>0</v>
      </c>
      <c r="CI42" s="427">
        <v>0</v>
      </c>
      <c r="CJ42" s="427">
        <v>0</v>
      </c>
      <c r="CK42" s="427">
        <v>0</v>
      </c>
      <c r="CL42" s="427">
        <v>0</v>
      </c>
      <c r="CM42" s="427">
        <v>865342.69614941999</v>
      </c>
      <c r="CN42" s="427">
        <v>0</v>
      </c>
      <c r="CO42" s="427">
        <v>14075</v>
      </c>
      <c r="CP42" s="427">
        <v>0.25</v>
      </c>
      <c r="CQ42" s="427">
        <v>0</v>
      </c>
      <c r="CR42" s="427">
        <v>879417.94614941999</v>
      </c>
      <c r="CS42" s="427">
        <v>1466206.43</v>
      </c>
      <c r="CT42" s="427">
        <v>4244.16</v>
      </c>
      <c r="CU42" s="427">
        <v>2775.99</v>
      </c>
      <c r="CV42" s="427">
        <v>1464738.26</v>
      </c>
      <c r="CW42" s="427">
        <v>0</v>
      </c>
      <c r="CX42" s="427">
        <v>22507.88</v>
      </c>
      <c r="CY42" s="427">
        <v>7845.78</v>
      </c>
      <c r="CZ42" s="427">
        <v>27222.22</v>
      </c>
      <c r="DA42" s="427">
        <v>0</v>
      </c>
      <c r="DB42" s="427">
        <v>1522314.14</v>
      </c>
      <c r="DC42" s="427">
        <v>0</v>
      </c>
      <c r="DD42" s="427">
        <v>0</v>
      </c>
      <c r="DE42" s="427">
        <v>0</v>
      </c>
      <c r="DF42" s="427">
        <v>0</v>
      </c>
      <c r="DG42" s="427"/>
      <c r="DH42" s="427"/>
      <c r="DI42" s="427"/>
      <c r="DJ42" s="427">
        <v>0</v>
      </c>
      <c r="DK42" s="427">
        <v>0</v>
      </c>
      <c r="DL42" s="427">
        <v>0</v>
      </c>
      <c r="DM42" s="427">
        <v>0</v>
      </c>
      <c r="DN42" s="427">
        <v>0</v>
      </c>
      <c r="DO42" s="427">
        <v>0</v>
      </c>
      <c r="DP42" s="427">
        <v>-470443.56</v>
      </c>
      <c r="DQ42" s="427">
        <v>-88020.75</v>
      </c>
      <c r="DR42" s="427">
        <v>0</v>
      </c>
      <c r="DS42" s="427">
        <v>0</v>
      </c>
      <c r="DT42" s="427">
        <v>-558464.31000000006</v>
      </c>
      <c r="DU42" s="427">
        <v>0</v>
      </c>
      <c r="DV42" s="427">
        <v>923.7</v>
      </c>
      <c r="DW42" s="427">
        <v>0</v>
      </c>
      <c r="DX42" s="427">
        <v>0</v>
      </c>
      <c r="DY42" s="427">
        <v>0</v>
      </c>
      <c r="DZ42" s="427">
        <v>-85355.66</v>
      </c>
      <c r="EA42" s="427">
        <v>7.6149420230649412E-2</v>
      </c>
      <c r="EC42" s="428">
        <f t="shared" si="1"/>
        <v>7.6149420157889836E-2</v>
      </c>
    </row>
    <row r="43" spans="1:133" ht="15.6" hidden="1" x14ac:dyDescent="0.3">
      <c r="A43" s="422" t="str">
        <f t="shared" si="0"/>
        <v>3302289</v>
      </c>
      <c r="B43" s="422" t="s">
        <v>411</v>
      </c>
      <c r="C43" s="423">
        <v>2289</v>
      </c>
      <c r="D43" s="424" t="s">
        <v>199</v>
      </c>
      <c r="E43" s="425" t="s">
        <v>1086</v>
      </c>
      <c r="F43" s="426">
        <v>46094</v>
      </c>
      <c r="G43" s="425" t="s">
        <v>161</v>
      </c>
      <c r="H43" s="425" t="s">
        <v>418</v>
      </c>
      <c r="I43" s="427">
        <v>2319167.5228596106</v>
      </c>
      <c r="J43" s="427">
        <v>0</v>
      </c>
      <c r="K43" s="427">
        <v>131572.33333333331</v>
      </c>
      <c r="L43" s="427">
        <v>0</v>
      </c>
      <c r="M43" s="427">
        <v>200695</v>
      </c>
      <c r="N43" s="427">
        <v>78717</v>
      </c>
      <c r="O43" s="427">
        <v>2287.0500000000002</v>
      </c>
      <c r="P43" s="427">
        <v>10668.99</v>
      </c>
      <c r="Q43" s="427">
        <v>27319.811404999975</v>
      </c>
      <c r="R43" s="427">
        <v>0</v>
      </c>
      <c r="S43" s="427">
        <v>0.21000000135973096</v>
      </c>
      <c r="T43" s="427">
        <v>0</v>
      </c>
      <c r="U43" s="427">
        <v>122531.28</v>
      </c>
      <c r="V43" s="427">
        <v>2146.5300000000002</v>
      </c>
      <c r="W43" s="427">
        <v>0</v>
      </c>
      <c r="X43" s="427">
        <v>2895105.7275979449</v>
      </c>
      <c r="Y43" s="427">
        <v>1352955.79</v>
      </c>
      <c r="Z43" s="427">
        <v>0</v>
      </c>
      <c r="AA43" s="427">
        <v>332537.69</v>
      </c>
      <c r="AB43" s="427">
        <v>80101.509999999995</v>
      </c>
      <c r="AC43" s="427">
        <v>83113.55</v>
      </c>
      <c r="AD43" s="427">
        <v>0</v>
      </c>
      <c r="AE43" s="427">
        <v>135916.38</v>
      </c>
      <c r="AF43" s="427">
        <v>650.9</v>
      </c>
      <c r="AG43" s="427">
        <v>4070.62</v>
      </c>
      <c r="AH43" s="427">
        <v>0</v>
      </c>
      <c r="AI43" s="427">
        <v>0</v>
      </c>
      <c r="AJ43" s="427">
        <v>14703.93</v>
      </c>
      <c r="AK43" s="427">
        <v>5555.25</v>
      </c>
      <c r="AL43" s="427">
        <v>659.15</v>
      </c>
      <c r="AM43" s="427">
        <v>20278.84</v>
      </c>
      <c r="AN43" s="427">
        <v>44021.68</v>
      </c>
      <c r="AO43" s="427">
        <v>18982.8</v>
      </c>
      <c r="AP43" s="427">
        <v>11815.14</v>
      </c>
      <c r="AQ43" s="427">
        <v>89754.12999999999</v>
      </c>
      <c r="AR43" s="427">
        <v>0</v>
      </c>
      <c r="AS43" s="427">
        <v>0</v>
      </c>
      <c r="AT43" s="427">
        <v>8533.8799999999992</v>
      </c>
      <c r="AU43" s="427">
        <v>18236.62</v>
      </c>
      <c r="AV43" s="427">
        <v>0</v>
      </c>
      <c r="AW43" s="427">
        <v>0</v>
      </c>
      <c r="AX43" s="427">
        <v>0</v>
      </c>
      <c r="AY43" s="427">
        <v>0</v>
      </c>
      <c r="AZ43" s="427">
        <v>12171.02</v>
      </c>
      <c r="BA43" s="427">
        <v>9471</v>
      </c>
      <c r="BB43" s="427">
        <v>0</v>
      </c>
      <c r="BC43" s="427">
        <v>138584.78</v>
      </c>
      <c r="BD43" s="427">
        <v>281364.91000000003</v>
      </c>
      <c r="BE43" s="427">
        <v>45781.069999999992</v>
      </c>
      <c r="BF43" s="427">
        <v>266835.42000000004</v>
      </c>
      <c r="BG43" s="427">
        <v>0</v>
      </c>
      <c r="BH43" s="427">
        <v>-0.2999999993480742</v>
      </c>
      <c r="BI43" s="427">
        <v>0</v>
      </c>
      <c r="BJ43" s="427">
        <v>2976095.7600000002</v>
      </c>
      <c r="BK43" s="427">
        <v>17216.229999998824</v>
      </c>
      <c r="BL43" s="427">
        <v>-80990.032402055338</v>
      </c>
      <c r="BM43" s="427">
        <v>-63773.802402056514</v>
      </c>
      <c r="BN43" s="427">
        <v>8623.75</v>
      </c>
      <c r="BO43" s="427">
        <v>0</v>
      </c>
      <c r="BP43" s="427">
        <v>0</v>
      </c>
      <c r="BQ43" s="427">
        <v>8623.75</v>
      </c>
      <c r="BR43" s="427">
        <v>0</v>
      </c>
      <c r="BS43" s="427">
        <v>0</v>
      </c>
      <c r="BT43" s="427">
        <v>0</v>
      </c>
      <c r="BU43" s="427">
        <v>0</v>
      </c>
      <c r="BV43" s="427">
        <v>0</v>
      </c>
      <c r="BW43" s="427">
        <v>0</v>
      </c>
      <c r="BX43" s="427">
        <v>10081.82</v>
      </c>
      <c r="BY43" s="427">
        <v>198</v>
      </c>
      <c r="BZ43" s="427">
        <v>10279.82</v>
      </c>
      <c r="CA43" s="427">
        <v>7659.3500000000022</v>
      </c>
      <c r="CB43" s="427">
        <v>-1656.0699999999997</v>
      </c>
      <c r="CC43" s="427">
        <v>6003.2800000000025</v>
      </c>
      <c r="CD43" s="427">
        <v>0</v>
      </c>
      <c r="CE43" s="427">
        <v>0</v>
      </c>
      <c r="CF43" s="427">
        <v>0</v>
      </c>
      <c r="CG43" s="427">
        <v>0</v>
      </c>
      <c r="CH43" s="427">
        <v>0</v>
      </c>
      <c r="CI43" s="427">
        <v>0</v>
      </c>
      <c r="CJ43" s="427">
        <v>0</v>
      </c>
      <c r="CK43" s="427">
        <v>0</v>
      </c>
      <c r="CL43" s="427">
        <v>0</v>
      </c>
      <c r="CM43" s="427">
        <v>0</v>
      </c>
      <c r="CN43" s="427">
        <v>-63773.802402056514</v>
      </c>
      <c r="CO43" s="427">
        <v>6003</v>
      </c>
      <c r="CP43" s="427">
        <v>0.28000000000247383</v>
      </c>
      <c r="CQ43" s="427">
        <v>0</v>
      </c>
      <c r="CR43" s="427">
        <v>-57770.522402056507</v>
      </c>
      <c r="CS43" s="427">
        <v>192708.77</v>
      </c>
      <c r="CT43" s="427">
        <v>0</v>
      </c>
      <c r="CU43" s="427">
        <v>0</v>
      </c>
      <c r="CV43" s="427">
        <v>192708.77</v>
      </c>
      <c r="CW43" s="427">
        <v>0</v>
      </c>
      <c r="CX43" s="427">
        <v>8903.08</v>
      </c>
      <c r="CY43" s="427">
        <v>2843.95</v>
      </c>
      <c r="CZ43" s="427">
        <v>0</v>
      </c>
      <c r="DA43" s="427">
        <v>-4028</v>
      </c>
      <c r="DB43" s="427">
        <v>200427.8</v>
      </c>
      <c r="DC43" s="427">
        <v>0</v>
      </c>
      <c r="DD43" s="427">
        <v>0</v>
      </c>
      <c r="DE43" s="427">
        <v>0</v>
      </c>
      <c r="DF43" s="427">
        <v>0</v>
      </c>
      <c r="DG43" s="427"/>
      <c r="DH43" s="427"/>
      <c r="DI43" s="427"/>
      <c r="DJ43" s="427">
        <v>0</v>
      </c>
      <c r="DK43" s="427">
        <v>0</v>
      </c>
      <c r="DL43" s="427">
        <v>5945.36</v>
      </c>
      <c r="DM43" s="427">
        <v>0</v>
      </c>
      <c r="DN43" s="427">
        <v>0</v>
      </c>
      <c r="DO43" s="427">
        <v>0</v>
      </c>
      <c r="DP43" s="427">
        <v>-230688.09</v>
      </c>
      <c r="DQ43" s="427">
        <v>0</v>
      </c>
      <c r="DR43" s="427">
        <v>0</v>
      </c>
      <c r="DS43" s="427">
        <v>0</v>
      </c>
      <c r="DT43" s="427">
        <v>-224742.73</v>
      </c>
      <c r="DU43" s="427">
        <v>0</v>
      </c>
      <c r="DV43" s="427">
        <v>0</v>
      </c>
      <c r="DW43" s="427">
        <v>0</v>
      </c>
      <c r="DX43" s="427">
        <v>0</v>
      </c>
      <c r="DY43" s="427">
        <v>0</v>
      </c>
      <c r="DZ43" s="427">
        <v>-33455.96</v>
      </c>
      <c r="EA43" s="427">
        <v>0.3675979435138288</v>
      </c>
      <c r="EC43" s="428">
        <f t="shared" si="1"/>
        <v>0.36759794352838071</v>
      </c>
    </row>
    <row r="44" spans="1:133" ht="15.6" hidden="1" x14ac:dyDescent="0.3">
      <c r="A44" s="422" t="str">
        <f t="shared" si="0"/>
        <v>3302185</v>
      </c>
      <c r="B44" s="422" t="s">
        <v>412</v>
      </c>
      <c r="C44" s="423">
        <v>2185</v>
      </c>
      <c r="D44" s="424" t="s">
        <v>200</v>
      </c>
      <c r="E44" s="425" t="s">
        <v>1086</v>
      </c>
      <c r="F44" s="426">
        <v>46094</v>
      </c>
      <c r="G44" s="425" t="s">
        <v>161</v>
      </c>
      <c r="H44" s="425" t="s">
        <v>420</v>
      </c>
      <c r="I44" s="427">
        <v>2563939.89</v>
      </c>
      <c r="J44" s="427">
        <v>0</v>
      </c>
      <c r="K44" s="427">
        <v>150410.43</v>
      </c>
      <c r="L44" s="427">
        <v>0</v>
      </c>
      <c r="M44" s="427">
        <v>227565</v>
      </c>
      <c r="N44" s="427">
        <v>85397</v>
      </c>
      <c r="O44" s="427">
        <v>0</v>
      </c>
      <c r="P44" s="427">
        <v>22406.799999999999</v>
      </c>
      <c r="Q44" s="427">
        <v>79956.5</v>
      </c>
      <c r="R44" s="427">
        <v>9455.5400000000009</v>
      </c>
      <c r="S44" s="427">
        <v>0</v>
      </c>
      <c r="T44" s="427">
        <v>0</v>
      </c>
      <c r="U44" s="427">
        <v>17517.2</v>
      </c>
      <c r="V44" s="427">
        <v>242474.26</v>
      </c>
      <c r="W44" s="427">
        <v>0</v>
      </c>
      <c r="X44" s="427">
        <v>3399122.62</v>
      </c>
      <c r="Y44" s="427">
        <v>1292190.6400000001</v>
      </c>
      <c r="Z44" s="427">
        <v>0</v>
      </c>
      <c r="AA44" s="427">
        <v>489399.08</v>
      </c>
      <c r="AB44" s="427">
        <v>58664.71</v>
      </c>
      <c r="AC44" s="427">
        <v>135553.62</v>
      </c>
      <c r="AD44" s="427">
        <v>0</v>
      </c>
      <c r="AE44" s="427">
        <v>132959.54999999999</v>
      </c>
      <c r="AF44" s="427">
        <v>8580.73</v>
      </c>
      <c r="AG44" s="427">
        <v>1764</v>
      </c>
      <c r="AH44" s="427">
        <v>0</v>
      </c>
      <c r="AI44" s="427">
        <v>0</v>
      </c>
      <c r="AJ44" s="427">
        <v>16756.939999999999</v>
      </c>
      <c r="AK44" s="427">
        <v>0</v>
      </c>
      <c r="AL44" s="427">
        <v>158975.79999999999</v>
      </c>
      <c r="AM44" s="427">
        <v>13889.720000000001</v>
      </c>
      <c r="AN44" s="427">
        <v>90673.23000000001</v>
      </c>
      <c r="AO44" s="427">
        <v>23760.84</v>
      </c>
      <c r="AP44" s="427">
        <v>88260.67</v>
      </c>
      <c r="AQ44" s="427">
        <v>136161.54</v>
      </c>
      <c r="AR44" s="427">
        <v>0</v>
      </c>
      <c r="AS44" s="427">
        <v>0</v>
      </c>
      <c r="AT44" s="427">
        <v>-0.13000000000010914</v>
      </c>
      <c r="AU44" s="427">
        <v>0</v>
      </c>
      <c r="AV44" s="427">
        <v>0</v>
      </c>
      <c r="AW44" s="427">
        <v>0</v>
      </c>
      <c r="AX44" s="427">
        <v>0</v>
      </c>
      <c r="AY44" s="427">
        <v>0</v>
      </c>
      <c r="AZ44" s="427">
        <v>59485.1</v>
      </c>
      <c r="BA44" s="427">
        <v>10771</v>
      </c>
      <c r="BB44" s="427">
        <v>4865</v>
      </c>
      <c r="BC44" s="427">
        <v>236277.48</v>
      </c>
      <c r="BD44" s="427">
        <v>186928.15</v>
      </c>
      <c r="BE44" s="427">
        <v>27086.659999999996</v>
      </c>
      <c r="BF44" s="427">
        <v>172779.98</v>
      </c>
      <c r="BG44" s="427">
        <v>0</v>
      </c>
      <c r="BH44" s="427">
        <v>0</v>
      </c>
      <c r="BI44" s="427">
        <v>0</v>
      </c>
      <c r="BJ44" s="427">
        <v>3345784.31</v>
      </c>
      <c r="BK44" s="427">
        <v>111403.51999999865</v>
      </c>
      <c r="BL44" s="427">
        <v>53338.310000000056</v>
      </c>
      <c r="BM44" s="427">
        <v>164741.82999999871</v>
      </c>
      <c r="BN44" s="427">
        <v>9051.25</v>
      </c>
      <c r="BO44" s="427">
        <v>0</v>
      </c>
      <c r="BP44" s="427">
        <v>0</v>
      </c>
      <c r="BQ44" s="427">
        <v>9051.25</v>
      </c>
      <c r="BR44" s="427">
        <v>0</v>
      </c>
      <c r="BS44" s="427">
        <v>0</v>
      </c>
      <c r="BT44" s="427">
        <v>0</v>
      </c>
      <c r="BU44" s="427">
        <v>0</v>
      </c>
      <c r="BV44" s="427">
        <v>0</v>
      </c>
      <c r="BW44" s="427">
        <v>0</v>
      </c>
      <c r="BX44" s="427">
        <v>0</v>
      </c>
      <c r="BY44" s="427">
        <v>0</v>
      </c>
      <c r="BZ44" s="427">
        <v>0</v>
      </c>
      <c r="CA44" s="427">
        <v>0</v>
      </c>
      <c r="CB44" s="427">
        <v>9051.25</v>
      </c>
      <c r="CC44" s="427">
        <v>9051.25</v>
      </c>
      <c r="CD44" s="427">
        <v>0</v>
      </c>
      <c r="CE44" s="427">
        <v>0</v>
      </c>
      <c r="CF44" s="427">
        <v>0</v>
      </c>
      <c r="CG44" s="427">
        <v>0</v>
      </c>
      <c r="CH44" s="427">
        <v>0</v>
      </c>
      <c r="CI44" s="427">
        <v>0</v>
      </c>
      <c r="CJ44" s="427">
        <v>0</v>
      </c>
      <c r="CK44" s="427">
        <v>0</v>
      </c>
      <c r="CL44" s="427">
        <v>0</v>
      </c>
      <c r="CM44" s="427">
        <v>164741.82999999871</v>
      </c>
      <c r="CN44" s="427">
        <v>0</v>
      </c>
      <c r="CO44" s="427">
        <v>9051</v>
      </c>
      <c r="CP44" s="427">
        <v>0.25</v>
      </c>
      <c r="CQ44" s="427">
        <v>0</v>
      </c>
      <c r="CR44" s="427">
        <v>173793.07999999871</v>
      </c>
      <c r="CS44" s="427">
        <v>464656.69</v>
      </c>
      <c r="CT44" s="427">
        <v>34908.07</v>
      </c>
      <c r="CU44" s="427">
        <v>30826.03</v>
      </c>
      <c r="CV44" s="427">
        <v>460574.65</v>
      </c>
      <c r="CW44" s="427">
        <v>0</v>
      </c>
      <c r="CX44" s="427">
        <v>9489.81</v>
      </c>
      <c r="CY44" s="427">
        <v>24721.08</v>
      </c>
      <c r="CZ44" s="427">
        <v>0</v>
      </c>
      <c r="DA44" s="427">
        <v>0</v>
      </c>
      <c r="DB44" s="427">
        <v>494785.54000000004</v>
      </c>
      <c r="DC44" s="427">
        <v>0</v>
      </c>
      <c r="DD44" s="427">
        <v>0</v>
      </c>
      <c r="DE44" s="427">
        <v>0</v>
      </c>
      <c r="DF44" s="427">
        <v>0</v>
      </c>
      <c r="DG44" s="427"/>
      <c r="DH44" s="427"/>
      <c r="DI44" s="427"/>
      <c r="DJ44" s="427">
        <v>0</v>
      </c>
      <c r="DK44" s="427">
        <v>0</v>
      </c>
      <c r="DL44" s="427">
        <v>0</v>
      </c>
      <c r="DM44" s="427">
        <v>2818</v>
      </c>
      <c r="DN44" s="427">
        <v>0</v>
      </c>
      <c r="DO44" s="427">
        <v>0</v>
      </c>
      <c r="DP44" s="427">
        <v>-240743.43</v>
      </c>
      <c r="DQ44" s="427">
        <v>-48775.59</v>
      </c>
      <c r="DR44" s="427">
        <v>0</v>
      </c>
      <c r="DS44" s="427">
        <v>0</v>
      </c>
      <c r="DT44" s="427">
        <v>-286701.02</v>
      </c>
      <c r="DU44" s="427">
        <v>0</v>
      </c>
      <c r="DV44" s="427">
        <v>0</v>
      </c>
      <c r="DW44" s="427">
        <v>-6314.42</v>
      </c>
      <c r="DX44" s="427">
        <v>0</v>
      </c>
      <c r="DY44" s="427">
        <v>0</v>
      </c>
      <c r="DZ44" s="427">
        <v>-27976.76</v>
      </c>
      <c r="EA44" s="427">
        <v>-0.2600000013189856</v>
      </c>
      <c r="EC44" s="428">
        <f t="shared" si="1"/>
        <v>-0.26000000134445145</v>
      </c>
    </row>
    <row r="45" spans="1:133" ht="15.6" hidden="1" x14ac:dyDescent="0.3">
      <c r="A45" s="422" t="str">
        <f t="shared" si="0"/>
        <v>3305416</v>
      </c>
      <c r="B45" s="422" t="s">
        <v>413</v>
      </c>
      <c r="C45" s="423">
        <v>5416</v>
      </c>
      <c r="D45" s="424" t="s">
        <v>201</v>
      </c>
      <c r="E45" s="425" t="s">
        <v>1086</v>
      </c>
      <c r="F45" s="426">
        <v>46094</v>
      </c>
      <c r="G45" s="425" t="s">
        <v>161</v>
      </c>
      <c r="H45" s="425" t="s">
        <v>421</v>
      </c>
      <c r="I45" s="427">
        <v>9432087.032450242</v>
      </c>
      <c r="J45" s="427">
        <v>363756.67333333334</v>
      </c>
      <c r="K45" s="427">
        <v>110619.99</v>
      </c>
      <c r="L45" s="427">
        <v>0</v>
      </c>
      <c r="M45" s="427">
        <v>686950</v>
      </c>
      <c r="N45" s="427">
        <v>15547.16</v>
      </c>
      <c r="O45" s="427">
        <v>47760</v>
      </c>
      <c r="P45" s="427">
        <v>36227.94</v>
      </c>
      <c r="Q45" s="427">
        <v>24702.16</v>
      </c>
      <c r="R45" s="427">
        <v>0</v>
      </c>
      <c r="S45" s="427">
        <v>27912</v>
      </c>
      <c r="T45" s="427">
        <v>42483.83</v>
      </c>
      <c r="U45" s="427">
        <v>0</v>
      </c>
      <c r="V45" s="427">
        <v>0</v>
      </c>
      <c r="W45" s="427">
        <v>0</v>
      </c>
      <c r="X45" s="427">
        <v>10788046.785783576</v>
      </c>
      <c r="Y45" s="427">
        <v>6138538.4800000004</v>
      </c>
      <c r="Z45" s="427">
        <v>0</v>
      </c>
      <c r="AA45" s="427">
        <v>1446375.31</v>
      </c>
      <c r="AB45" s="427">
        <v>322310.93</v>
      </c>
      <c r="AC45" s="427">
        <v>836426.54</v>
      </c>
      <c r="AD45" s="427">
        <v>0</v>
      </c>
      <c r="AE45" s="427">
        <v>0</v>
      </c>
      <c r="AF45" s="427">
        <v>51006.07</v>
      </c>
      <c r="AG45" s="427">
        <v>9942.94</v>
      </c>
      <c r="AH45" s="427">
        <v>0</v>
      </c>
      <c r="AI45" s="427">
        <v>65728.210000000006</v>
      </c>
      <c r="AJ45" s="427">
        <v>106896.77</v>
      </c>
      <c r="AK45" s="427">
        <v>7252.41</v>
      </c>
      <c r="AL45" s="427">
        <v>160486.46</v>
      </c>
      <c r="AM45" s="427">
        <v>36050.25</v>
      </c>
      <c r="AN45" s="427">
        <v>175413.59000000003</v>
      </c>
      <c r="AO45" s="427">
        <v>8691.8999999999978</v>
      </c>
      <c r="AP45" s="427">
        <v>50663.61</v>
      </c>
      <c r="AQ45" s="427">
        <v>168511.97</v>
      </c>
      <c r="AR45" s="427">
        <v>54070.16</v>
      </c>
      <c r="AS45" s="427">
        <v>0</v>
      </c>
      <c r="AT45" s="427">
        <v>61144.57</v>
      </c>
      <c r="AU45" s="427">
        <v>159960.46</v>
      </c>
      <c r="AV45" s="427">
        <v>0</v>
      </c>
      <c r="AW45" s="427">
        <v>0</v>
      </c>
      <c r="AX45" s="427">
        <v>68702</v>
      </c>
      <c r="AY45" s="427">
        <v>123292.14</v>
      </c>
      <c r="AZ45" s="427">
        <v>92273.3</v>
      </c>
      <c r="BA45" s="427">
        <v>37036.74</v>
      </c>
      <c r="BB45" s="427">
        <v>0</v>
      </c>
      <c r="BC45" s="427">
        <v>130930.28</v>
      </c>
      <c r="BD45" s="427">
        <v>159960.52000000002</v>
      </c>
      <c r="BE45" s="427">
        <v>23209.81</v>
      </c>
      <c r="BF45" s="427">
        <v>152433.5</v>
      </c>
      <c r="BG45" s="427">
        <v>0</v>
      </c>
      <c r="BH45" s="427">
        <v>0</v>
      </c>
      <c r="BI45" s="427">
        <v>119008.15</v>
      </c>
      <c r="BJ45" s="427">
        <v>10766317.070000006</v>
      </c>
      <c r="BK45" s="427">
        <v>491994.42000000691</v>
      </c>
      <c r="BL45" s="427">
        <v>21729.715783569962</v>
      </c>
      <c r="BM45" s="427">
        <v>513724.13578357687</v>
      </c>
      <c r="BN45" s="427">
        <v>25150</v>
      </c>
      <c r="BO45" s="427">
        <v>0</v>
      </c>
      <c r="BP45" s="427">
        <v>119008.15</v>
      </c>
      <c r="BQ45" s="427">
        <v>144158.15</v>
      </c>
      <c r="BR45" s="427">
        <v>0</v>
      </c>
      <c r="BS45" s="427">
        <v>0</v>
      </c>
      <c r="BT45" s="427">
        <v>16290.48</v>
      </c>
      <c r="BU45" s="427">
        <v>0</v>
      </c>
      <c r="BV45" s="427">
        <v>0</v>
      </c>
      <c r="BW45" s="427">
        <v>0</v>
      </c>
      <c r="BX45" s="427">
        <v>78483.83</v>
      </c>
      <c r="BY45" s="427">
        <v>24233.84</v>
      </c>
      <c r="BZ45" s="427">
        <v>119008.15</v>
      </c>
      <c r="CA45" s="427">
        <v>6558.1699999999983</v>
      </c>
      <c r="CB45" s="427">
        <v>25150</v>
      </c>
      <c r="CC45" s="427">
        <v>31708.17</v>
      </c>
      <c r="CD45" s="427">
        <v>0</v>
      </c>
      <c r="CE45" s="427">
        <v>0</v>
      </c>
      <c r="CF45" s="427">
        <v>0</v>
      </c>
      <c r="CG45" s="427">
        <v>0</v>
      </c>
      <c r="CH45" s="427">
        <v>0</v>
      </c>
      <c r="CI45" s="427">
        <v>0</v>
      </c>
      <c r="CJ45" s="427">
        <v>0</v>
      </c>
      <c r="CK45" s="427">
        <v>0</v>
      </c>
      <c r="CL45" s="427">
        <v>0</v>
      </c>
      <c r="CM45" s="427">
        <v>513724.13578357687</v>
      </c>
      <c r="CN45" s="427">
        <v>0</v>
      </c>
      <c r="CO45" s="427">
        <v>25150</v>
      </c>
      <c r="CP45" s="427">
        <v>6558.1699999999983</v>
      </c>
      <c r="CQ45" s="427">
        <v>0</v>
      </c>
      <c r="CR45" s="427">
        <v>545432.30578357691</v>
      </c>
      <c r="CS45" s="427">
        <v>25000</v>
      </c>
      <c r="CT45" s="427">
        <v>0</v>
      </c>
      <c r="CU45" s="427">
        <v>0</v>
      </c>
      <c r="CV45" s="427">
        <v>25000</v>
      </c>
      <c r="CW45" s="427">
        <v>0</v>
      </c>
      <c r="CX45" s="427">
        <v>34683.94</v>
      </c>
      <c r="CY45" s="427">
        <v>43551.66</v>
      </c>
      <c r="CZ45" s="427">
        <v>3080.86</v>
      </c>
      <c r="DA45" s="427">
        <v>0</v>
      </c>
      <c r="DB45" s="427">
        <v>106316.46</v>
      </c>
      <c r="DC45" s="427">
        <v>1793816.5</v>
      </c>
      <c r="DD45" s="427">
        <v>1081456.1100000001</v>
      </c>
      <c r="DE45" s="427">
        <v>8655</v>
      </c>
      <c r="DF45" s="427">
        <v>721015.3899999999</v>
      </c>
      <c r="DG45" s="427"/>
      <c r="DH45" s="427"/>
      <c r="DI45" s="427"/>
      <c r="DJ45" s="427">
        <v>0</v>
      </c>
      <c r="DK45" s="427">
        <v>721015.3899999999</v>
      </c>
      <c r="DL45" s="427">
        <v>0</v>
      </c>
      <c r="DM45" s="427">
        <v>0</v>
      </c>
      <c r="DN45" s="427">
        <v>91564.43</v>
      </c>
      <c r="DO45" s="427">
        <v>427623.52</v>
      </c>
      <c r="DP45" s="427">
        <v>-39589.82</v>
      </c>
      <c r="DQ45" s="427">
        <v>0</v>
      </c>
      <c r="DR45" s="427">
        <v>-80810</v>
      </c>
      <c r="DS45" s="427">
        <v>-678957.72</v>
      </c>
      <c r="DT45" s="427">
        <v>-280169.58999999997</v>
      </c>
      <c r="DU45" s="427">
        <v>0</v>
      </c>
      <c r="DV45" s="427">
        <v>0</v>
      </c>
      <c r="DW45" s="427">
        <v>-1730</v>
      </c>
      <c r="DX45" s="427">
        <v>0</v>
      </c>
      <c r="DY45" s="427">
        <v>0</v>
      </c>
      <c r="DZ45" s="427">
        <v>0</v>
      </c>
      <c r="EA45" s="427">
        <v>4.5783576904796064E-2</v>
      </c>
      <c r="EC45" s="428">
        <f t="shared" si="1"/>
        <v>4.5783576963003725E-2</v>
      </c>
    </row>
    <row r="46" spans="1:133" ht="15.6" hidden="1" x14ac:dyDescent="0.3">
      <c r="A46" s="422" t="str">
        <f t="shared" si="0"/>
        <v>3302054</v>
      </c>
      <c r="B46" s="422" t="s">
        <v>414</v>
      </c>
      <c r="C46" s="423">
        <v>2054</v>
      </c>
      <c r="D46" s="424" t="s">
        <v>202</v>
      </c>
      <c r="E46" s="425" t="s">
        <v>1086</v>
      </c>
      <c r="F46" s="426">
        <v>46098</v>
      </c>
      <c r="G46" s="425" t="s">
        <v>161</v>
      </c>
      <c r="H46" s="425" t="s">
        <v>422</v>
      </c>
      <c r="I46" s="427">
        <v>2105045.2624652507</v>
      </c>
      <c r="J46" s="427">
        <v>0</v>
      </c>
      <c r="K46" s="427">
        <v>257237.40879963065</v>
      </c>
      <c r="L46" s="427">
        <v>0</v>
      </c>
      <c r="M46" s="427">
        <v>121200</v>
      </c>
      <c r="N46" s="427">
        <v>144010</v>
      </c>
      <c r="O46" s="427">
        <v>0</v>
      </c>
      <c r="P46" s="427">
        <v>0</v>
      </c>
      <c r="Q46" s="427">
        <v>0</v>
      </c>
      <c r="R46" s="427">
        <v>183498.77</v>
      </c>
      <c r="S46" s="427">
        <v>0</v>
      </c>
      <c r="T46" s="427">
        <v>0</v>
      </c>
      <c r="U46" s="427">
        <v>27622</v>
      </c>
      <c r="V46" s="427">
        <v>6005.8600000000006</v>
      </c>
      <c r="W46" s="427">
        <v>0</v>
      </c>
      <c r="X46" s="427">
        <v>2844619.3012648812</v>
      </c>
      <c r="Y46" s="427">
        <v>1190992.8099999998</v>
      </c>
      <c r="Z46" s="427">
        <v>0</v>
      </c>
      <c r="AA46" s="427">
        <v>386017.94</v>
      </c>
      <c r="AB46" s="427">
        <v>70588.789999999994</v>
      </c>
      <c r="AC46" s="427">
        <v>110199.97</v>
      </c>
      <c r="AD46" s="427">
        <v>180471.63</v>
      </c>
      <c r="AE46" s="427">
        <v>79992.209999999992</v>
      </c>
      <c r="AF46" s="427">
        <v>8297.2900000000009</v>
      </c>
      <c r="AG46" s="427">
        <v>6430.55</v>
      </c>
      <c r="AH46" s="427">
        <v>0</v>
      </c>
      <c r="AI46" s="427">
        <v>0</v>
      </c>
      <c r="AJ46" s="427">
        <v>21707.23</v>
      </c>
      <c r="AK46" s="427">
        <v>0</v>
      </c>
      <c r="AL46" s="427">
        <v>1928.39</v>
      </c>
      <c r="AM46" s="427">
        <v>11078.33</v>
      </c>
      <c r="AN46" s="427">
        <v>36330.5</v>
      </c>
      <c r="AO46" s="427">
        <v>14233.07</v>
      </c>
      <c r="AP46" s="427">
        <v>3303.26</v>
      </c>
      <c r="AQ46" s="427">
        <v>27608.2</v>
      </c>
      <c r="AR46" s="427">
        <v>2825</v>
      </c>
      <c r="AS46" s="427">
        <v>0</v>
      </c>
      <c r="AT46" s="427">
        <v>1846.73</v>
      </c>
      <c r="AU46" s="427">
        <v>19941.93</v>
      </c>
      <c r="AV46" s="427">
        <v>0</v>
      </c>
      <c r="AW46" s="427">
        <v>1733.95</v>
      </c>
      <c r="AX46" s="427">
        <v>0</v>
      </c>
      <c r="AY46" s="427">
        <v>0</v>
      </c>
      <c r="AZ46" s="427">
        <v>14069.5</v>
      </c>
      <c r="BA46" s="427">
        <v>9471</v>
      </c>
      <c r="BB46" s="427">
        <v>0</v>
      </c>
      <c r="BC46" s="427">
        <v>169533.79</v>
      </c>
      <c r="BD46" s="427">
        <v>183659.57</v>
      </c>
      <c r="BE46" s="427">
        <v>329721.02999999997</v>
      </c>
      <c r="BF46" s="427">
        <v>32795.18</v>
      </c>
      <c r="BG46" s="427">
        <v>0</v>
      </c>
      <c r="BH46" s="427">
        <v>0</v>
      </c>
      <c r="BI46" s="427">
        <v>0</v>
      </c>
      <c r="BJ46" s="427">
        <v>2914777.8499999996</v>
      </c>
      <c r="BK46" s="427">
        <v>136206.45000000054</v>
      </c>
      <c r="BL46" s="427">
        <v>-70158.548735118471</v>
      </c>
      <c r="BM46" s="427">
        <v>66047.901264882064</v>
      </c>
      <c r="BN46" s="427">
        <v>8369.5</v>
      </c>
      <c r="BO46" s="427">
        <v>0</v>
      </c>
      <c r="BP46" s="427">
        <v>0</v>
      </c>
      <c r="BQ46" s="427">
        <v>8369.5</v>
      </c>
      <c r="BR46" s="427">
        <v>0</v>
      </c>
      <c r="BS46" s="427">
        <v>0</v>
      </c>
      <c r="BT46" s="427">
        <v>6931</v>
      </c>
      <c r="BU46" s="427">
        <v>1040</v>
      </c>
      <c r="BV46" s="427">
        <v>0</v>
      </c>
      <c r="BW46" s="427">
        <v>0</v>
      </c>
      <c r="BX46" s="427">
        <v>7064</v>
      </c>
      <c r="BY46" s="427">
        <v>3402</v>
      </c>
      <c r="BZ46" s="427">
        <v>18437</v>
      </c>
      <c r="CA46" s="427">
        <v>42930.64</v>
      </c>
      <c r="CB46" s="427">
        <v>-10067.5</v>
      </c>
      <c r="CC46" s="427">
        <v>32863.14</v>
      </c>
      <c r="CD46" s="427">
        <v>0</v>
      </c>
      <c r="CE46" s="427">
        <v>0</v>
      </c>
      <c r="CF46" s="427">
        <v>0</v>
      </c>
      <c r="CG46" s="427">
        <v>0</v>
      </c>
      <c r="CH46" s="427">
        <v>0</v>
      </c>
      <c r="CI46" s="427">
        <v>0</v>
      </c>
      <c r="CJ46" s="427">
        <v>0</v>
      </c>
      <c r="CK46" s="427">
        <v>0</v>
      </c>
      <c r="CL46" s="427">
        <v>0</v>
      </c>
      <c r="CM46" s="427">
        <v>66047.901264882064</v>
      </c>
      <c r="CN46" s="427">
        <v>0</v>
      </c>
      <c r="CO46" s="427">
        <v>32863</v>
      </c>
      <c r="CP46" s="427">
        <v>0.13999999999941792</v>
      </c>
      <c r="CQ46" s="427">
        <v>0</v>
      </c>
      <c r="CR46" s="427">
        <v>98911.041264882064</v>
      </c>
      <c r="CS46" s="427">
        <v>308888.57</v>
      </c>
      <c r="CT46" s="427">
        <v>1885</v>
      </c>
      <c r="CU46" s="427">
        <v>0</v>
      </c>
      <c r="CV46" s="427">
        <v>307003.57</v>
      </c>
      <c r="CW46" s="427">
        <v>0</v>
      </c>
      <c r="CX46" s="427">
        <v>9852.1299999999992</v>
      </c>
      <c r="CY46" s="427">
        <v>3231.23</v>
      </c>
      <c r="CZ46" s="427">
        <v>16541.439999999999</v>
      </c>
      <c r="DA46" s="427">
        <v>0</v>
      </c>
      <c r="DB46" s="427">
        <v>336628.37</v>
      </c>
      <c r="DC46" s="427">
        <v>0</v>
      </c>
      <c r="DD46" s="427">
        <v>1575</v>
      </c>
      <c r="DE46" s="427">
        <v>0</v>
      </c>
      <c r="DF46" s="427">
        <v>-1575</v>
      </c>
      <c r="DG46" s="427"/>
      <c r="DH46" s="427"/>
      <c r="DI46" s="427"/>
      <c r="DJ46" s="427">
        <v>0</v>
      </c>
      <c r="DK46" s="427">
        <v>-1575</v>
      </c>
      <c r="DL46" s="427">
        <v>0</v>
      </c>
      <c r="DM46" s="427">
        <v>0</v>
      </c>
      <c r="DN46" s="427">
        <v>0</v>
      </c>
      <c r="DO46" s="427">
        <v>0</v>
      </c>
      <c r="DP46" s="427">
        <v>-205351.02</v>
      </c>
      <c r="DQ46" s="427">
        <v>0</v>
      </c>
      <c r="DR46" s="427">
        <v>0</v>
      </c>
      <c r="DS46" s="427">
        <v>0</v>
      </c>
      <c r="DT46" s="427">
        <v>-205351.02</v>
      </c>
      <c r="DU46" s="427">
        <v>1315.12</v>
      </c>
      <c r="DV46" s="427">
        <v>0</v>
      </c>
      <c r="DW46" s="427">
        <v>0</v>
      </c>
      <c r="DX46" s="427">
        <v>0</v>
      </c>
      <c r="DY46" s="427">
        <v>0</v>
      </c>
      <c r="DZ46" s="427">
        <v>-32105.97</v>
      </c>
      <c r="EA46" s="427">
        <v>-0.45873511793615762</v>
      </c>
      <c r="EC46" s="428">
        <f t="shared" si="1"/>
        <v>-0.45873511792524369</v>
      </c>
    </row>
    <row r="47" spans="1:133" ht="15.6" hidden="1" x14ac:dyDescent="0.3">
      <c r="A47" s="422" t="str">
        <f t="shared" si="0"/>
        <v>3302053</v>
      </c>
      <c r="B47" s="422" t="s">
        <v>415</v>
      </c>
      <c r="C47" s="423">
        <v>2053</v>
      </c>
      <c r="D47" s="424" t="s">
        <v>203</v>
      </c>
      <c r="E47" s="425" t="s">
        <v>1086</v>
      </c>
      <c r="F47" s="426">
        <v>46097</v>
      </c>
      <c r="G47" s="425" t="s">
        <v>161</v>
      </c>
      <c r="H47" s="425" t="s">
        <v>423</v>
      </c>
      <c r="I47" s="427">
        <v>2533490.841079962</v>
      </c>
      <c r="J47" s="427">
        <v>0</v>
      </c>
      <c r="K47" s="427">
        <v>185175.33666666667</v>
      </c>
      <c r="L47" s="427">
        <v>0</v>
      </c>
      <c r="M47" s="427">
        <v>222800</v>
      </c>
      <c r="N47" s="427">
        <v>21449</v>
      </c>
      <c r="O47" s="427">
        <v>0</v>
      </c>
      <c r="P47" s="427">
        <v>0</v>
      </c>
      <c r="Q47" s="427">
        <v>22361.75999999998</v>
      </c>
      <c r="R47" s="427">
        <v>87583.01</v>
      </c>
      <c r="S47" s="427">
        <v>0</v>
      </c>
      <c r="T47" s="427">
        <v>0</v>
      </c>
      <c r="U47" s="427">
        <v>214198.1</v>
      </c>
      <c r="V47" s="427">
        <v>2100</v>
      </c>
      <c r="W47" s="427">
        <v>0</v>
      </c>
      <c r="X47" s="427">
        <v>3289158.0477466281</v>
      </c>
      <c r="Y47" s="427">
        <v>1488699.56</v>
      </c>
      <c r="Z47" s="427">
        <v>0</v>
      </c>
      <c r="AA47" s="427">
        <v>525169.48</v>
      </c>
      <c r="AB47" s="427">
        <v>68671.61</v>
      </c>
      <c r="AC47" s="427">
        <v>193240.16999999998</v>
      </c>
      <c r="AD47" s="427">
        <v>0</v>
      </c>
      <c r="AE47" s="427">
        <v>159101.15</v>
      </c>
      <c r="AF47" s="427">
        <v>10449.77</v>
      </c>
      <c r="AG47" s="427">
        <v>12773.55</v>
      </c>
      <c r="AH47" s="427">
        <v>0</v>
      </c>
      <c r="AI47" s="427">
        <v>0</v>
      </c>
      <c r="AJ47" s="427">
        <v>11568.97</v>
      </c>
      <c r="AK47" s="427">
        <v>0</v>
      </c>
      <c r="AL47" s="427">
        <v>3252.01</v>
      </c>
      <c r="AM47" s="427">
        <v>9239.77</v>
      </c>
      <c r="AN47" s="427">
        <v>34139.050000000003</v>
      </c>
      <c r="AO47" s="427">
        <v>20481.73</v>
      </c>
      <c r="AP47" s="427">
        <v>5354.16</v>
      </c>
      <c r="AQ47" s="427">
        <v>113819.01</v>
      </c>
      <c r="AR47" s="427">
        <v>4317</v>
      </c>
      <c r="AS47" s="427">
        <v>0</v>
      </c>
      <c r="AT47" s="427">
        <v>13877.8</v>
      </c>
      <c r="AU47" s="427">
        <v>10467.880000000001</v>
      </c>
      <c r="AV47" s="427">
        <v>0</v>
      </c>
      <c r="AW47" s="427">
        <v>2315.38</v>
      </c>
      <c r="AX47" s="427">
        <v>0</v>
      </c>
      <c r="AY47" s="427">
        <v>0</v>
      </c>
      <c r="AZ47" s="427">
        <v>24217.71</v>
      </c>
      <c r="BA47" s="427">
        <v>13002.4</v>
      </c>
      <c r="BB47" s="427">
        <v>7059</v>
      </c>
      <c r="BC47" s="427">
        <v>182515.52</v>
      </c>
      <c r="BD47" s="427">
        <v>137720.04</v>
      </c>
      <c r="BE47" s="427">
        <v>237621.67</v>
      </c>
      <c r="BF47" s="427">
        <v>27974.809999999998</v>
      </c>
      <c r="BG47" s="427">
        <v>0</v>
      </c>
      <c r="BH47" s="427">
        <v>0</v>
      </c>
      <c r="BI47" s="427">
        <v>0</v>
      </c>
      <c r="BJ47" s="427">
        <v>3317049.1999999993</v>
      </c>
      <c r="BK47" s="427">
        <v>193096.06000000046</v>
      </c>
      <c r="BL47" s="427">
        <v>-27891.152253371198</v>
      </c>
      <c r="BM47" s="427">
        <v>165204.90774662927</v>
      </c>
      <c r="BN47" s="427">
        <v>9366.25</v>
      </c>
      <c r="BO47" s="427">
        <v>0</v>
      </c>
      <c r="BP47" s="427">
        <v>0</v>
      </c>
      <c r="BQ47" s="427">
        <v>9366.25</v>
      </c>
      <c r="BR47" s="427">
        <v>0</v>
      </c>
      <c r="BS47" s="427">
        <v>140</v>
      </c>
      <c r="BT47" s="427">
        <v>0</v>
      </c>
      <c r="BU47" s="427">
        <v>0</v>
      </c>
      <c r="BV47" s="427">
        <v>0</v>
      </c>
      <c r="BW47" s="427">
        <v>0</v>
      </c>
      <c r="BX47" s="427">
        <v>10140.290000000001</v>
      </c>
      <c r="BY47" s="427">
        <v>0</v>
      </c>
      <c r="BZ47" s="427">
        <v>10280.290000000001</v>
      </c>
      <c r="CA47" s="427">
        <v>35814.57</v>
      </c>
      <c r="CB47" s="427">
        <v>-914.04000000000087</v>
      </c>
      <c r="CC47" s="427">
        <v>34900.53</v>
      </c>
      <c r="CD47" s="427">
        <v>0</v>
      </c>
      <c r="CE47" s="427">
        <v>0</v>
      </c>
      <c r="CF47" s="427">
        <v>0</v>
      </c>
      <c r="CG47" s="427">
        <v>0</v>
      </c>
      <c r="CH47" s="427">
        <v>0</v>
      </c>
      <c r="CI47" s="427">
        <v>0</v>
      </c>
      <c r="CJ47" s="427">
        <v>0</v>
      </c>
      <c r="CK47" s="427">
        <v>0</v>
      </c>
      <c r="CL47" s="427">
        <v>0</v>
      </c>
      <c r="CM47" s="427">
        <v>165204.90774662927</v>
      </c>
      <c r="CN47" s="427">
        <v>0</v>
      </c>
      <c r="CO47" s="427">
        <v>34901</v>
      </c>
      <c r="CP47" s="427">
        <v>-0.47000000000116415</v>
      </c>
      <c r="CQ47" s="427">
        <v>0</v>
      </c>
      <c r="CR47" s="427">
        <v>200105.43774662926</v>
      </c>
      <c r="CS47" s="427">
        <v>5140</v>
      </c>
      <c r="CT47" s="427">
        <v>21426.63</v>
      </c>
      <c r="CU47" s="427">
        <v>0</v>
      </c>
      <c r="CV47" s="427">
        <v>-16286.630000000001</v>
      </c>
      <c r="CW47" s="427">
        <v>0</v>
      </c>
      <c r="CX47" s="427">
        <v>11093.45</v>
      </c>
      <c r="CY47" s="427">
        <v>8400.56</v>
      </c>
      <c r="CZ47" s="427">
        <v>0</v>
      </c>
      <c r="DA47" s="427">
        <v>0</v>
      </c>
      <c r="DB47" s="427">
        <v>3207.3799999999992</v>
      </c>
      <c r="DC47" s="427">
        <v>486300.5</v>
      </c>
      <c r="DD47" s="427">
        <v>0</v>
      </c>
      <c r="DE47" s="427">
        <v>0</v>
      </c>
      <c r="DF47" s="427">
        <v>486300.5</v>
      </c>
      <c r="DG47" s="427"/>
      <c r="DH47" s="427"/>
      <c r="DI47" s="427"/>
      <c r="DJ47" s="427">
        <v>0</v>
      </c>
      <c r="DK47" s="427">
        <v>486300.5</v>
      </c>
      <c r="DL47" s="427">
        <v>0</v>
      </c>
      <c r="DM47" s="427">
        <v>0</v>
      </c>
      <c r="DN47" s="427">
        <v>0</v>
      </c>
      <c r="DO47" s="427">
        <v>0</v>
      </c>
      <c r="DP47" s="427">
        <v>-251795.09</v>
      </c>
      <c r="DQ47" s="427">
        <v>0</v>
      </c>
      <c r="DR47" s="427">
        <v>0</v>
      </c>
      <c r="DS47" s="427">
        <v>0</v>
      </c>
      <c r="DT47" s="427">
        <v>-251795.09</v>
      </c>
      <c r="DU47" s="427">
        <v>8151.3</v>
      </c>
      <c r="DV47" s="427">
        <v>0</v>
      </c>
      <c r="DW47" s="427">
        <v>0</v>
      </c>
      <c r="DX47" s="427">
        <v>0</v>
      </c>
      <c r="DY47" s="427">
        <v>0</v>
      </c>
      <c r="DZ47" s="427">
        <v>-45758.85</v>
      </c>
      <c r="EA47" s="427">
        <v>0.19774662927375175</v>
      </c>
      <c r="EC47" s="428">
        <f t="shared" si="1"/>
        <v>0.19774662922282005</v>
      </c>
    </row>
    <row r="48" spans="1:133" ht="15.6" hidden="1" x14ac:dyDescent="0.3">
      <c r="A48" s="422" t="str">
        <f t="shared" si="0"/>
        <v>3302464</v>
      </c>
      <c r="B48" s="422" t="s">
        <v>416</v>
      </c>
      <c r="C48" s="423">
        <v>2464</v>
      </c>
      <c r="D48" s="424" t="s">
        <v>204</v>
      </c>
      <c r="E48" s="425" t="s">
        <v>1086</v>
      </c>
      <c r="F48" s="426">
        <v>46094</v>
      </c>
      <c r="G48" s="425" t="s">
        <v>161</v>
      </c>
      <c r="H48" s="425" t="s">
        <v>452</v>
      </c>
      <c r="I48" s="427">
        <v>2123676.84</v>
      </c>
      <c r="J48" s="427">
        <v>0</v>
      </c>
      <c r="K48" s="427">
        <v>93940.53</v>
      </c>
      <c r="L48" s="427">
        <v>0</v>
      </c>
      <c r="M48" s="427">
        <v>55255</v>
      </c>
      <c r="N48" s="427">
        <v>87185</v>
      </c>
      <c r="O48" s="427">
        <v>257224</v>
      </c>
      <c r="P48" s="427">
        <v>46110</v>
      </c>
      <c r="Q48" s="427">
        <v>263000.25</v>
      </c>
      <c r="R48" s="427">
        <v>1006.2</v>
      </c>
      <c r="S48" s="427">
        <v>0</v>
      </c>
      <c r="T48" s="427">
        <v>0</v>
      </c>
      <c r="U48" s="427">
        <v>66972.399999999994</v>
      </c>
      <c r="V48" s="427">
        <v>36778</v>
      </c>
      <c r="W48" s="427">
        <v>0</v>
      </c>
      <c r="X48" s="427">
        <v>3031148.2199999997</v>
      </c>
      <c r="Y48" s="427">
        <v>1358723.74</v>
      </c>
      <c r="Z48" s="427">
        <v>0</v>
      </c>
      <c r="AA48" s="427">
        <v>324686.84000000003</v>
      </c>
      <c r="AB48" s="427">
        <v>47270.420000000006</v>
      </c>
      <c r="AC48" s="427">
        <v>120050.21</v>
      </c>
      <c r="AD48" s="427">
        <v>0</v>
      </c>
      <c r="AE48" s="427">
        <v>137076.35</v>
      </c>
      <c r="AF48" s="427">
        <v>151.27000000000001</v>
      </c>
      <c r="AG48" s="427">
        <v>949.4</v>
      </c>
      <c r="AH48" s="427">
        <v>0</v>
      </c>
      <c r="AI48" s="427">
        <v>0</v>
      </c>
      <c r="AJ48" s="427">
        <v>15840.62</v>
      </c>
      <c r="AK48" s="427">
        <v>5985</v>
      </c>
      <c r="AL48" s="427">
        <v>60413.04</v>
      </c>
      <c r="AM48" s="427">
        <v>6850.0066666666671</v>
      </c>
      <c r="AN48" s="427">
        <v>55173.17</v>
      </c>
      <c r="AO48" s="427">
        <v>32064.84</v>
      </c>
      <c r="AP48" s="427">
        <v>80423.75</v>
      </c>
      <c r="AQ48" s="427">
        <v>141900.23000000001</v>
      </c>
      <c r="AR48" s="427">
        <v>3522.97</v>
      </c>
      <c r="AS48" s="427">
        <v>0</v>
      </c>
      <c r="AT48" s="427">
        <v>13547.12</v>
      </c>
      <c r="AU48" s="427">
        <v>22554.17</v>
      </c>
      <c r="AV48" s="427">
        <v>0</v>
      </c>
      <c r="AW48" s="427">
        <v>657.53</v>
      </c>
      <c r="AX48" s="427">
        <v>10725</v>
      </c>
      <c r="AY48" s="427">
        <v>0</v>
      </c>
      <c r="AZ48" s="427">
        <v>2728.32</v>
      </c>
      <c r="BA48" s="427">
        <v>11097</v>
      </c>
      <c r="BB48" s="427">
        <v>53628.95</v>
      </c>
      <c r="BC48" s="427">
        <v>86793.133333333331</v>
      </c>
      <c r="BD48" s="427">
        <v>64027.07</v>
      </c>
      <c r="BE48" s="427">
        <v>47516.98</v>
      </c>
      <c r="BF48" s="427">
        <v>39869.65</v>
      </c>
      <c r="BG48" s="427">
        <v>0</v>
      </c>
      <c r="BH48" s="427">
        <v>0</v>
      </c>
      <c r="BI48" s="427">
        <v>0</v>
      </c>
      <c r="BJ48" s="427">
        <v>2744226.78</v>
      </c>
      <c r="BK48" s="427">
        <v>-374598.72999999963</v>
      </c>
      <c r="BL48" s="427">
        <v>286921.43999999994</v>
      </c>
      <c r="BM48" s="427">
        <v>-87677.289999999688</v>
      </c>
      <c r="BN48" s="427">
        <v>8691.25</v>
      </c>
      <c r="BO48" s="427">
        <v>20433</v>
      </c>
      <c r="BP48" s="427">
        <v>0</v>
      </c>
      <c r="BQ48" s="427">
        <v>29124.25</v>
      </c>
      <c r="BR48" s="427">
        <v>0</v>
      </c>
      <c r="BS48" s="427">
        <v>0</v>
      </c>
      <c r="BT48" s="427">
        <v>10250</v>
      </c>
      <c r="BU48" s="427">
        <v>0</v>
      </c>
      <c r="BV48" s="427">
        <v>0</v>
      </c>
      <c r="BW48" s="427">
        <v>0</v>
      </c>
      <c r="BX48" s="427">
        <v>20108</v>
      </c>
      <c r="BY48" s="427">
        <v>0</v>
      </c>
      <c r="BZ48" s="427">
        <v>30358</v>
      </c>
      <c r="CA48" s="427">
        <v>16820.559999999998</v>
      </c>
      <c r="CB48" s="427">
        <v>-1233.75</v>
      </c>
      <c r="CC48" s="427">
        <v>15586.809999999998</v>
      </c>
      <c r="CD48" s="427">
        <v>0</v>
      </c>
      <c r="CE48" s="427">
        <v>0</v>
      </c>
      <c r="CF48" s="427">
        <v>0</v>
      </c>
      <c r="CG48" s="427">
        <v>0</v>
      </c>
      <c r="CH48" s="427">
        <v>0</v>
      </c>
      <c r="CI48" s="427">
        <v>0</v>
      </c>
      <c r="CJ48" s="427">
        <v>0</v>
      </c>
      <c r="CK48" s="427">
        <v>0</v>
      </c>
      <c r="CL48" s="427">
        <v>0</v>
      </c>
      <c r="CM48" s="427">
        <v>0</v>
      </c>
      <c r="CN48" s="427">
        <v>-87677.289999999688</v>
      </c>
      <c r="CO48" s="427">
        <v>15262</v>
      </c>
      <c r="CP48" s="427">
        <v>324.80999999999767</v>
      </c>
      <c r="CQ48" s="427">
        <v>0</v>
      </c>
      <c r="CR48" s="427">
        <v>-72090.47999999969</v>
      </c>
      <c r="CS48" s="427">
        <v>111944.72</v>
      </c>
      <c r="CT48" s="427">
        <v>0</v>
      </c>
      <c r="CU48" s="427">
        <v>0</v>
      </c>
      <c r="CV48" s="427">
        <v>111944.72</v>
      </c>
      <c r="CW48" s="427">
        <v>0</v>
      </c>
      <c r="CX48" s="427">
        <v>15595.77</v>
      </c>
      <c r="CY48" s="427">
        <v>2327.33</v>
      </c>
      <c r="CZ48" s="427">
        <v>0</v>
      </c>
      <c r="DA48" s="427">
        <v>0</v>
      </c>
      <c r="DB48" s="427">
        <v>129867.82</v>
      </c>
      <c r="DC48" s="427">
        <v>0</v>
      </c>
      <c r="DD48" s="427">
        <v>0</v>
      </c>
      <c r="DE48" s="427">
        <v>0</v>
      </c>
      <c r="DF48" s="427">
        <v>0</v>
      </c>
      <c r="DG48" s="427"/>
      <c r="DH48" s="427"/>
      <c r="DI48" s="427"/>
      <c r="DJ48" s="427">
        <v>0</v>
      </c>
      <c r="DK48" s="427">
        <v>0</v>
      </c>
      <c r="DL48" s="427">
        <v>25796.69</v>
      </c>
      <c r="DM48" s="427">
        <v>0</v>
      </c>
      <c r="DN48" s="427">
        <v>23402.55</v>
      </c>
      <c r="DO48" s="427">
        <v>0</v>
      </c>
      <c r="DP48" s="427">
        <v>-213744.06</v>
      </c>
      <c r="DQ48" s="427">
        <v>-3500.64</v>
      </c>
      <c r="DR48" s="427">
        <v>0</v>
      </c>
      <c r="DS48" s="427">
        <v>0</v>
      </c>
      <c r="DT48" s="427">
        <v>-168045.46000000002</v>
      </c>
      <c r="DU48" s="427">
        <v>0</v>
      </c>
      <c r="DV48" s="427">
        <v>0</v>
      </c>
      <c r="DW48" s="427">
        <v>0</v>
      </c>
      <c r="DX48" s="427">
        <v>0</v>
      </c>
      <c r="DY48" s="427">
        <v>0</v>
      </c>
      <c r="DZ48" s="427">
        <v>-33913.29</v>
      </c>
      <c r="EA48" s="427">
        <v>0.45000000033178367</v>
      </c>
      <c r="EC48" s="428">
        <f t="shared" si="1"/>
        <v>0.45000000032450771</v>
      </c>
    </row>
    <row r="49" spans="1:133" ht="15.6" hidden="1" x14ac:dyDescent="0.3">
      <c r="A49" s="422" t="str">
        <f t="shared" si="0"/>
        <v>3303320</v>
      </c>
      <c r="B49" s="422" t="s">
        <v>417</v>
      </c>
      <c r="C49" s="423">
        <v>3320</v>
      </c>
      <c r="D49" s="424" t="s">
        <v>205</v>
      </c>
      <c r="E49" s="425" t="s">
        <v>1086</v>
      </c>
      <c r="F49" s="426">
        <v>46092</v>
      </c>
      <c r="G49" s="425" t="s">
        <v>161</v>
      </c>
      <c r="H49" s="425" t="s">
        <v>424</v>
      </c>
      <c r="I49" s="427">
        <v>2495810.6010741638</v>
      </c>
      <c r="J49" s="427">
        <v>0</v>
      </c>
      <c r="K49" s="427">
        <v>139962.58433333333</v>
      </c>
      <c r="L49" s="427">
        <v>0</v>
      </c>
      <c r="M49" s="427">
        <v>346645</v>
      </c>
      <c r="N49" s="427">
        <v>62039</v>
      </c>
      <c r="O49" s="427">
        <v>0</v>
      </c>
      <c r="P49" s="427">
        <v>0</v>
      </c>
      <c r="Q49" s="427">
        <v>67909.728494999974</v>
      </c>
      <c r="R49" s="427">
        <v>0</v>
      </c>
      <c r="S49" s="427">
        <v>0</v>
      </c>
      <c r="T49" s="427">
        <v>0</v>
      </c>
      <c r="U49" s="427">
        <v>15092.71</v>
      </c>
      <c r="V49" s="427">
        <v>65311.519999999997</v>
      </c>
      <c r="W49" s="427">
        <v>0</v>
      </c>
      <c r="X49" s="427">
        <v>3192771.1439024969</v>
      </c>
      <c r="Y49" s="427">
        <v>1376344.51</v>
      </c>
      <c r="Z49" s="427">
        <v>0</v>
      </c>
      <c r="AA49" s="427">
        <v>531368.84</v>
      </c>
      <c r="AB49" s="427">
        <v>43413.55</v>
      </c>
      <c r="AC49" s="427">
        <v>137363.04</v>
      </c>
      <c r="AD49" s="427">
        <v>0</v>
      </c>
      <c r="AE49" s="427">
        <v>137354.21</v>
      </c>
      <c r="AF49" s="427">
        <v>3684.08</v>
      </c>
      <c r="AG49" s="427">
        <v>47930.31</v>
      </c>
      <c r="AH49" s="427">
        <v>0</v>
      </c>
      <c r="AI49" s="427">
        <v>0</v>
      </c>
      <c r="AJ49" s="427">
        <v>38158.25</v>
      </c>
      <c r="AK49" s="427">
        <v>0</v>
      </c>
      <c r="AL49" s="427">
        <v>44140.759999999995</v>
      </c>
      <c r="AM49" s="427">
        <v>1557.17</v>
      </c>
      <c r="AN49" s="427">
        <v>45636.65</v>
      </c>
      <c r="AO49" s="427">
        <v>3868.98</v>
      </c>
      <c r="AP49" s="427">
        <v>15880.890000000001</v>
      </c>
      <c r="AQ49" s="427">
        <v>39223.99</v>
      </c>
      <c r="AR49" s="427">
        <v>0</v>
      </c>
      <c r="AS49" s="427">
        <v>0</v>
      </c>
      <c r="AT49" s="427">
        <v>0</v>
      </c>
      <c r="AU49" s="427">
        <v>0</v>
      </c>
      <c r="AV49" s="427">
        <v>0</v>
      </c>
      <c r="AW49" s="427">
        <v>1121</v>
      </c>
      <c r="AX49" s="427">
        <v>889.81</v>
      </c>
      <c r="AY49" s="427">
        <v>0</v>
      </c>
      <c r="AZ49" s="427">
        <v>196820.47</v>
      </c>
      <c r="BA49" s="427">
        <v>23297.08</v>
      </c>
      <c r="BB49" s="427">
        <v>5161</v>
      </c>
      <c r="BC49" s="427">
        <v>181143.26</v>
      </c>
      <c r="BD49" s="427">
        <v>31063.33</v>
      </c>
      <c r="BE49" s="427">
        <v>11804.940000000002</v>
      </c>
      <c r="BF49" s="427">
        <v>451</v>
      </c>
      <c r="BG49" s="427">
        <v>74046.850000000006</v>
      </c>
      <c r="BH49" s="427">
        <v>0</v>
      </c>
      <c r="BI49" s="427">
        <v>14553</v>
      </c>
      <c r="BJ49" s="427">
        <v>3006276.9700000007</v>
      </c>
      <c r="BK49" s="427">
        <v>1162447.1699999988</v>
      </c>
      <c r="BL49" s="427">
        <v>186494.17390249623</v>
      </c>
      <c r="BM49" s="427">
        <v>1348941.343902495</v>
      </c>
      <c r="BN49" s="427">
        <v>17047.12</v>
      </c>
      <c r="BO49" s="427">
        <v>0</v>
      </c>
      <c r="BP49" s="427">
        <v>14553</v>
      </c>
      <c r="BQ49" s="427">
        <v>31600.12</v>
      </c>
      <c r="BR49" s="427">
        <v>0</v>
      </c>
      <c r="BS49" s="427">
        <v>0</v>
      </c>
      <c r="BT49" s="427">
        <v>0</v>
      </c>
      <c r="BU49" s="427">
        <v>0</v>
      </c>
      <c r="BV49" s="427">
        <v>0</v>
      </c>
      <c r="BW49" s="427">
        <v>0</v>
      </c>
      <c r="BX49" s="427">
        <v>31600</v>
      </c>
      <c r="BY49" s="427">
        <v>0</v>
      </c>
      <c r="BZ49" s="427">
        <v>31600</v>
      </c>
      <c r="CA49" s="427">
        <v>0</v>
      </c>
      <c r="CB49" s="427">
        <v>0.11999999999898137</v>
      </c>
      <c r="CC49" s="427">
        <v>0.11999999999898137</v>
      </c>
      <c r="CD49" s="427">
        <v>0</v>
      </c>
      <c r="CE49" s="427">
        <v>0</v>
      </c>
      <c r="CF49" s="427">
        <v>0</v>
      </c>
      <c r="CG49" s="427">
        <v>0</v>
      </c>
      <c r="CH49" s="427">
        <v>0</v>
      </c>
      <c r="CI49" s="427">
        <v>0</v>
      </c>
      <c r="CJ49" s="427">
        <v>0</v>
      </c>
      <c r="CK49" s="427">
        <v>0</v>
      </c>
      <c r="CL49" s="427">
        <v>0</v>
      </c>
      <c r="CM49" s="427">
        <v>1348941.343902495</v>
      </c>
      <c r="CN49" s="427">
        <v>0</v>
      </c>
      <c r="CO49" s="427">
        <v>0</v>
      </c>
      <c r="CP49" s="427">
        <v>0.11999999999898137</v>
      </c>
      <c r="CQ49" s="427">
        <v>0</v>
      </c>
      <c r="CR49" s="427">
        <v>1348941.4639024951</v>
      </c>
      <c r="CS49" s="427">
        <v>1639184.71</v>
      </c>
      <c r="CT49" s="427">
        <v>0</v>
      </c>
      <c r="CU49" s="427">
        <v>0</v>
      </c>
      <c r="CV49" s="427">
        <v>1639184.71</v>
      </c>
      <c r="CW49" s="427">
        <v>0</v>
      </c>
      <c r="CX49" s="427">
        <v>6013.9</v>
      </c>
      <c r="CY49" s="427">
        <v>8027.34</v>
      </c>
      <c r="CZ49" s="427">
        <v>0</v>
      </c>
      <c r="DA49" s="427">
        <v>0</v>
      </c>
      <c r="DB49" s="427">
        <v>1653225.95</v>
      </c>
      <c r="DC49" s="427">
        <v>0</v>
      </c>
      <c r="DD49" s="427">
        <v>0</v>
      </c>
      <c r="DE49" s="427">
        <v>0</v>
      </c>
      <c r="DF49" s="427">
        <v>0</v>
      </c>
      <c r="DG49" s="427"/>
      <c r="DH49" s="427"/>
      <c r="DI49" s="427"/>
      <c r="DJ49" s="427">
        <v>0</v>
      </c>
      <c r="DK49" s="427">
        <v>0</v>
      </c>
      <c r="DL49" s="427">
        <v>0</v>
      </c>
      <c r="DM49" s="427">
        <v>0</v>
      </c>
      <c r="DN49" s="427">
        <v>0</v>
      </c>
      <c r="DO49" s="427">
        <v>0</v>
      </c>
      <c r="DP49" s="427">
        <v>-220173.31</v>
      </c>
      <c r="DQ49" s="427">
        <v>-41566.11</v>
      </c>
      <c r="DR49" s="427">
        <v>0</v>
      </c>
      <c r="DS49" s="427">
        <v>0</v>
      </c>
      <c r="DT49" s="427">
        <v>-261739.41999999998</v>
      </c>
      <c r="DU49" s="427">
        <v>0</v>
      </c>
      <c r="DV49" s="427">
        <v>0</v>
      </c>
      <c r="DW49" s="427">
        <v>0</v>
      </c>
      <c r="DX49" s="427">
        <v>0</v>
      </c>
      <c r="DY49" s="427">
        <v>0</v>
      </c>
      <c r="DZ49" s="427">
        <v>-42545</v>
      </c>
      <c r="EA49" s="427">
        <v>-6.6097504924982786E-2</v>
      </c>
      <c r="EC49" s="428">
        <f t="shared" si="1"/>
        <v>-6.6097504866775125E-2</v>
      </c>
    </row>
    <row r="50" spans="1:133" ht="15.6" hidden="1" x14ac:dyDescent="0.3">
      <c r="A50" s="422" t="str">
        <f t="shared" si="0"/>
        <v>3302055</v>
      </c>
      <c r="B50" s="422" t="s">
        <v>418</v>
      </c>
      <c r="C50" s="423">
        <v>2055</v>
      </c>
      <c r="D50" s="424" t="s">
        <v>206</v>
      </c>
      <c r="E50" s="425" t="s">
        <v>1086</v>
      </c>
      <c r="F50" s="426">
        <v>46094</v>
      </c>
      <c r="G50" s="425" t="s">
        <v>161</v>
      </c>
      <c r="H50" s="425" t="s">
        <v>425</v>
      </c>
      <c r="I50" s="427">
        <v>2424025.5939831929</v>
      </c>
      <c r="J50" s="427">
        <v>0</v>
      </c>
      <c r="K50" s="427">
        <v>107751.82333333333</v>
      </c>
      <c r="L50" s="427">
        <v>0</v>
      </c>
      <c r="M50" s="427">
        <v>163570</v>
      </c>
      <c r="N50" s="427">
        <v>91392</v>
      </c>
      <c r="O50" s="427">
        <v>0</v>
      </c>
      <c r="P50" s="427">
        <v>1274</v>
      </c>
      <c r="Q50" s="427">
        <v>1957.75</v>
      </c>
      <c r="R50" s="427">
        <v>36607.800000000003</v>
      </c>
      <c r="S50" s="427">
        <v>0</v>
      </c>
      <c r="T50" s="427">
        <v>0</v>
      </c>
      <c r="U50" s="427">
        <v>56257.05</v>
      </c>
      <c r="V50" s="427">
        <v>180487.31</v>
      </c>
      <c r="W50" s="427">
        <v>0</v>
      </c>
      <c r="X50" s="427">
        <v>3063323.3273165259</v>
      </c>
      <c r="Y50" s="427">
        <v>1434432.5</v>
      </c>
      <c r="Z50" s="427">
        <v>655</v>
      </c>
      <c r="AA50" s="427">
        <v>334534.55</v>
      </c>
      <c r="AB50" s="427">
        <v>526.94000000000005</v>
      </c>
      <c r="AC50" s="427">
        <v>409043.44</v>
      </c>
      <c r="AD50" s="427">
        <v>0</v>
      </c>
      <c r="AE50" s="427">
        <v>260391.74</v>
      </c>
      <c r="AF50" s="427">
        <v>10958</v>
      </c>
      <c r="AG50" s="427">
        <v>13620.349999999999</v>
      </c>
      <c r="AH50" s="427">
        <v>0</v>
      </c>
      <c r="AI50" s="427">
        <v>0</v>
      </c>
      <c r="AJ50" s="427">
        <v>53607.42</v>
      </c>
      <c r="AK50" s="427">
        <v>0</v>
      </c>
      <c r="AL50" s="427">
        <v>40674.04</v>
      </c>
      <c r="AM50" s="427">
        <v>7596.41</v>
      </c>
      <c r="AN50" s="427">
        <v>29260.19</v>
      </c>
      <c r="AO50" s="427">
        <v>27824.829999999998</v>
      </c>
      <c r="AP50" s="427">
        <v>7232.3</v>
      </c>
      <c r="AQ50" s="427">
        <v>102162.25</v>
      </c>
      <c r="AR50" s="427">
        <v>0</v>
      </c>
      <c r="AS50" s="427">
        <v>0</v>
      </c>
      <c r="AT50" s="427">
        <v>34827.189999999995</v>
      </c>
      <c r="AU50" s="427">
        <v>0</v>
      </c>
      <c r="AV50" s="427">
        <v>0</v>
      </c>
      <c r="AW50" s="427">
        <v>0</v>
      </c>
      <c r="AX50" s="427">
        <v>29900.18</v>
      </c>
      <c r="AY50" s="427">
        <v>0</v>
      </c>
      <c r="AZ50" s="427">
        <v>1565.96</v>
      </c>
      <c r="BA50" s="427">
        <v>11880</v>
      </c>
      <c r="BB50" s="427">
        <v>4892</v>
      </c>
      <c r="BC50" s="427">
        <v>129037.71</v>
      </c>
      <c r="BD50" s="427">
        <v>40716.85</v>
      </c>
      <c r="BE50" s="427">
        <v>132287.13999999998</v>
      </c>
      <c r="BF50" s="427">
        <v>77759.34</v>
      </c>
      <c r="BG50" s="427">
        <v>0</v>
      </c>
      <c r="BH50" s="427">
        <v>0</v>
      </c>
      <c r="BI50" s="427">
        <v>0</v>
      </c>
      <c r="BJ50" s="427">
        <v>3195386.33</v>
      </c>
      <c r="BK50" s="427">
        <v>432763.3699999997</v>
      </c>
      <c r="BL50" s="427">
        <v>-132063.00268347422</v>
      </c>
      <c r="BM50" s="427">
        <v>300700.36731652549</v>
      </c>
      <c r="BN50" s="427">
        <v>8977.9</v>
      </c>
      <c r="BO50" s="427">
        <v>0</v>
      </c>
      <c r="BP50" s="427">
        <v>0</v>
      </c>
      <c r="BQ50" s="427">
        <v>8977.9</v>
      </c>
      <c r="BR50" s="427">
        <v>0</v>
      </c>
      <c r="BS50" s="427">
        <v>2015</v>
      </c>
      <c r="BT50" s="427">
        <v>0</v>
      </c>
      <c r="BU50" s="427">
        <v>0</v>
      </c>
      <c r="BV50" s="427">
        <v>0</v>
      </c>
      <c r="BW50" s="427">
        <v>1805.92</v>
      </c>
      <c r="BX50" s="427">
        <v>0</v>
      </c>
      <c r="BY50" s="427">
        <v>0</v>
      </c>
      <c r="BZ50" s="427">
        <v>3820.92</v>
      </c>
      <c r="CA50" s="427">
        <v>0</v>
      </c>
      <c r="CB50" s="427">
        <v>5156.9799999999996</v>
      </c>
      <c r="CC50" s="427">
        <v>5156.9799999999996</v>
      </c>
      <c r="CD50" s="427">
        <v>0</v>
      </c>
      <c r="CE50" s="427">
        <v>0</v>
      </c>
      <c r="CF50" s="427">
        <v>0</v>
      </c>
      <c r="CG50" s="427">
        <v>0</v>
      </c>
      <c r="CH50" s="427">
        <v>0</v>
      </c>
      <c r="CI50" s="427">
        <v>0</v>
      </c>
      <c r="CJ50" s="427">
        <v>0</v>
      </c>
      <c r="CK50" s="427">
        <v>0</v>
      </c>
      <c r="CL50" s="427">
        <v>0</v>
      </c>
      <c r="CM50" s="427">
        <v>300700.36731652549</v>
      </c>
      <c r="CN50" s="427">
        <v>0</v>
      </c>
      <c r="CO50" s="427">
        <v>5157</v>
      </c>
      <c r="CP50" s="427">
        <v>-2.0000000000436557E-2</v>
      </c>
      <c r="CQ50" s="427">
        <v>0</v>
      </c>
      <c r="CR50" s="427">
        <v>305857.34731652547</v>
      </c>
      <c r="CS50" s="427">
        <v>245443.75</v>
      </c>
      <c r="CT50" s="427">
        <v>0</v>
      </c>
      <c r="CU50" s="427">
        <v>0</v>
      </c>
      <c r="CV50" s="427">
        <v>245443.75</v>
      </c>
      <c r="CW50" s="427">
        <v>1000</v>
      </c>
      <c r="CX50" s="427">
        <v>5828.63</v>
      </c>
      <c r="CY50" s="427">
        <v>2886.51</v>
      </c>
      <c r="CZ50" s="427">
        <v>0</v>
      </c>
      <c r="DA50" s="427">
        <v>0</v>
      </c>
      <c r="DB50" s="427">
        <v>255158.89</v>
      </c>
      <c r="DC50" s="427">
        <v>253894.31</v>
      </c>
      <c r="DD50" s="427">
        <v>0</v>
      </c>
      <c r="DE50" s="427">
        <v>0</v>
      </c>
      <c r="DF50" s="427">
        <v>253894.31</v>
      </c>
      <c r="DG50" s="427"/>
      <c r="DH50" s="427"/>
      <c r="DI50" s="427"/>
      <c r="DJ50" s="427">
        <v>0</v>
      </c>
      <c r="DK50" s="427">
        <v>253894.31</v>
      </c>
      <c r="DL50" s="427">
        <v>0</v>
      </c>
      <c r="DM50" s="427">
        <v>0</v>
      </c>
      <c r="DN50" s="427">
        <v>16813.400000000001</v>
      </c>
      <c r="DO50" s="427">
        <v>0</v>
      </c>
      <c r="DP50" s="427">
        <v>-16239.68</v>
      </c>
      <c r="DQ50" s="427">
        <v>-493</v>
      </c>
      <c r="DR50" s="427">
        <v>0</v>
      </c>
      <c r="DS50" s="427">
        <v>0</v>
      </c>
      <c r="DT50" s="427">
        <v>80.720000000001164</v>
      </c>
      <c r="DU50" s="427">
        <v>0</v>
      </c>
      <c r="DV50" s="427">
        <v>0</v>
      </c>
      <c r="DW50" s="427">
        <v>0</v>
      </c>
      <c r="DX50" s="427">
        <v>0</v>
      </c>
      <c r="DY50" s="427">
        <v>0</v>
      </c>
      <c r="DZ50" s="427">
        <v>-203276.52</v>
      </c>
      <c r="EA50" s="427">
        <v>-5.2683474554214627E-2</v>
      </c>
      <c r="EC50" s="428">
        <f t="shared" si="1"/>
        <v>-5.2683474554214627E-2</v>
      </c>
    </row>
    <row r="51" spans="1:133" ht="15.6" hidden="1" x14ac:dyDescent="0.3">
      <c r="A51" s="422" t="str">
        <f t="shared" si="0"/>
        <v>3301802</v>
      </c>
      <c r="B51" s="422" t="s">
        <v>419</v>
      </c>
      <c r="C51" s="423">
        <v>1802</v>
      </c>
      <c r="D51" s="424" t="s">
        <v>207</v>
      </c>
      <c r="E51" s="425" t="s">
        <v>1086</v>
      </c>
      <c r="F51" s="426">
        <v>46101</v>
      </c>
      <c r="G51" s="425" t="s">
        <v>161</v>
      </c>
      <c r="H51" s="425" t="s">
        <v>453</v>
      </c>
      <c r="I51" s="427">
        <v>614899.02638829884</v>
      </c>
      <c r="J51" s="427">
        <v>0</v>
      </c>
      <c r="K51" s="427">
        <v>67095.097599261309</v>
      </c>
      <c r="L51" s="427">
        <v>0</v>
      </c>
      <c r="M51" s="427">
        <v>0</v>
      </c>
      <c r="N51" s="427">
        <v>0</v>
      </c>
      <c r="O51" s="427">
        <v>0</v>
      </c>
      <c r="P51" s="427">
        <v>0</v>
      </c>
      <c r="Q51" s="427">
        <v>4978.5755000000008</v>
      </c>
      <c r="R51" s="427">
        <v>0</v>
      </c>
      <c r="S51" s="427">
        <v>0</v>
      </c>
      <c r="T51" s="427">
        <v>0</v>
      </c>
      <c r="U51" s="427">
        <v>5274</v>
      </c>
      <c r="V51" s="427">
        <v>0</v>
      </c>
      <c r="W51" s="427">
        <v>0</v>
      </c>
      <c r="X51" s="427">
        <v>692246.6994875602</v>
      </c>
      <c r="Y51" s="427">
        <v>144800.10999999999</v>
      </c>
      <c r="Z51" s="427">
        <v>20448.29</v>
      </c>
      <c r="AA51" s="427">
        <v>271505.32</v>
      </c>
      <c r="AB51" s="427">
        <v>4049.13</v>
      </c>
      <c r="AC51" s="427">
        <v>34340.269999999997</v>
      </c>
      <c r="AD51" s="427">
        <v>0</v>
      </c>
      <c r="AE51" s="427">
        <v>7993.47</v>
      </c>
      <c r="AF51" s="427">
        <v>1782.25</v>
      </c>
      <c r="AG51" s="427">
        <v>200</v>
      </c>
      <c r="AH51" s="427">
        <v>0</v>
      </c>
      <c r="AI51" s="427">
        <v>0</v>
      </c>
      <c r="AJ51" s="427">
        <v>2671.89</v>
      </c>
      <c r="AK51" s="427">
        <v>0</v>
      </c>
      <c r="AL51" s="427">
        <v>3562.2200000000003</v>
      </c>
      <c r="AM51" s="427">
        <v>1118.98</v>
      </c>
      <c r="AN51" s="427">
        <v>7208.1</v>
      </c>
      <c r="AO51" s="427">
        <v>0</v>
      </c>
      <c r="AP51" s="427">
        <v>8952.2199999999993</v>
      </c>
      <c r="AQ51" s="427">
        <v>14006.51</v>
      </c>
      <c r="AR51" s="427">
        <v>33.340000000000003</v>
      </c>
      <c r="AS51" s="427">
        <v>0</v>
      </c>
      <c r="AT51" s="427">
        <v>3101.11</v>
      </c>
      <c r="AU51" s="427">
        <v>0</v>
      </c>
      <c r="AV51" s="427">
        <v>0</v>
      </c>
      <c r="AW51" s="427">
        <v>0</v>
      </c>
      <c r="AX51" s="427">
        <v>0</v>
      </c>
      <c r="AY51" s="427">
        <v>0</v>
      </c>
      <c r="AZ51" s="427">
        <v>5044.75</v>
      </c>
      <c r="BA51" s="427">
        <v>3291.75</v>
      </c>
      <c r="BB51" s="427">
        <v>0</v>
      </c>
      <c r="BC51" s="427">
        <v>6735.65</v>
      </c>
      <c r="BD51" s="427">
        <v>44900.02</v>
      </c>
      <c r="BE51" s="427">
        <v>2868.85</v>
      </c>
      <c r="BF51" s="427">
        <v>41365.160000000003</v>
      </c>
      <c r="BG51" s="427">
        <v>0</v>
      </c>
      <c r="BH51" s="427">
        <v>0</v>
      </c>
      <c r="BI51" s="427">
        <v>0</v>
      </c>
      <c r="BJ51" s="427">
        <v>629979.39</v>
      </c>
      <c r="BK51" s="427">
        <v>67293</v>
      </c>
      <c r="BL51" s="427">
        <v>62267.309487560182</v>
      </c>
      <c r="BM51" s="427">
        <v>129560.30948756018</v>
      </c>
      <c r="BN51" s="427">
        <v>4621</v>
      </c>
      <c r="BO51" s="427">
        <v>0</v>
      </c>
      <c r="BP51" s="427">
        <v>0</v>
      </c>
      <c r="BQ51" s="427">
        <v>4621</v>
      </c>
      <c r="BR51" s="427">
        <v>0</v>
      </c>
      <c r="BS51" s="427">
        <v>0</v>
      </c>
      <c r="BT51" s="427">
        <v>0</v>
      </c>
      <c r="BU51" s="427">
        <v>0</v>
      </c>
      <c r="BV51" s="427">
        <v>0</v>
      </c>
      <c r="BW51" s="427">
        <v>19087</v>
      </c>
      <c r="BX51" s="427">
        <v>0</v>
      </c>
      <c r="BY51" s="427">
        <v>0</v>
      </c>
      <c r="BZ51" s="427">
        <v>19087</v>
      </c>
      <c r="CA51" s="427">
        <v>20330</v>
      </c>
      <c r="CB51" s="427">
        <v>-14466</v>
      </c>
      <c r="CC51" s="427">
        <v>5864</v>
      </c>
      <c r="CD51" s="427">
        <v>0</v>
      </c>
      <c r="CE51" s="427">
        <v>0</v>
      </c>
      <c r="CF51" s="427">
        <v>0</v>
      </c>
      <c r="CG51" s="427">
        <v>0</v>
      </c>
      <c r="CH51" s="427">
        <v>0</v>
      </c>
      <c r="CI51" s="427">
        <v>0</v>
      </c>
      <c r="CJ51" s="427">
        <v>0</v>
      </c>
      <c r="CK51" s="427">
        <v>0</v>
      </c>
      <c r="CL51" s="427">
        <v>0</v>
      </c>
      <c r="CM51" s="427">
        <v>129560.30948756018</v>
      </c>
      <c r="CN51" s="427">
        <v>0</v>
      </c>
      <c r="CO51" s="427">
        <v>5864</v>
      </c>
      <c r="CP51" s="427">
        <v>0</v>
      </c>
      <c r="CQ51" s="427">
        <v>0</v>
      </c>
      <c r="CR51" s="427">
        <v>135424.30948756018</v>
      </c>
      <c r="CS51" s="427">
        <v>196299.14</v>
      </c>
      <c r="CT51" s="427">
        <v>0</v>
      </c>
      <c r="CU51" s="427">
        <v>0</v>
      </c>
      <c r="CV51" s="427">
        <v>196299.14</v>
      </c>
      <c r="CW51" s="427">
        <v>514.16999999999996</v>
      </c>
      <c r="CX51" s="427">
        <v>3458.69</v>
      </c>
      <c r="CY51" s="427">
        <v>1826.11</v>
      </c>
      <c r="CZ51" s="427">
        <v>0</v>
      </c>
      <c r="DA51" s="427">
        <v>0</v>
      </c>
      <c r="DB51" s="427">
        <v>202098.11000000002</v>
      </c>
      <c r="DC51" s="427">
        <v>0</v>
      </c>
      <c r="DD51" s="427">
        <v>0</v>
      </c>
      <c r="DE51" s="427">
        <v>0</v>
      </c>
      <c r="DF51" s="427">
        <v>0</v>
      </c>
      <c r="DG51" s="427"/>
      <c r="DH51" s="427"/>
      <c r="DI51" s="427"/>
      <c r="DJ51" s="427">
        <v>0</v>
      </c>
      <c r="DK51" s="427">
        <v>0</v>
      </c>
      <c r="DL51" s="427">
        <v>0</v>
      </c>
      <c r="DM51" s="427">
        <v>0</v>
      </c>
      <c r="DN51" s="427">
        <v>0</v>
      </c>
      <c r="DO51" s="427">
        <v>0</v>
      </c>
      <c r="DP51" s="427">
        <v>-5641.28</v>
      </c>
      <c r="DQ51" s="427">
        <v>-15050.77</v>
      </c>
      <c r="DR51" s="427">
        <v>0</v>
      </c>
      <c r="DS51" s="427">
        <v>0</v>
      </c>
      <c r="DT51" s="427">
        <v>-20692.05</v>
      </c>
      <c r="DU51" s="427">
        <v>554.66999999999996</v>
      </c>
      <c r="DV51" s="427">
        <v>0</v>
      </c>
      <c r="DW51" s="427">
        <v>0</v>
      </c>
      <c r="DX51" s="427">
        <v>0</v>
      </c>
      <c r="DY51" s="427">
        <v>0</v>
      </c>
      <c r="DZ51" s="427">
        <v>-46536.9</v>
      </c>
      <c r="EA51" s="427">
        <v>0.47948756016558036</v>
      </c>
      <c r="EC51" s="428">
        <f t="shared" si="1"/>
        <v>0.47948756017285632</v>
      </c>
    </row>
    <row r="52" spans="1:133" ht="15.6" hidden="1" x14ac:dyDescent="0.3">
      <c r="A52" s="422" t="str">
        <f t="shared" si="0"/>
        <v>3302454</v>
      </c>
      <c r="B52" s="422" t="s">
        <v>420</v>
      </c>
      <c r="C52" s="423">
        <v>2454</v>
      </c>
      <c r="D52" s="424" t="s">
        <v>208</v>
      </c>
      <c r="E52" s="425" t="s">
        <v>1086</v>
      </c>
      <c r="F52" s="426">
        <v>0</v>
      </c>
      <c r="G52" s="425" t="s">
        <v>161</v>
      </c>
      <c r="H52" s="425" t="s">
        <v>426</v>
      </c>
      <c r="I52" s="427">
        <v>2605231.813322728</v>
      </c>
      <c r="J52" s="427">
        <v>0</v>
      </c>
      <c r="K52" s="427">
        <v>136253.66666666666</v>
      </c>
      <c r="L52" s="427">
        <v>0</v>
      </c>
      <c r="M52" s="427">
        <v>361055</v>
      </c>
      <c r="N52" s="427">
        <v>53698.93</v>
      </c>
      <c r="O52" s="427">
        <v>0</v>
      </c>
      <c r="P52" s="427">
        <v>0</v>
      </c>
      <c r="Q52" s="427">
        <v>22576.021000000008</v>
      </c>
      <c r="R52" s="427">
        <v>7671.93</v>
      </c>
      <c r="S52" s="427">
        <v>0</v>
      </c>
      <c r="T52" s="427">
        <v>0</v>
      </c>
      <c r="U52" s="427">
        <v>10300.459999999999</v>
      </c>
      <c r="V52" s="427">
        <v>34116.120000000003</v>
      </c>
      <c r="W52" s="427">
        <v>0</v>
      </c>
      <c r="X52" s="427">
        <v>3230903.9409893951</v>
      </c>
      <c r="Y52" s="427">
        <v>1449552.71</v>
      </c>
      <c r="Z52" s="427">
        <v>0</v>
      </c>
      <c r="AA52" s="427">
        <v>611022.03</v>
      </c>
      <c r="AB52" s="427">
        <v>3940.51</v>
      </c>
      <c r="AC52" s="427">
        <v>166923.43000000002</v>
      </c>
      <c r="AD52" s="427">
        <v>0</v>
      </c>
      <c r="AE52" s="427">
        <v>53932.33</v>
      </c>
      <c r="AF52" s="427">
        <v>7338</v>
      </c>
      <c r="AG52" s="427">
        <v>6762.78</v>
      </c>
      <c r="AH52" s="427">
        <v>0</v>
      </c>
      <c r="AI52" s="427">
        <v>0</v>
      </c>
      <c r="AJ52" s="427">
        <v>149448.19</v>
      </c>
      <c r="AK52" s="427">
        <v>0</v>
      </c>
      <c r="AL52" s="427">
        <v>68243.28</v>
      </c>
      <c r="AM52" s="427">
        <v>6332.54</v>
      </c>
      <c r="AN52" s="427">
        <v>26142.57</v>
      </c>
      <c r="AO52" s="427">
        <v>30475.779999999995</v>
      </c>
      <c r="AP52" s="427">
        <v>20244.37</v>
      </c>
      <c r="AQ52" s="427">
        <v>126906.28</v>
      </c>
      <c r="AR52" s="427">
        <v>0</v>
      </c>
      <c r="AS52" s="427">
        <v>0</v>
      </c>
      <c r="AT52" s="427">
        <v>0</v>
      </c>
      <c r="AU52" s="427">
        <v>0</v>
      </c>
      <c r="AV52" s="427">
        <v>31.78</v>
      </c>
      <c r="AW52" s="427">
        <v>0</v>
      </c>
      <c r="AX52" s="427">
        <v>0</v>
      </c>
      <c r="AY52" s="427">
        <v>0</v>
      </c>
      <c r="AZ52" s="427">
        <v>49983.81</v>
      </c>
      <c r="BA52" s="427">
        <v>10590.25</v>
      </c>
      <c r="BB52" s="427">
        <v>5396</v>
      </c>
      <c r="BC52" s="427">
        <v>136710.34</v>
      </c>
      <c r="BD52" s="427">
        <v>101905.09</v>
      </c>
      <c r="BE52" s="427">
        <v>23861.53</v>
      </c>
      <c r="BF52" s="427">
        <v>170729.34</v>
      </c>
      <c r="BG52" s="427">
        <v>0</v>
      </c>
      <c r="BH52" s="427">
        <v>0</v>
      </c>
      <c r="BI52" s="427">
        <v>0</v>
      </c>
      <c r="BJ52" s="427">
        <v>3226472.9399999985</v>
      </c>
      <c r="BK52" s="427">
        <v>483826.00000000029</v>
      </c>
      <c r="BL52" s="427">
        <v>4431.0009893965907</v>
      </c>
      <c r="BM52" s="427">
        <v>488257.00098939688</v>
      </c>
      <c r="BN52" s="427">
        <v>8524.75</v>
      </c>
      <c r="BO52" s="427">
        <v>0</v>
      </c>
      <c r="BP52" s="427">
        <v>0</v>
      </c>
      <c r="BQ52" s="427">
        <v>8524.75</v>
      </c>
      <c r="BR52" s="427">
        <v>0</v>
      </c>
      <c r="BS52" s="427">
        <v>0</v>
      </c>
      <c r="BT52" s="427">
        <v>0</v>
      </c>
      <c r="BU52" s="427">
        <v>0</v>
      </c>
      <c r="BV52" s="427">
        <v>0</v>
      </c>
      <c r="BW52" s="427">
        <v>0</v>
      </c>
      <c r="BX52" s="427">
        <v>0</v>
      </c>
      <c r="BY52" s="427">
        <v>0</v>
      </c>
      <c r="BZ52" s="427">
        <v>0</v>
      </c>
      <c r="CA52" s="427">
        <v>16647.25</v>
      </c>
      <c r="CB52" s="427">
        <v>8524.75</v>
      </c>
      <c r="CC52" s="427">
        <v>25172</v>
      </c>
      <c r="CD52" s="427">
        <v>0</v>
      </c>
      <c r="CE52" s="427">
        <v>0</v>
      </c>
      <c r="CF52" s="427">
        <v>0</v>
      </c>
      <c r="CG52" s="427">
        <v>0</v>
      </c>
      <c r="CH52" s="427">
        <v>0</v>
      </c>
      <c r="CI52" s="427">
        <v>0</v>
      </c>
      <c r="CJ52" s="427">
        <v>0</v>
      </c>
      <c r="CK52" s="427">
        <v>0</v>
      </c>
      <c r="CL52" s="427">
        <v>0</v>
      </c>
      <c r="CM52" s="427">
        <v>488257.00098939688</v>
      </c>
      <c r="CN52" s="427">
        <v>0</v>
      </c>
      <c r="CO52" s="427">
        <v>25172</v>
      </c>
      <c r="CP52" s="427">
        <v>0</v>
      </c>
      <c r="CQ52" s="427">
        <v>0</v>
      </c>
      <c r="CR52" s="427">
        <v>513429.00098939688</v>
      </c>
      <c r="CS52" s="427">
        <v>770732.72</v>
      </c>
      <c r="CT52" s="427">
        <v>55425.71</v>
      </c>
      <c r="CU52" s="427">
        <v>2588.11</v>
      </c>
      <c r="CV52" s="427">
        <v>717895.12</v>
      </c>
      <c r="CW52" s="427">
        <v>0</v>
      </c>
      <c r="CX52" s="427">
        <v>10436.709999999999</v>
      </c>
      <c r="CY52" s="427">
        <v>6093.37</v>
      </c>
      <c r="CZ52" s="427">
        <v>37601.75</v>
      </c>
      <c r="DA52" s="427">
        <v>0</v>
      </c>
      <c r="DB52" s="427">
        <v>772026.95</v>
      </c>
      <c r="DC52" s="427">
        <v>0</v>
      </c>
      <c r="DD52" s="427">
        <v>0</v>
      </c>
      <c r="DE52" s="427">
        <v>0</v>
      </c>
      <c r="DF52" s="427">
        <v>0</v>
      </c>
      <c r="DG52" s="427"/>
      <c r="DH52" s="427"/>
      <c r="DI52" s="427"/>
      <c r="DJ52" s="427">
        <v>0</v>
      </c>
      <c r="DK52" s="427">
        <v>0</v>
      </c>
      <c r="DL52" s="427">
        <v>0</v>
      </c>
      <c r="DM52" s="427">
        <v>0</v>
      </c>
      <c r="DN52" s="427">
        <v>0</v>
      </c>
      <c r="DO52" s="427">
        <v>0</v>
      </c>
      <c r="DP52" s="427">
        <v>-221168.03</v>
      </c>
      <c r="DQ52" s="427">
        <v>-36693.629999999997</v>
      </c>
      <c r="DR52" s="427">
        <v>0</v>
      </c>
      <c r="DS52" s="427">
        <v>0</v>
      </c>
      <c r="DT52" s="427">
        <v>-257861.66</v>
      </c>
      <c r="DU52" s="427">
        <v>0</v>
      </c>
      <c r="DV52" s="427">
        <v>0</v>
      </c>
      <c r="DW52" s="427">
        <v>0</v>
      </c>
      <c r="DX52" s="427">
        <v>-2183.5300000000002</v>
      </c>
      <c r="DY52" s="427">
        <v>1446.93</v>
      </c>
      <c r="DZ52" s="427">
        <v>0</v>
      </c>
      <c r="EA52" s="427">
        <v>0.31098939693765715</v>
      </c>
      <c r="EC52" s="428">
        <f t="shared" si="1"/>
        <v>0.31098939693197281</v>
      </c>
    </row>
    <row r="53" spans="1:133" ht="15.6" hidden="1" x14ac:dyDescent="0.3">
      <c r="A53" s="422" t="str">
        <f t="shared" si="0"/>
        <v>3303321</v>
      </c>
      <c r="B53" s="422" t="s">
        <v>421</v>
      </c>
      <c r="C53" s="423">
        <v>3321</v>
      </c>
      <c r="D53" s="424" t="s">
        <v>209</v>
      </c>
      <c r="E53" s="425" t="s">
        <v>1086</v>
      </c>
      <c r="F53" s="426">
        <v>46094</v>
      </c>
      <c r="G53" s="425" t="s">
        <v>161</v>
      </c>
      <c r="H53" s="425" t="s">
        <v>427</v>
      </c>
      <c r="I53" s="427">
        <v>2105802.5958213266</v>
      </c>
      <c r="J53" s="427">
        <v>0</v>
      </c>
      <c r="K53" s="427">
        <v>143445.22222222222</v>
      </c>
      <c r="L53" s="427">
        <v>0</v>
      </c>
      <c r="M53" s="427">
        <v>238970</v>
      </c>
      <c r="N53" s="427">
        <v>54667.93</v>
      </c>
      <c r="O53" s="427">
        <v>0</v>
      </c>
      <c r="P53" s="427">
        <v>0</v>
      </c>
      <c r="Q53" s="427">
        <v>33650.601330999983</v>
      </c>
      <c r="R53" s="427">
        <v>321.70999999999998</v>
      </c>
      <c r="S53" s="427">
        <v>0</v>
      </c>
      <c r="T53" s="427">
        <v>0</v>
      </c>
      <c r="U53" s="427">
        <v>5463.29</v>
      </c>
      <c r="V53" s="427">
        <v>23077.05</v>
      </c>
      <c r="W53" s="427">
        <v>0</v>
      </c>
      <c r="X53" s="427">
        <v>2605398.3993745483</v>
      </c>
      <c r="Y53" s="427">
        <v>1138944.6100000001</v>
      </c>
      <c r="Z53" s="427">
        <v>0</v>
      </c>
      <c r="AA53" s="427">
        <v>436182.95</v>
      </c>
      <c r="AB53" s="427">
        <v>64336.480000000003</v>
      </c>
      <c r="AC53" s="427">
        <v>105800.18</v>
      </c>
      <c r="AD53" s="427">
        <v>0</v>
      </c>
      <c r="AE53" s="427">
        <v>28605.39</v>
      </c>
      <c r="AF53" s="427">
        <v>0</v>
      </c>
      <c r="AG53" s="427">
        <v>10125.1</v>
      </c>
      <c r="AH53" s="427">
        <v>0</v>
      </c>
      <c r="AI53" s="427">
        <v>0</v>
      </c>
      <c r="AJ53" s="427">
        <v>33250.36</v>
      </c>
      <c r="AK53" s="427">
        <v>10814.5</v>
      </c>
      <c r="AL53" s="427">
        <v>9299.2800000000007</v>
      </c>
      <c r="AM53" s="427">
        <v>5445.18</v>
      </c>
      <c r="AN53" s="427">
        <v>29409.9</v>
      </c>
      <c r="AO53" s="427">
        <v>4128.9699999999993</v>
      </c>
      <c r="AP53" s="427">
        <v>31582.68</v>
      </c>
      <c r="AQ53" s="427">
        <v>114879.59</v>
      </c>
      <c r="AR53" s="427">
        <v>17029.71</v>
      </c>
      <c r="AS53" s="427">
        <v>9205</v>
      </c>
      <c r="AT53" s="427">
        <v>3687.8</v>
      </c>
      <c r="AU53" s="427">
        <v>9613.44</v>
      </c>
      <c r="AV53" s="427">
        <v>9354</v>
      </c>
      <c r="AW53" s="427">
        <v>2743.9</v>
      </c>
      <c r="AX53" s="427">
        <v>28117.9</v>
      </c>
      <c r="AY53" s="427">
        <v>0</v>
      </c>
      <c r="AZ53" s="427">
        <v>6036.82</v>
      </c>
      <c r="BA53" s="427">
        <v>15759.52</v>
      </c>
      <c r="BB53" s="427">
        <v>4622.5</v>
      </c>
      <c r="BC53" s="427">
        <v>174103.15</v>
      </c>
      <c r="BD53" s="427">
        <v>176809.45</v>
      </c>
      <c r="BE53" s="427">
        <v>52903.42</v>
      </c>
      <c r="BF53" s="427">
        <v>22964.769999999997</v>
      </c>
      <c r="BG53" s="427">
        <v>0</v>
      </c>
      <c r="BH53" s="427">
        <v>0</v>
      </c>
      <c r="BI53" s="427">
        <v>0</v>
      </c>
      <c r="BJ53" s="427">
        <v>2555756.5499999998</v>
      </c>
      <c r="BK53" s="427">
        <v>347111.54599999939</v>
      </c>
      <c r="BL53" s="427">
        <v>49641.849374548532</v>
      </c>
      <c r="BM53" s="427">
        <v>396753.39537454792</v>
      </c>
      <c r="BN53" s="427">
        <v>10256</v>
      </c>
      <c r="BO53" s="427">
        <v>0</v>
      </c>
      <c r="BP53" s="427">
        <v>0</v>
      </c>
      <c r="BQ53" s="427">
        <v>10256</v>
      </c>
      <c r="BR53" s="427">
        <v>0</v>
      </c>
      <c r="BS53" s="427">
        <v>0</v>
      </c>
      <c r="BT53" s="427">
        <v>0</v>
      </c>
      <c r="BU53" s="427">
        <v>0</v>
      </c>
      <c r="BV53" s="427">
        <v>0</v>
      </c>
      <c r="BW53" s="427">
        <v>0</v>
      </c>
      <c r="BX53" s="427">
        <v>0</v>
      </c>
      <c r="BY53" s="427">
        <v>0</v>
      </c>
      <c r="BZ53" s="427">
        <v>0</v>
      </c>
      <c r="CA53" s="427">
        <v>0</v>
      </c>
      <c r="CB53" s="427">
        <v>10256</v>
      </c>
      <c r="CC53" s="427">
        <v>10256</v>
      </c>
      <c r="CD53" s="427">
        <v>0</v>
      </c>
      <c r="CE53" s="427">
        <v>0</v>
      </c>
      <c r="CF53" s="427">
        <v>0</v>
      </c>
      <c r="CG53" s="427">
        <v>0</v>
      </c>
      <c r="CH53" s="427">
        <v>0</v>
      </c>
      <c r="CI53" s="427">
        <v>0</v>
      </c>
      <c r="CJ53" s="427">
        <v>0</v>
      </c>
      <c r="CK53" s="427">
        <v>0</v>
      </c>
      <c r="CL53" s="427">
        <v>0</v>
      </c>
      <c r="CM53" s="427">
        <v>396753.39537454792</v>
      </c>
      <c r="CN53" s="427">
        <v>0</v>
      </c>
      <c r="CO53" s="427">
        <v>0</v>
      </c>
      <c r="CP53" s="427">
        <v>10256</v>
      </c>
      <c r="CQ53" s="427">
        <v>0</v>
      </c>
      <c r="CR53" s="427">
        <v>407009.39537454792</v>
      </c>
      <c r="CS53" s="427">
        <v>647140.32999999996</v>
      </c>
      <c r="CT53" s="427">
        <v>154120.91</v>
      </c>
      <c r="CU53" s="427">
        <v>0</v>
      </c>
      <c r="CV53" s="427">
        <v>493019.41999999993</v>
      </c>
      <c r="CW53" s="427">
        <v>0</v>
      </c>
      <c r="CX53" s="427">
        <v>8457.7900000000009</v>
      </c>
      <c r="CY53" s="427">
        <v>2231.71</v>
      </c>
      <c r="CZ53" s="427">
        <v>0</v>
      </c>
      <c r="DA53" s="427">
        <v>0</v>
      </c>
      <c r="DB53" s="427">
        <v>503708.91999999993</v>
      </c>
      <c r="DC53" s="427">
        <v>0</v>
      </c>
      <c r="DD53" s="427">
        <v>0</v>
      </c>
      <c r="DE53" s="427">
        <v>0</v>
      </c>
      <c r="DF53" s="427">
        <v>0</v>
      </c>
      <c r="DG53" s="427"/>
      <c r="DH53" s="427"/>
      <c r="DI53" s="427"/>
      <c r="DJ53" s="427">
        <v>0</v>
      </c>
      <c r="DK53" s="427">
        <v>0</v>
      </c>
      <c r="DL53" s="427">
        <v>0</v>
      </c>
      <c r="DM53" s="427">
        <v>0</v>
      </c>
      <c r="DN53" s="427">
        <v>0</v>
      </c>
      <c r="DO53" s="427">
        <v>0</v>
      </c>
      <c r="DP53" s="427">
        <v>-26592.15</v>
      </c>
      <c r="DQ53" s="427">
        <v>-47016.9</v>
      </c>
      <c r="DR53" s="427">
        <v>0</v>
      </c>
      <c r="DS53" s="427">
        <v>0</v>
      </c>
      <c r="DT53" s="427">
        <v>-73609.05</v>
      </c>
      <c r="DU53" s="427">
        <v>0</v>
      </c>
      <c r="DV53" s="427">
        <v>0</v>
      </c>
      <c r="DW53" s="427">
        <v>0</v>
      </c>
      <c r="DX53" s="427">
        <v>0</v>
      </c>
      <c r="DY53" s="427">
        <v>0</v>
      </c>
      <c r="DZ53" s="427">
        <v>-23090.46</v>
      </c>
      <c r="EA53" s="427">
        <v>-1.4625451993197203E-2</v>
      </c>
      <c r="EC53" s="428">
        <f t="shared" si="1"/>
        <v>-1.462545200047316E-2</v>
      </c>
    </row>
    <row r="54" spans="1:133" ht="15.6" hidden="1" x14ac:dyDescent="0.3">
      <c r="A54" s="422" t="str">
        <f t="shared" si="0"/>
        <v>3301026</v>
      </c>
      <c r="B54" s="422" t="s">
        <v>422</v>
      </c>
      <c r="C54" s="423">
        <v>1026</v>
      </c>
      <c r="D54" s="424" t="s">
        <v>210</v>
      </c>
      <c r="E54" s="425" t="s">
        <v>1086</v>
      </c>
      <c r="F54" s="426">
        <v>46094</v>
      </c>
      <c r="G54" s="425" t="s">
        <v>161</v>
      </c>
      <c r="H54" s="425" t="s">
        <v>429</v>
      </c>
      <c r="I54" s="427">
        <v>757040.66370620346</v>
      </c>
      <c r="J54" s="427">
        <v>0</v>
      </c>
      <c r="K54" s="427">
        <v>42340.93</v>
      </c>
      <c r="L54" s="427">
        <v>0</v>
      </c>
      <c r="M54" s="427">
        <v>0</v>
      </c>
      <c r="N54" s="427">
        <v>0</v>
      </c>
      <c r="O54" s="427">
        <v>21500</v>
      </c>
      <c r="P54" s="427">
        <v>19271.29</v>
      </c>
      <c r="Q54" s="427">
        <v>56137.979999999996</v>
      </c>
      <c r="R54" s="427">
        <v>0</v>
      </c>
      <c r="S54" s="427">
        <v>0</v>
      </c>
      <c r="T54" s="427">
        <v>0</v>
      </c>
      <c r="U54" s="427">
        <v>11764.52</v>
      </c>
      <c r="V54" s="427">
        <v>0</v>
      </c>
      <c r="W54" s="427">
        <v>0</v>
      </c>
      <c r="X54" s="427">
        <v>908055.38370620355</v>
      </c>
      <c r="Y54" s="427">
        <v>252658.77000000002</v>
      </c>
      <c r="Z54" s="427">
        <v>0</v>
      </c>
      <c r="AA54" s="427">
        <v>287253.89999999997</v>
      </c>
      <c r="AB54" s="427">
        <v>24943.13</v>
      </c>
      <c r="AC54" s="427">
        <v>73648.87000000001</v>
      </c>
      <c r="AD54" s="427">
        <v>0</v>
      </c>
      <c r="AE54" s="427">
        <v>31813.18</v>
      </c>
      <c r="AF54" s="427">
        <v>1191.0999999999999</v>
      </c>
      <c r="AG54" s="427">
        <v>0</v>
      </c>
      <c r="AH54" s="427">
        <v>0</v>
      </c>
      <c r="AI54" s="427">
        <v>0</v>
      </c>
      <c r="AJ54" s="427">
        <v>7365</v>
      </c>
      <c r="AK54" s="427">
        <v>0</v>
      </c>
      <c r="AL54" s="427">
        <v>2954.6</v>
      </c>
      <c r="AM54" s="427">
        <v>4961.5</v>
      </c>
      <c r="AN54" s="427">
        <v>12697.98</v>
      </c>
      <c r="AO54" s="427">
        <v>0</v>
      </c>
      <c r="AP54" s="427">
        <v>58598.13</v>
      </c>
      <c r="AQ54" s="427">
        <v>11060.14</v>
      </c>
      <c r="AR54" s="427">
        <v>0</v>
      </c>
      <c r="AS54" s="427">
        <v>0</v>
      </c>
      <c r="AT54" s="427">
        <v>0</v>
      </c>
      <c r="AU54" s="427">
        <v>0</v>
      </c>
      <c r="AV54" s="427">
        <v>0</v>
      </c>
      <c r="AW54" s="427">
        <v>0</v>
      </c>
      <c r="AX54" s="427">
        <v>0</v>
      </c>
      <c r="AY54" s="427">
        <v>0</v>
      </c>
      <c r="AZ54" s="427">
        <v>13970.94</v>
      </c>
      <c r="BA54" s="427">
        <v>3291.75</v>
      </c>
      <c r="BB54" s="427">
        <v>0</v>
      </c>
      <c r="BC54" s="427">
        <v>12669.12</v>
      </c>
      <c r="BD54" s="427">
        <v>50344.13</v>
      </c>
      <c r="BE54" s="427">
        <v>0</v>
      </c>
      <c r="BF54" s="427">
        <v>51309.24</v>
      </c>
      <c r="BG54" s="427">
        <v>0</v>
      </c>
      <c r="BH54" s="427">
        <v>0</v>
      </c>
      <c r="BI54" s="427">
        <v>0</v>
      </c>
      <c r="BJ54" s="427">
        <v>900731.47999999986</v>
      </c>
      <c r="BK54" s="427">
        <v>354864</v>
      </c>
      <c r="BL54" s="427">
        <v>7323.9037062036805</v>
      </c>
      <c r="BM54" s="427">
        <v>362187.90370620368</v>
      </c>
      <c r="BN54" s="427">
        <v>4891</v>
      </c>
      <c r="BO54" s="427">
        <v>0</v>
      </c>
      <c r="BP54" s="427">
        <v>0</v>
      </c>
      <c r="BQ54" s="427">
        <v>4891</v>
      </c>
      <c r="BR54" s="427">
        <v>0</v>
      </c>
      <c r="BS54" s="427">
        <v>0</v>
      </c>
      <c r="BT54" s="427">
        <v>0</v>
      </c>
      <c r="BU54" s="427">
        <v>0</v>
      </c>
      <c r="BV54" s="427">
        <v>0</v>
      </c>
      <c r="BW54" s="427">
        <v>0</v>
      </c>
      <c r="BX54" s="427">
        <v>0</v>
      </c>
      <c r="BY54" s="427">
        <v>0</v>
      </c>
      <c r="BZ54" s="427">
        <v>0</v>
      </c>
      <c r="CA54" s="427">
        <v>17313</v>
      </c>
      <c r="CB54" s="427">
        <v>4891</v>
      </c>
      <c r="CC54" s="427">
        <v>22204</v>
      </c>
      <c r="CD54" s="427">
        <v>0</v>
      </c>
      <c r="CE54" s="427">
        <v>0</v>
      </c>
      <c r="CF54" s="427">
        <v>0</v>
      </c>
      <c r="CG54" s="427">
        <v>0</v>
      </c>
      <c r="CH54" s="427">
        <v>0</v>
      </c>
      <c r="CI54" s="427">
        <v>0</v>
      </c>
      <c r="CJ54" s="427">
        <v>0</v>
      </c>
      <c r="CK54" s="427">
        <v>0</v>
      </c>
      <c r="CL54" s="427">
        <v>0</v>
      </c>
      <c r="CM54" s="427">
        <v>362187.90370620368</v>
      </c>
      <c r="CN54" s="427">
        <v>0</v>
      </c>
      <c r="CO54" s="427">
        <v>22204</v>
      </c>
      <c r="CP54" s="427">
        <v>0</v>
      </c>
      <c r="CQ54" s="427">
        <v>0</v>
      </c>
      <c r="CR54" s="427">
        <v>384391.90370620368</v>
      </c>
      <c r="CS54" s="427">
        <v>169915.18</v>
      </c>
      <c r="CT54" s="427">
        <v>9884.69</v>
      </c>
      <c r="CU54" s="427">
        <v>450.21</v>
      </c>
      <c r="CV54" s="427">
        <v>160480.69999999998</v>
      </c>
      <c r="CW54" s="427">
        <v>8529.9</v>
      </c>
      <c r="CX54" s="427">
        <v>3840.42</v>
      </c>
      <c r="CY54" s="427">
        <v>1540.09</v>
      </c>
      <c r="CZ54" s="427">
        <v>19.079999999999472</v>
      </c>
      <c r="DA54" s="427">
        <v>0</v>
      </c>
      <c r="DB54" s="427">
        <v>174410.18999999997</v>
      </c>
      <c r="DC54" s="427">
        <v>302480.02</v>
      </c>
      <c r="DD54" s="427">
        <v>0</v>
      </c>
      <c r="DE54" s="427">
        <v>0</v>
      </c>
      <c r="DF54" s="427">
        <v>302480.02</v>
      </c>
      <c r="DG54" s="427"/>
      <c r="DH54" s="427"/>
      <c r="DI54" s="427"/>
      <c r="DJ54" s="427">
        <v>0</v>
      </c>
      <c r="DK54" s="427">
        <v>302480.02</v>
      </c>
      <c r="DL54" s="427">
        <v>53656.26</v>
      </c>
      <c r="DM54" s="427">
        <v>0</v>
      </c>
      <c r="DN54" s="427">
        <v>0</v>
      </c>
      <c r="DO54" s="427">
        <v>0</v>
      </c>
      <c r="DP54" s="427">
        <v>-145328.21</v>
      </c>
      <c r="DQ54" s="427">
        <v>0</v>
      </c>
      <c r="DR54" s="427">
        <v>0</v>
      </c>
      <c r="DS54" s="427">
        <v>0</v>
      </c>
      <c r="DT54" s="427">
        <v>-91671.949999999983</v>
      </c>
      <c r="DU54" s="427">
        <v>0</v>
      </c>
      <c r="DV54" s="427">
        <v>726.88</v>
      </c>
      <c r="DW54" s="427">
        <v>0</v>
      </c>
      <c r="DX54" s="427">
        <v>0</v>
      </c>
      <c r="DY54" s="427">
        <v>0</v>
      </c>
      <c r="DZ54" s="427">
        <v>-1553.37</v>
      </c>
      <c r="EA54" s="427">
        <v>0.13370620366185904</v>
      </c>
      <c r="EC54" s="428">
        <f t="shared" si="1"/>
        <v>0.13370620367095398</v>
      </c>
    </row>
    <row r="55" spans="1:133" ht="15.6" hidden="1" x14ac:dyDescent="0.3">
      <c r="A55" s="422" t="str">
        <f t="shared" si="0"/>
        <v>3302294</v>
      </c>
      <c r="B55" s="422" t="s">
        <v>423</v>
      </c>
      <c r="C55" s="423">
        <v>2294</v>
      </c>
      <c r="D55" s="424" t="s">
        <v>211</v>
      </c>
      <c r="E55" s="425" t="s">
        <v>1086</v>
      </c>
      <c r="F55" s="426">
        <v>46081</v>
      </c>
      <c r="G55" s="425" t="s">
        <v>161</v>
      </c>
      <c r="H55" s="425" t="s">
        <v>430</v>
      </c>
      <c r="I55" s="427">
        <v>2555691.9688000004</v>
      </c>
      <c r="J55" s="427">
        <v>0</v>
      </c>
      <c r="K55" s="427">
        <v>266982.2433333334</v>
      </c>
      <c r="L55" s="427">
        <v>0</v>
      </c>
      <c r="M55" s="427">
        <v>300670</v>
      </c>
      <c r="N55" s="427">
        <v>69745</v>
      </c>
      <c r="O55" s="427">
        <v>3300</v>
      </c>
      <c r="P55" s="427">
        <v>0</v>
      </c>
      <c r="Q55" s="427">
        <v>1038</v>
      </c>
      <c r="R55" s="427">
        <v>16066.23</v>
      </c>
      <c r="S55" s="427">
        <v>0</v>
      </c>
      <c r="T55" s="427">
        <v>0</v>
      </c>
      <c r="U55" s="427">
        <v>11002.76</v>
      </c>
      <c r="V55" s="427">
        <v>13985</v>
      </c>
      <c r="W55" s="427">
        <v>0</v>
      </c>
      <c r="X55" s="427">
        <v>3238481.2021333338</v>
      </c>
      <c r="Y55" s="427">
        <v>1165197</v>
      </c>
      <c r="Z55" s="427">
        <v>0</v>
      </c>
      <c r="AA55" s="427">
        <v>390775.94</v>
      </c>
      <c r="AB55" s="427">
        <v>131985.9</v>
      </c>
      <c r="AC55" s="427">
        <v>147700.04999999999</v>
      </c>
      <c r="AD55" s="427">
        <v>0</v>
      </c>
      <c r="AE55" s="427">
        <v>64508</v>
      </c>
      <c r="AF55" s="427">
        <v>11092</v>
      </c>
      <c r="AG55" s="427">
        <v>6094</v>
      </c>
      <c r="AH55" s="427">
        <v>0</v>
      </c>
      <c r="AI55" s="427">
        <v>0</v>
      </c>
      <c r="AJ55" s="427">
        <v>42230</v>
      </c>
      <c r="AK55" s="427">
        <v>1712</v>
      </c>
      <c r="AL55" s="427">
        <v>5033</v>
      </c>
      <c r="AM55" s="427">
        <v>7046</v>
      </c>
      <c r="AN55" s="427">
        <v>51865.707000000002</v>
      </c>
      <c r="AO55" s="427">
        <v>28089.830000000005</v>
      </c>
      <c r="AP55" s="427">
        <v>69302</v>
      </c>
      <c r="AQ55" s="427">
        <v>71761.5</v>
      </c>
      <c r="AR55" s="427">
        <v>14697</v>
      </c>
      <c r="AS55" s="427">
        <v>0</v>
      </c>
      <c r="AT55" s="427">
        <v>4226</v>
      </c>
      <c r="AU55" s="427">
        <v>35861</v>
      </c>
      <c r="AV55" s="427">
        <v>9622</v>
      </c>
      <c r="AW55" s="427">
        <v>0</v>
      </c>
      <c r="AX55" s="427">
        <v>16439</v>
      </c>
      <c r="AY55" s="427">
        <v>0</v>
      </c>
      <c r="AZ55" s="427">
        <v>28734</v>
      </c>
      <c r="BA55" s="427">
        <v>11114</v>
      </c>
      <c r="BB55" s="427">
        <v>2992</v>
      </c>
      <c r="BC55" s="427">
        <v>149221.69</v>
      </c>
      <c r="BD55" s="427">
        <v>26123.13</v>
      </c>
      <c r="BE55" s="427">
        <v>539770.4</v>
      </c>
      <c r="BF55" s="427">
        <v>23716.179999999935</v>
      </c>
      <c r="BG55" s="427">
        <v>0</v>
      </c>
      <c r="BH55" s="427">
        <v>0</v>
      </c>
      <c r="BI55" s="427">
        <v>346530.82</v>
      </c>
      <c r="BJ55" s="427">
        <v>3403440.1469999994</v>
      </c>
      <c r="BK55" s="427">
        <v>624851.93000000017</v>
      </c>
      <c r="BL55" s="427">
        <v>-164958.94486666564</v>
      </c>
      <c r="BM55" s="427">
        <v>459892.98513333453</v>
      </c>
      <c r="BN55" s="427">
        <v>8680</v>
      </c>
      <c r="BO55" s="427">
        <v>0</v>
      </c>
      <c r="BP55" s="427">
        <v>346530.82</v>
      </c>
      <c r="BQ55" s="427">
        <v>355210.82</v>
      </c>
      <c r="BR55" s="427">
        <v>0</v>
      </c>
      <c r="BS55" s="427">
        <v>346531</v>
      </c>
      <c r="BT55" s="427">
        <v>7085</v>
      </c>
      <c r="BU55" s="427">
        <v>0</v>
      </c>
      <c r="BV55" s="427">
        <v>0</v>
      </c>
      <c r="BW55" s="427">
        <v>0</v>
      </c>
      <c r="BX55" s="427">
        <v>5515</v>
      </c>
      <c r="BY55" s="427">
        <v>0</v>
      </c>
      <c r="BZ55" s="427">
        <v>359131</v>
      </c>
      <c r="CA55" s="427">
        <v>13519</v>
      </c>
      <c r="CB55" s="427">
        <v>-3920.179999999993</v>
      </c>
      <c r="CC55" s="427">
        <v>9598.820000000007</v>
      </c>
      <c r="CD55" s="427">
        <v>0</v>
      </c>
      <c r="CE55" s="427">
        <v>0</v>
      </c>
      <c r="CF55" s="427">
        <v>0</v>
      </c>
      <c r="CG55" s="427">
        <v>0</v>
      </c>
      <c r="CH55" s="427">
        <v>0</v>
      </c>
      <c r="CI55" s="427">
        <v>0</v>
      </c>
      <c r="CJ55" s="427">
        <v>0</v>
      </c>
      <c r="CK55" s="427">
        <v>0</v>
      </c>
      <c r="CL55" s="427">
        <v>0</v>
      </c>
      <c r="CM55" s="427">
        <v>459892.98513333453</v>
      </c>
      <c r="CN55" s="427">
        <v>0</v>
      </c>
      <c r="CO55" s="427">
        <v>9599</v>
      </c>
      <c r="CP55" s="427">
        <v>-0.17999999999301508</v>
      </c>
      <c r="CQ55" s="427">
        <v>0</v>
      </c>
      <c r="CR55" s="427">
        <v>469491.80513333454</v>
      </c>
      <c r="CS55" s="427">
        <v>583241.12</v>
      </c>
      <c r="CT55" s="427">
        <v>118518.05</v>
      </c>
      <c r="CU55" s="427">
        <v>660</v>
      </c>
      <c r="CV55" s="427">
        <v>465383.07</v>
      </c>
      <c r="CW55" s="427">
        <v>500</v>
      </c>
      <c r="CX55" s="427">
        <v>26462.6</v>
      </c>
      <c r="CY55" s="427">
        <v>4508.7700000000004</v>
      </c>
      <c r="CZ55" s="427">
        <v>6943.08</v>
      </c>
      <c r="DA55" s="427">
        <v>-1312.4500000000007</v>
      </c>
      <c r="DB55" s="427">
        <v>502485.07</v>
      </c>
      <c r="DC55" s="427">
        <v>0</v>
      </c>
      <c r="DD55" s="427">
        <v>0</v>
      </c>
      <c r="DE55" s="427">
        <v>279527</v>
      </c>
      <c r="DF55" s="427">
        <v>279527</v>
      </c>
      <c r="DG55" s="427"/>
      <c r="DH55" s="427"/>
      <c r="DI55" s="427"/>
      <c r="DJ55" s="427">
        <v>0</v>
      </c>
      <c r="DK55" s="427">
        <v>279527</v>
      </c>
      <c r="DL55" s="427">
        <v>2052.31</v>
      </c>
      <c r="DM55" s="427">
        <v>3300</v>
      </c>
      <c r="DN55" s="427">
        <v>0</v>
      </c>
      <c r="DO55" s="427">
        <v>0</v>
      </c>
      <c r="DP55" s="427">
        <v>-243753.14</v>
      </c>
      <c r="DQ55" s="427">
        <v>-39081.69</v>
      </c>
      <c r="DR55" s="427">
        <v>0</v>
      </c>
      <c r="DS55" s="427">
        <v>0</v>
      </c>
      <c r="DT55" s="427">
        <v>-277482.52</v>
      </c>
      <c r="DU55" s="427">
        <v>0</v>
      </c>
      <c r="DV55" s="427">
        <v>0</v>
      </c>
      <c r="DW55" s="427">
        <v>0</v>
      </c>
      <c r="DX55" s="427">
        <v>0</v>
      </c>
      <c r="DY55" s="427">
        <v>0</v>
      </c>
      <c r="DZ55" s="427">
        <v>-35038</v>
      </c>
      <c r="EA55" s="427">
        <v>0.25513333454728127</v>
      </c>
      <c r="EC55" s="428">
        <f t="shared" si="1"/>
        <v>0.25513333454728127</v>
      </c>
    </row>
    <row r="56" spans="1:133" ht="15.6" hidden="1" x14ac:dyDescent="0.3">
      <c r="A56" s="422" t="str">
        <f t="shared" si="0"/>
        <v>3302486</v>
      </c>
      <c r="B56" s="422" t="s">
        <v>424</v>
      </c>
      <c r="C56" s="423">
        <v>2486</v>
      </c>
      <c r="D56" s="424" t="s">
        <v>212</v>
      </c>
      <c r="E56" s="425" t="s">
        <v>1086</v>
      </c>
      <c r="F56" s="426" t="s">
        <v>1092</v>
      </c>
      <c r="G56" s="425" t="s">
        <v>161</v>
      </c>
      <c r="H56" s="425" t="s">
        <v>431</v>
      </c>
      <c r="I56" s="427">
        <v>1432248.8343405048</v>
      </c>
      <c r="J56" s="427">
        <v>0</v>
      </c>
      <c r="K56" s="427">
        <v>150819.59333333332</v>
      </c>
      <c r="L56" s="427">
        <v>0</v>
      </c>
      <c r="M56" s="427">
        <v>199675</v>
      </c>
      <c r="N56" s="427">
        <v>36116</v>
      </c>
      <c r="O56" s="427">
        <v>0</v>
      </c>
      <c r="P56" s="427">
        <v>0</v>
      </c>
      <c r="Q56" s="427">
        <v>4418.33</v>
      </c>
      <c r="R56" s="427">
        <v>4790.7</v>
      </c>
      <c r="S56" s="427">
        <v>0</v>
      </c>
      <c r="T56" s="427">
        <v>0</v>
      </c>
      <c r="U56" s="427">
        <v>1101.5999999999999</v>
      </c>
      <c r="V56" s="427">
        <v>3354.2</v>
      </c>
      <c r="W56" s="427">
        <v>0</v>
      </c>
      <c r="X56" s="427">
        <v>1832524.2576738382</v>
      </c>
      <c r="Y56" s="427">
        <v>753992.31</v>
      </c>
      <c r="Z56" s="427">
        <v>0</v>
      </c>
      <c r="AA56" s="427">
        <v>438429.56</v>
      </c>
      <c r="AB56" s="427">
        <v>82258.06</v>
      </c>
      <c r="AC56" s="427">
        <v>109779.4</v>
      </c>
      <c r="AD56" s="427">
        <v>88957.13</v>
      </c>
      <c r="AE56" s="427">
        <v>56639.76</v>
      </c>
      <c r="AF56" s="427">
        <v>4083.4</v>
      </c>
      <c r="AG56" s="427">
        <v>1852.9</v>
      </c>
      <c r="AH56" s="427">
        <v>0</v>
      </c>
      <c r="AI56" s="427">
        <v>0</v>
      </c>
      <c r="AJ56" s="427">
        <v>17200.43</v>
      </c>
      <c r="AK56" s="427">
        <v>4111.97</v>
      </c>
      <c r="AL56" s="427">
        <v>3800.66</v>
      </c>
      <c r="AM56" s="427">
        <v>7455.65</v>
      </c>
      <c r="AN56" s="427">
        <v>31674.83</v>
      </c>
      <c r="AO56" s="427">
        <v>14979.660000000002</v>
      </c>
      <c r="AP56" s="427">
        <v>9724.1</v>
      </c>
      <c r="AQ56" s="427">
        <v>57628.39</v>
      </c>
      <c r="AR56" s="427">
        <v>0</v>
      </c>
      <c r="AS56" s="427">
        <v>0</v>
      </c>
      <c r="AT56" s="427">
        <v>0</v>
      </c>
      <c r="AU56" s="427">
        <v>0</v>
      </c>
      <c r="AV56" s="427">
        <v>0</v>
      </c>
      <c r="AW56" s="427">
        <v>0</v>
      </c>
      <c r="AX56" s="427">
        <v>0</v>
      </c>
      <c r="AY56" s="427">
        <v>0</v>
      </c>
      <c r="AZ56" s="427">
        <v>9360.0499999999993</v>
      </c>
      <c r="BA56" s="427">
        <v>5049</v>
      </c>
      <c r="BB56" s="427">
        <v>4356</v>
      </c>
      <c r="BC56" s="427">
        <v>33446.61</v>
      </c>
      <c r="BD56" s="427">
        <v>90666.65</v>
      </c>
      <c r="BE56" s="427">
        <v>7097.68</v>
      </c>
      <c r="BF56" s="427">
        <v>77033.899999999994</v>
      </c>
      <c r="BG56" s="427">
        <v>0</v>
      </c>
      <c r="BH56" s="427">
        <v>0</v>
      </c>
      <c r="BI56" s="427">
        <v>0</v>
      </c>
      <c r="BJ56" s="427">
        <v>1909578.0999999994</v>
      </c>
      <c r="BK56" s="427">
        <v>279307.1100000001</v>
      </c>
      <c r="BL56" s="427">
        <v>-77053.842326161219</v>
      </c>
      <c r="BM56" s="427">
        <v>202253.26767383888</v>
      </c>
      <c r="BN56" s="427">
        <v>6337.75</v>
      </c>
      <c r="BO56" s="427">
        <v>0</v>
      </c>
      <c r="BP56" s="427">
        <v>0</v>
      </c>
      <c r="BQ56" s="427">
        <v>6337.75</v>
      </c>
      <c r="BR56" s="427">
        <v>0</v>
      </c>
      <c r="BS56" s="427">
        <v>0</v>
      </c>
      <c r="BT56" s="427">
        <v>0</v>
      </c>
      <c r="BU56" s="427">
        <v>0</v>
      </c>
      <c r="BV56" s="427">
        <v>0</v>
      </c>
      <c r="BW56" s="427">
        <v>0</v>
      </c>
      <c r="BX56" s="427">
        <v>0</v>
      </c>
      <c r="BY56" s="427">
        <v>0</v>
      </c>
      <c r="BZ56" s="427">
        <v>0</v>
      </c>
      <c r="CA56" s="427">
        <v>4965.2000000000007</v>
      </c>
      <c r="CB56" s="427">
        <v>6337.75</v>
      </c>
      <c r="CC56" s="427">
        <v>11302.95</v>
      </c>
      <c r="CD56" s="427">
        <v>0</v>
      </c>
      <c r="CE56" s="427">
        <v>0</v>
      </c>
      <c r="CF56" s="427">
        <v>0</v>
      </c>
      <c r="CG56" s="427">
        <v>0</v>
      </c>
      <c r="CH56" s="427">
        <v>0</v>
      </c>
      <c r="CI56" s="427">
        <v>0</v>
      </c>
      <c r="CJ56" s="427">
        <v>0</v>
      </c>
      <c r="CK56" s="427">
        <v>0</v>
      </c>
      <c r="CL56" s="427">
        <v>0</v>
      </c>
      <c r="CM56" s="427">
        <v>202253.26767383888</v>
      </c>
      <c r="CN56" s="427">
        <v>0</v>
      </c>
      <c r="CO56" s="427">
        <v>11303</v>
      </c>
      <c r="CP56" s="427">
        <v>-4.9999999999272404E-2</v>
      </c>
      <c r="CQ56" s="427">
        <v>0</v>
      </c>
      <c r="CR56" s="427">
        <v>213556.2176738389</v>
      </c>
      <c r="CS56" s="427">
        <v>369331.24</v>
      </c>
      <c r="CT56" s="427">
        <v>0</v>
      </c>
      <c r="CU56" s="427">
        <v>0</v>
      </c>
      <c r="CV56" s="427">
        <v>369331.24</v>
      </c>
      <c r="CW56" s="427">
        <v>0</v>
      </c>
      <c r="CX56" s="427">
        <v>4130.83</v>
      </c>
      <c r="CY56" s="427">
        <v>4417.46</v>
      </c>
      <c r="CZ56" s="427">
        <v>3725.04</v>
      </c>
      <c r="DA56" s="427">
        <v>0</v>
      </c>
      <c r="DB56" s="427">
        <v>381604.57</v>
      </c>
      <c r="DC56" s="427">
        <v>0</v>
      </c>
      <c r="DD56" s="427">
        <v>0</v>
      </c>
      <c r="DE56" s="427">
        <v>0</v>
      </c>
      <c r="DF56" s="427">
        <v>0</v>
      </c>
      <c r="DG56" s="427"/>
      <c r="DH56" s="427"/>
      <c r="DI56" s="427"/>
      <c r="DJ56" s="427">
        <v>0</v>
      </c>
      <c r="DK56" s="427">
        <v>0</v>
      </c>
      <c r="DL56" s="427">
        <v>0</v>
      </c>
      <c r="DM56" s="427">
        <v>0</v>
      </c>
      <c r="DN56" s="427">
        <v>0</v>
      </c>
      <c r="DO56" s="427">
        <v>0</v>
      </c>
      <c r="DP56" s="427">
        <v>-11075</v>
      </c>
      <c r="DQ56" s="427">
        <v>0</v>
      </c>
      <c r="DR56" s="427">
        <v>0</v>
      </c>
      <c r="DS56" s="427">
        <v>0</v>
      </c>
      <c r="DT56" s="427">
        <v>-11075</v>
      </c>
      <c r="DU56" s="427">
        <v>0</v>
      </c>
      <c r="DV56" s="427">
        <v>0</v>
      </c>
      <c r="DW56" s="427">
        <v>0</v>
      </c>
      <c r="DX56" s="427">
        <v>0</v>
      </c>
      <c r="DY56" s="427">
        <v>0</v>
      </c>
      <c r="DZ56" s="427">
        <v>-156973.33000000002</v>
      </c>
      <c r="EA56" s="427">
        <v>-2.232616109540686E-2</v>
      </c>
      <c r="EC56" s="428">
        <f t="shared" si="1"/>
        <v>-2.232616109540686E-2</v>
      </c>
    </row>
    <row r="57" spans="1:133" ht="15.6" hidden="1" x14ac:dyDescent="0.3">
      <c r="A57" s="422" t="str">
        <f t="shared" si="0"/>
        <v>3303435</v>
      </c>
      <c r="B57" s="422" t="s">
        <v>425</v>
      </c>
      <c r="C57" s="423">
        <v>3435</v>
      </c>
      <c r="D57" s="424" t="s">
        <v>213</v>
      </c>
      <c r="E57" s="425" t="s">
        <v>1086</v>
      </c>
      <c r="F57" s="426">
        <v>46094</v>
      </c>
      <c r="G57" s="425" t="s">
        <v>161</v>
      </c>
      <c r="H57" s="425" t="s">
        <v>432</v>
      </c>
      <c r="I57" s="427">
        <v>2141445.9699999997</v>
      </c>
      <c r="J57" s="427">
        <v>0</v>
      </c>
      <c r="K57" s="427">
        <v>275046.84666666668</v>
      </c>
      <c r="L57" s="427">
        <v>0</v>
      </c>
      <c r="M57" s="427">
        <v>58510</v>
      </c>
      <c r="N57" s="427">
        <v>103313.93</v>
      </c>
      <c r="O57" s="427">
        <v>21479</v>
      </c>
      <c r="P57" s="427">
        <v>85336.12</v>
      </c>
      <c r="Q57" s="427">
        <v>239481.20616000003</v>
      </c>
      <c r="R57" s="427">
        <v>16864</v>
      </c>
      <c r="S57" s="427">
        <v>0</v>
      </c>
      <c r="T57" s="427">
        <v>0</v>
      </c>
      <c r="U57" s="427">
        <v>30473</v>
      </c>
      <c r="V57" s="427">
        <v>0</v>
      </c>
      <c r="W57" s="427">
        <v>0</v>
      </c>
      <c r="X57" s="427">
        <v>2971950.0728266668</v>
      </c>
      <c r="Y57" s="427">
        <v>1401290</v>
      </c>
      <c r="Z57" s="427">
        <v>0</v>
      </c>
      <c r="AA57" s="427">
        <v>417840</v>
      </c>
      <c r="AB57" s="427">
        <v>103892</v>
      </c>
      <c r="AC57" s="427">
        <v>149858</v>
      </c>
      <c r="AD57" s="427">
        <v>0</v>
      </c>
      <c r="AE57" s="427">
        <v>77810</v>
      </c>
      <c r="AF57" s="427">
        <v>1223</v>
      </c>
      <c r="AG57" s="427">
        <v>3274</v>
      </c>
      <c r="AH57" s="427">
        <v>0</v>
      </c>
      <c r="AI57" s="427">
        <v>0</v>
      </c>
      <c r="AJ57" s="427">
        <v>6429</v>
      </c>
      <c r="AK57" s="427">
        <v>3721</v>
      </c>
      <c r="AL57" s="427">
        <v>7127</v>
      </c>
      <c r="AM57" s="427">
        <v>14514.46</v>
      </c>
      <c r="AN57" s="427">
        <v>45386</v>
      </c>
      <c r="AO57" s="427">
        <v>5193.97</v>
      </c>
      <c r="AP57" s="427">
        <v>42862.38</v>
      </c>
      <c r="AQ57" s="427">
        <v>77829.08</v>
      </c>
      <c r="AR57" s="427">
        <v>4170</v>
      </c>
      <c r="AS57" s="427">
        <v>0</v>
      </c>
      <c r="AT57" s="427">
        <v>1470</v>
      </c>
      <c r="AU57" s="427">
        <v>21645</v>
      </c>
      <c r="AV57" s="427">
        <v>0</v>
      </c>
      <c r="AW57" s="427">
        <v>0</v>
      </c>
      <c r="AX57" s="427">
        <v>0</v>
      </c>
      <c r="AY57" s="427">
        <v>0</v>
      </c>
      <c r="AZ57" s="427">
        <v>28804.14</v>
      </c>
      <c r="BA57" s="427">
        <v>12121</v>
      </c>
      <c r="BB57" s="427">
        <v>0</v>
      </c>
      <c r="BC57" s="427">
        <v>265493.51</v>
      </c>
      <c r="BD57" s="427">
        <v>21686</v>
      </c>
      <c r="BE57" s="427">
        <v>116258.59999999999</v>
      </c>
      <c r="BF57" s="427">
        <v>106941</v>
      </c>
      <c r="BG57" s="427">
        <v>0</v>
      </c>
      <c r="BH57" s="427">
        <v>0</v>
      </c>
      <c r="BI57" s="427">
        <v>0</v>
      </c>
      <c r="BJ57" s="427">
        <v>2936839.14</v>
      </c>
      <c r="BK57" s="427">
        <v>158198.56000000029</v>
      </c>
      <c r="BL57" s="427">
        <v>35110.932826666627</v>
      </c>
      <c r="BM57" s="427">
        <v>193309.49282666692</v>
      </c>
      <c r="BN57" s="427">
        <v>8758.75</v>
      </c>
      <c r="BO57" s="427">
        <v>0</v>
      </c>
      <c r="BP57" s="427">
        <v>0</v>
      </c>
      <c r="BQ57" s="427">
        <v>8758.75</v>
      </c>
      <c r="BR57" s="427">
        <v>0</v>
      </c>
      <c r="BS57" s="427">
        <v>11951</v>
      </c>
      <c r="BT57" s="427">
        <v>0</v>
      </c>
      <c r="BU57" s="427">
        <v>0</v>
      </c>
      <c r="BV57" s="427">
        <v>0</v>
      </c>
      <c r="BW57" s="427">
        <v>785</v>
      </c>
      <c r="BX57" s="427">
        <v>1888</v>
      </c>
      <c r="BY57" s="427">
        <v>0</v>
      </c>
      <c r="BZ57" s="427">
        <v>14624</v>
      </c>
      <c r="CA57" s="427">
        <v>11219.919999999995</v>
      </c>
      <c r="CB57" s="427">
        <v>-5865.25</v>
      </c>
      <c r="CC57" s="427">
        <v>5354.6699999999946</v>
      </c>
      <c r="CD57" s="427">
        <v>0</v>
      </c>
      <c r="CE57" s="427">
        <v>0</v>
      </c>
      <c r="CF57" s="427">
        <v>0</v>
      </c>
      <c r="CG57" s="427">
        <v>0</v>
      </c>
      <c r="CH57" s="427">
        <v>0</v>
      </c>
      <c r="CI57" s="427">
        <v>0</v>
      </c>
      <c r="CJ57" s="427">
        <v>0</v>
      </c>
      <c r="CK57" s="427">
        <v>0</v>
      </c>
      <c r="CL57" s="427">
        <v>0</v>
      </c>
      <c r="CM57" s="427">
        <v>193309.49282666692</v>
      </c>
      <c r="CN57" s="427">
        <v>0</v>
      </c>
      <c r="CO57" s="427">
        <v>5355</v>
      </c>
      <c r="CP57" s="427">
        <v>-0.33000000000538421</v>
      </c>
      <c r="CQ57" s="427">
        <v>0</v>
      </c>
      <c r="CR57" s="427">
        <v>198664.1628266669</v>
      </c>
      <c r="CS57" s="427">
        <v>499821</v>
      </c>
      <c r="CT57" s="427">
        <v>0</v>
      </c>
      <c r="CU57" s="427">
        <v>0</v>
      </c>
      <c r="CV57" s="427">
        <v>499821</v>
      </c>
      <c r="CW57" s="427">
        <v>0</v>
      </c>
      <c r="CX57" s="427">
        <v>4492</v>
      </c>
      <c r="CY57" s="427">
        <v>5742</v>
      </c>
      <c r="CZ57" s="427">
        <v>0</v>
      </c>
      <c r="DA57" s="427">
        <v>0</v>
      </c>
      <c r="DB57" s="427">
        <v>510055</v>
      </c>
      <c r="DC57" s="427">
        <v>0</v>
      </c>
      <c r="DD57" s="427">
        <v>0</v>
      </c>
      <c r="DE57" s="427">
        <v>0</v>
      </c>
      <c r="DF57" s="427">
        <v>0</v>
      </c>
      <c r="DG57" s="427"/>
      <c r="DH57" s="427"/>
      <c r="DI57" s="427"/>
      <c r="DJ57" s="427">
        <v>0</v>
      </c>
      <c r="DK57" s="427">
        <v>0</v>
      </c>
      <c r="DL57" s="427">
        <v>20077.12</v>
      </c>
      <c r="DM57" s="427">
        <v>14450</v>
      </c>
      <c r="DN57" s="427">
        <v>0</v>
      </c>
      <c r="DO57" s="427">
        <v>0</v>
      </c>
      <c r="DP57" s="427">
        <v>-233966.84</v>
      </c>
      <c r="DQ57" s="427">
        <v>-36171.51</v>
      </c>
      <c r="DR57" s="427">
        <v>0</v>
      </c>
      <c r="DS57" s="427">
        <v>0</v>
      </c>
      <c r="DT57" s="427">
        <v>-235611.23</v>
      </c>
      <c r="DU57" s="427">
        <v>28206</v>
      </c>
      <c r="DV57" s="427">
        <v>14450</v>
      </c>
      <c r="DW57" s="427">
        <v>-195</v>
      </c>
      <c r="DX57" s="427">
        <v>-118241</v>
      </c>
      <c r="DY57" s="427">
        <v>0</v>
      </c>
      <c r="DZ57" s="427">
        <v>0</v>
      </c>
      <c r="EA57" s="427">
        <v>0.39282666688086465</v>
      </c>
      <c r="EC57" s="428">
        <f t="shared" si="1"/>
        <v>0.39282666690996848</v>
      </c>
    </row>
    <row r="58" spans="1:133" ht="15.6" hidden="1" x14ac:dyDescent="0.3">
      <c r="A58" s="422" t="str">
        <f t="shared" si="0"/>
        <v>3307050</v>
      </c>
      <c r="B58" s="422" t="s">
        <v>426</v>
      </c>
      <c r="C58" s="423">
        <v>7050</v>
      </c>
      <c r="D58" s="424" t="s">
        <v>214</v>
      </c>
      <c r="E58" s="425" t="s">
        <v>1086</v>
      </c>
      <c r="F58" s="426">
        <v>46094</v>
      </c>
      <c r="G58" s="425" t="s">
        <v>161</v>
      </c>
      <c r="H58" s="425" t="s">
        <v>433</v>
      </c>
      <c r="I58" s="427">
        <v>1222491.4182608698</v>
      </c>
      <c r="J58" s="427">
        <v>33256.899632097804</v>
      </c>
      <c r="K58" s="427">
        <v>2096695.9007428228</v>
      </c>
      <c r="L58" s="427">
        <v>0</v>
      </c>
      <c r="M58" s="427">
        <v>54825</v>
      </c>
      <c r="N58" s="427">
        <v>0</v>
      </c>
      <c r="O58" s="427">
        <v>0</v>
      </c>
      <c r="P58" s="427">
        <v>0</v>
      </c>
      <c r="Q58" s="427">
        <v>55140.34</v>
      </c>
      <c r="R58" s="427">
        <v>11660.89</v>
      </c>
      <c r="S58" s="427">
        <v>0</v>
      </c>
      <c r="T58" s="427">
        <v>0</v>
      </c>
      <c r="U58" s="427">
        <v>445</v>
      </c>
      <c r="V58" s="427">
        <v>0</v>
      </c>
      <c r="W58" s="427">
        <v>0</v>
      </c>
      <c r="X58" s="427">
        <v>3474515.4486357905</v>
      </c>
      <c r="Y58" s="427">
        <v>1268363.06</v>
      </c>
      <c r="Z58" s="427">
        <v>0</v>
      </c>
      <c r="AA58" s="427">
        <v>1215480.6200000001</v>
      </c>
      <c r="AB58" s="427">
        <v>0</v>
      </c>
      <c r="AC58" s="427">
        <v>211854.13</v>
      </c>
      <c r="AD58" s="427">
        <v>0</v>
      </c>
      <c r="AE58" s="427">
        <v>23777.69</v>
      </c>
      <c r="AF58" s="427">
        <v>10106.86</v>
      </c>
      <c r="AG58" s="427">
        <v>11265.37</v>
      </c>
      <c r="AH58" s="427">
        <v>0</v>
      </c>
      <c r="AI58" s="427">
        <v>0</v>
      </c>
      <c r="AJ58" s="427">
        <v>61878.61</v>
      </c>
      <c r="AK58" s="427">
        <v>2074.42</v>
      </c>
      <c r="AL58" s="427">
        <v>49249.46</v>
      </c>
      <c r="AM58" s="427">
        <v>2445.06</v>
      </c>
      <c r="AN58" s="427">
        <v>26101.45</v>
      </c>
      <c r="AO58" s="427">
        <v>0</v>
      </c>
      <c r="AP58" s="427">
        <v>22406.74</v>
      </c>
      <c r="AQ58" s="427">
        <v>62064.14</v>
      </c>
      <c r="AR58" s="427">
        <v>552</v>
      </c>
      <c r="AS58" s="427">
        <v>0</v>
      </c>
      <c r="AT58" s="427">
        <v>0</v>
      </c>
      <c r="AU58" s="427">
        <v>0</v>
      </c>
      <c r="AV58" s="427">
        <v>27652.66</v>
      </c>
      <c r="AW58" s="427">
        <v>3062.54</v>
      </c>
      <c r="AX58" s="427">
        <v>0</v>
      </c>
      <c r="AY58" s="427">
        <v>0</v>
      </c>
      <c r="AZ58" s="427">
        <v>14781.1</v>
      </c>
      <c r="BA58" s="427">
        <v>3291.75</v>
      </c>
      <c r="BB58" s="427">
        <v>0</v>
      </c>
      <c r="BC58" s="427">
        <v>84245.53</v>
      </c>
      <c r="BD58" s="427">
        <v>292551.31</v>
      </c>
      <c r="BE58" s="427">
        <v>21260.010000000002</v>
      </c>
      <c r="BF58" s="427">
        <v>181534.03</v>
      </c>
      <c r="BG58" s="427">
        <v>0</v>
      </c>
      <c r="BH58" s="427">
        <v>0</v>
      </c>
      <c r="BI58" s="427">
        <v>0</v>
      </c>
      <c r="BJ58" s="427">
        <v>3595998.54</v>
      </c>
      <c r="BK58" s="427">
        <v>900749.02000001026</v>
      </c>
      <c r="BL58" s="427">
        <v>-121483.09136420954</v>
      </c>
      <c r="BM58" s="427">
        <v>779265.92863580072</v>
      </c>
      <c r="BN58" s="427">
        <v>9568.75</v>
      </c>
      <c r="BO58" s="427">
        <v>0</v>
      </c>
      <c r="BP58" s="427">
        <v>0</v>
      </c>
      <c r="BQ58" s="427">
        <v>9568.75</v>
      </c>
      <c r="BR58" s="427">
        <v>0</v>
      </c>
      <c r="BS58" s="427">
        <v>15055.21</v>
      </c>
      <c r="BT58" s="427">
        <v>0</v>
      </c>
      <c r="BU58" s="427">
        <v>0</v>
      </c>
      <c r="BV58" s="427">
        <v>0</v>
      </c>
      <c r="BW58" s="427">
        <v>0</v>
      </c>
      <c r="BX58" s="427">
        <v>0</v>
      </c>
      <c r="BY58" s="427">
        <v>0</v>
      </c>
      <c r="BZ58" s="427">
        <v>15055.21</v>
      </c>
      <c r="CA58" s="427">
        <v>14690.21</v>
      </c>
      <c r="CB58" s="427">
        <v>-5486.4599999999991</v>
      </c>
      <c r="CC58" s="427">
        <v>9203.75</v>
      </c>
      <c r="CD58" s="427">
        <v>0</v>
      </c>
      <c r="CE58" s="427">
        <v>0</v>
      </c>
      <c r="CF58" s="427">
        <v>0</v>
      </c>
      <c r="CG58" s="427">
        <v>0</v>
      </c>
      <c r="CH58" s="427">
        <v>0</v>
      </c>
      <c r="CI58" s="427">
        <v>0</v>
      </c>
      <c r="CJ58" s="427">
        <v>0</v>
      </c>
      <c r="CK58" s="427">
        <v>0</v>
      </c>
      <c r="CL58" s="427">
        <v>0</v>
      </c>
      <c r="CM58" s="427">
        <v>779265.92863580072</v>
      </c>
      <c r="CN58" s="427">
        <v>0</v>
      </c>
      <c r="CO58" s="427">
        <v>0</v>
      </c>
      <c r="CP58" s="427">
        <v>9203.75</v>
      </c>
      <c r="CQ58" s="427">
        <v>0</v>
      </c>
      <c r="CR58" s="427">
        <v>788469.67863580072</v>
      </c>
      <c r="CS58" s="427">
        <v>766012.99</v>
      </c>
      <c r="CT58" s="427">
        <v>49327.87</v>
      </c>
      <c r="CU58" s="427">
        <v>0</v>
      </c>
      <c r="CV58" s="427">
        <v>716685.12</v>
      </c>
      <c r="CW58" s="427">
        <v>0</v>
      </c>
      <c r="CX58" s="427">
        <v>14580.66</v>
      </c>
      <c r="CY58" s="427">
        <v>7508.74</v>
      </c>
      <c r="CZ58" s="427">
        <v>0</v>
      </c>
      <c r="DA58" s="427">
        <v>0</v>
      </c>
      <c r="DB58" s="427">
        <v>738774.52</v>
      </c>
      <c r="DC58" s="427">
        <v>301904.33</v>
      </c>
      <c r="DD58" s="427">
        <v>0</v>
      </c>
      <c r="DE58" s="427">
        <v>0</v>
      </c>
      <c r="DF58" s="427">
        <v>301904.33</v>
      </c>
      <c r="DG58" s="427"/>
      <c r="DH58" s="427"/>
      <c r="DI58" s="427"/>
      <c r="DJ58" s="427">
        <v>0</v>
      </c>
      <c r="DK58" s="427">
        <v>301904.33</v>
      </c>
      <c r="DL58" s="427">
        <v>1050</v>
      </c>
      <c r="DM58" s="427">
        <v>0</v>
      </c>
      <c r="DN58" s="427">
        <v>0</v>
      </c>
      <c r="DO58" s="427">
        <v>0</v>
      </c>
      <c r="DP58" s="427">
        <v>-27225.79</v>
      </c>
      <c r="DQ58" s="427">
        <v>-879.2</v>
      </c>
      <c r="DR58" s="427">
        <v>0</v>
      </c>
      <c r="DS58" s="427">
        <v>0</v>
      </c>
      <c r="DT58" s="427">
        <v>-27054.99</v>
      </c>
      <c r="DU58" s="427">
        <v>0</v>
      </c>
      <c r="DV58" s="427">
        <v>0</v>
      </c>
      <c r="DW58" s="427">
        <v>0</v>
      </c>
      <c r="DX58" s="427">
        <v>0</v>
      </c>
      <c r="DY58" s="427">
        <v>0</v>
      </c>
      <c r="DZ58" s="427">
        <v>-225154.34</v>
      </c>
      <c r="EA58" s="427">
        <v>0.15863580058794469</v>
      </c>
      <c r="EC58" s="428">
        <f t="shared" si="1"/>
        <v>0.15863580067525618</v>
      </c>
    </row>
    <row r="59" spans="1:133" ht="15.6" hidden="1" x14ac:dyDescent="0.3">
      <c r="A59" s="422" t="str">
        <f t="shared" si="0"/>
        <v>3301006</v>
      </c>
      <c r="B59" s="422" t="s">
        <v>427</v>
      </c>
      <c r="C59" s="423">
        <v>1006</v>
      </c>
      <c r="D59" s="424" t="s">
        <v>215</v>
      </c>
      <c r="E59" s="425" t="s">
        <v>1086</v>
      </c>
      <c r="F59" s="426">
        <v>46093</v>
      </c>
      <c r="G59" s="425" t="s">
        <v>161</v>
      </c>
      <c r="H59" s="425" t="s">
        <v>434</v>
      </c>
      <c r="I59" s="427">
        <v>593676.96537724161</v>
      </c>
      <c r="J59" s="427">
        <v>0</v>
      </c>
      <c r="K59" s="427">
        <v>117487.27052631578</v>
      </c>
      <c r="L59" s="427">
        <v>0</v>
      </c>
      <c r="M59" s="427">
        <v>0</v>
      </c>
      <c r="N59" s="427">
        <v>52750</v>
      </c>
      <c r="O59" s="427">
        <v>0</v>
      </c>
      <c r="P59" s="427">
        <v>0</v>
      </c>
      <c r="Q59" s="427">
        <v>38324.553995000002</v>
      </c>
      <c r="R59" s="427">
        <v>0</v>
      </c>
      <c r="S59" s="427">
        <v>0</v>
      </c>
      <c r="T59" s="427">
        <v>0</v>
      </c>
      <c r="U59" s="427">
        <v>0</v>
      </c>
      <c r="V59" s="427">
        <v>0</v>
      </c>
      <c r="W59" s="427">
        <v>0</v>
      </c>
      <c r="X59" s="427">
        <v>802238.78989855736</v>
      </c>
      <c r="Y59" s="427">
        <v>282263.58</v>
      </c>
      <c r="Z59" s="427">
        <v>24692</v>
      </c>
      <c r="AA59" s="427">
        <v>260303.1</v>
      </c>
      <c r="AB59" s="427">
        <v>45599.32</v>
      </c>
      <c r="AC59" s="427">
        <v>28517.41</v>
      </c>
      <c r="AD59" s="427">
        <v>0</v>
      </c>
      <c r="AE59" s="427">
        <v>25120.86</v>
      </c>
      <c r="AF59" s="427">
        <v>4624.96</v>
      </c>
      <c r="AG59" s="427">
        <v>3962.53</v>
      </c>
      <c r="AH59" s="427">
        <v>0</v>
      </c>
      <c r="AI59" s="427">
        <v>0</v>
      </c>
      <c r="AJ59" s="427">
        <v>11890.890000000001</v>
      </c>
      <c r="AK59" s="427">
        <v>0</v>
      </c>
      <c r="AL59" s="427">
        <v>1395.63</v>
      </c>
      <c r="AM59" s="427">
        <v>1661.82</v>
      </c>
      <c r="AN59" s="427">
        <v>8286.2000000000007</v>
      </c>
      <c r="AO59" s="427">
        <v>0</v>
      </c>
      <c r="AP59" s="427">
        <v>6148</v>
      </c>
      <c r="AQ59" s="427">
        <v>15430.56</v>
      </c>
      <c r="AR59" s="427">
        <v>0</v>
      </c>
      <c r="AS59" s="427">
        <v>0</v>
      </c>
      <c r="AT59" s="427">
        <v>0</v>
      </c>
      <c r="AU59" s="427">
        <v>0</v>
      </c>
      <c r="AV59" s="427">
        <v>1277.83</v>
      </c>
      <c r="AW59" s="427">
        <v>84.67</v>
      </c>
      <c r="AX59" s="427">
        <v>0</v>
      </c>
      <c r="AY59" s="427">
        <v>0</v>
      </c>
      <c r="AZ59" s="427">
        <v>9662.23</v>
      </c>
      <c r="BA59" s="427">
        <v>3291.75</v>
      </c>
      <c r="BB59" s="427">
        <v>0</v>
      </c>
      <c r="BC59" s="427">
        <v>70.42</v>
      </c>
      <c r="BD59" s="427">
        <v>0</v>
      </c>
      <c r="BE59" s="427">
        <v>55221.26</v>
      </c>
      <c r="BF59" s="427">
        <v>49889.52</v>
      </c>
      <c r="BG59" s="427">
        <v>0</v>
      </c>
      <c r="BH59" s="427">
        <v>0</v>
      </c>
      <c r="BI59" s="427">
        <v>0</v>
      </c>
      <c r="BJ59" s="427">
        <v>839394.54</v>
      </c>
      <c r="BK59" s="427">
        <v>155120.17000000016</v>
      </c>
      <c r="BL59" s="427">
        <v>-37155.750101442682</v>
      </c>
      <c r="BM59" s="427">
        <v>117964.41989855748</v>
      </c>
      <c r="BN59" s="427">
        <v>4708.75</v>
      </c>
      <c r="BO59" s="427">
        <v>0</v>
      </c>
      <c r="BP59" s="427">
        <v>0</v>
      </c>
      <c r="BQ59" s="427">
        <v>4708.75</v>
      </c>
      <c r="BR59" s="427">
        <v>0</v>
      </c>
      <c r="BS59" s="427">
        <v>0</v>
      </c>
      <c r="BT59" s="427">
        <v>0</v>
      </c>
      <c r="BU59" s="427">
        <v>0</v>
      </c>
      <c r="BV59" s="427">
        <v>0</v>
      </c>
      <c r="BW59" s="427">
        <v>0</v>
      </c>
      <c r="BX59" s="427">
        <v>0</v>
      </c>
      <c r="BY59" s="427">
        <v>0</v>
      </c>
      <c r="BZ59" s="427">
        <v>0</v>
      </c>
      <c r="CA59" s="427">
        <v>8347.0000000000036</v>
      </c>
      <c r="CB59" s="427">
        <v>4708.75</v>
      </c>
      <c r="CC59" s="427">
        <v>13055.750000000004</v>
      </c>
      <c r="CD59" s="427">
        <v>0</v>
      </c>
      <c r="CE59" s="427">
        <v>0</v>
      </c>
      <c r="CF59" s="427">
        <v>0</v>
      </c>
      <c r="CG59" s="427">
        <v>0</v>
      </c>
      <c r="CH59" s="427">
        <v>0</v>
      </c>
      <c r="CI59" s="427">
        <v>0</v>
      </c>
      <c r="CJ59" s="427">
        <v>0</v>
      </c>
      <c r="CK59" s="427">
        <v>0</v>
      </c>
      <c r="CL59" s="427">
        <v>0</v>
      </c>
      <c r="CM59" s="427">
        <v>117964.41989855748</v>
      </c>
      <c r="CN59" s="427">
        <v>0</v>
      </c>
      <c r="CO59" s="427">
        <v>13056</v>
      </c>
      <c r="CP59" s="427">
        <v>-0.24999999999636202</v>
      </c>
      <c r="CQ59" s="427">
        <v>0</v>
      </c>
      <c r="CR59" s="427">
        <v>131020.16989855748</v>
      </c>
      <c r="CS59" s="427">
        <v>211174.49</v>
      </c>
      <c r="CT59" s="427">
        <v>0</v>
      </c>
      <c r="CU59" s="427">
        <v>0</v>
      </c>
      <c r="CV59" s="427">
        <v>211174.49</v>
      </c>
      <c r="CW59" s="427">
        <v>-1000</v>
      </c>
      <c r="CX59" s="427">
        <v>1067.04</v>
      </c>
      <c r="CY59" s="427">
        <v>351.08</v>
      </c>
      <c r="CZ59" s="427">
        <v>0</v>
      </c>
      <c r="DA59" s="427">
        <v>0</v>
      </c>
      <c r="DB59" s="427">
        <v>211592.61</v>
      </c>
      <c r="DC59" s="427">
        <v>0</v>
      </c>
      <c r="DD59" s="427">
        <v>0</v>
      </c>
      <c r="DE59" s="427">
        <v>0</v>
      </c>
      <c r="DF59" s="427">
        <v>0</v>
      </c>
      <c r="DG59" s="427"/>
      <c r="DH59" s="427"/>
      <c r="DI59" s="427"/>
      <c r="DJ59" s="427">
        <v>0</v>
      </c>
      <c r="DK59" s="427">
        <v>0</v>
      </c>
      <c r="DL59" s="427">
        <v>0</v>
      </c>
      <c r="DM59" s="427">
        <v>0</v>
      </c>
      <c r="DN59" s="427">
        <v>0</v>
      </c>
      <c r="DO59" s="427">
        <v>0</v>
      </c>
      <c r="DP59" s="427">
        <v>-67407.69</v>
      </c>
      <c r="DQ59" s="427">
        <v>0</v>
      </c>
      <c r="DR59" s="427">
        <v>0</v>
      </c>
      <c r="DS59" s="427">
        <v>0</v>
      </c>
      <c r="DT59" s="427">
        <v>-67407.69</v>
      </c>
      <c r="DU59" s="427">
        <v>0</v>
      </c>
      <c r="DV59" s="427">
        <v>0</v>
      </c>
      <c r="DW59" s="427">
        <v>0</v>
      </c>
      <c r="DX59" s="427">
        <v>0</v>
      </c>
      <c r="DY59" s="427">
        <v>0</v>
      </c>
      <c r="DZ59" s="427">
        <v>-13164.83</v>
      </c>
      <c r="EA59" s="427">
        <v>7.9898557494743727E-2</v>
      </c>
      <c r="EC59" s="428">
        <f t="shared" si="1"/>
        <v>7.9898557492924738E-2</v>
      </c>
    </row>
    <row r="60" spans="1:133" ht="15.6" hidden="1" x14ac:dyDescent="0.3">
      <c r="A60" s="422" t="str">
        <f t="shared" si="0"/>
        <v>3302079</v>
      </c>
      <c r="B60" s="422" t="s">
        <v>428</v>
      </c>
      <c r="C60" s="423">
        <v>2079</v>
      </c>
      <c r="D60" s="424" t="s">
        <v>216</v>
      </c>
      <c r="E60" s="425" t="s">
        <v>1086</v>
      </c>
      <c r="F60" s="426">
        <v>46094</v>
      </c>
      <c r="G60" s="425" t="s">
        <v>161</v>
      </c>
      <c r="H60" s="425" t="s">
        <v>547</v>
      </c>
      <c r="I60" s="427">
        <v>2006182.8603706395</v>
      </c>
      <c r="J60" s="427">
        <v>0</v>
      </c>
      <c r="K60" s="427">
        <v>189631.15266666666</v>
      </c>
      <c r="L60" s="427">
        <v>0</v>
      </c>
      <c r="M60" s="427">
        <v>218160</v>
      </c>
      <c r="N60" s="427">
        <v>47077</v>
      </c>
      <c r="O60" s="427">
        <v>0</v>
      </c>
      <c r="P60" s="427">
        <v>0</v>
      </c>
      <c r="Q60" s="427">
        <v>13066.492914999966</v>
      </c>
      <c r="R60" s="427">
        <v>0</v>
      </c>
      <c r="S60" s="427">
        <v>0</v>
      </c>
      <c r="T60" s="427">
        <v>0</v>
      </c>
      <c r="U60" s="427">
        <v>2652.81</v>
      </c>
      <c r="V60" s="427">
        <v>7963.27</v>
      </c>
      <c r="W60" s="427">
        <v>0</v>
      </c>
      <c r="X60" s="427">
        <v>2484733.5859523062</v>
      </c>
      <c r="Y60" s="427">
        <v>754088.88</v>
      </c>
      <c r="Z60" s="427">
        <v>29078.720000000001</v>
      </c>
      <c r="AA60" s="427">
        <v>344805.38</v>
      </c>
      <c r="AB60" s="427">
        <v>27786.69</v>
      </c>
      <c r="AC60" s="427">
        <v>188036.88</v>
      </c>
      <c r="AD60" s="427">
        <v>0</v>
      </c>
      <c r="AE60" s="427">
        <v>33557.949999999997</v>
      </c>
      <c r="AF60" s="427">
        <v>2675.66</v>
      </c>
      <c r="AG60" s="427">
        <v>2176.4</v>
      </c>
      <c r="AH60" s="427">
        <v>0</v>
      </c>
      <c r="AI60" s="427">
        <v>0</v>
      </c>
      <c r="AJ60" s="427">
        <v>41352.559999999998</v>
      </c>
      <c r="AK60" s="427">
        <v>0</v>
      </c>
      <c r="AL60" s="427">
        <v>52573.63</v>
      </c>
      <c r="AM60" s="427">
        <v>37953.11</v>
      </c>
      <c r="AN60" s="427">
        <v>15293.83</v>
      </c>
      <c r="AO60" s="427">
        <v>23115.159999999993</v>
      </c>
      <c r="AP60" s="427">
        <v>6150.99</v>
      </c>
      <c r="AQ60" s="427">
        <v>92458.819999999992</v>
      </c>
      <c r="AR60" s="427">
        <v>0</v>
      </c>
      <c r="AS60" s="427">
        <v>0</v>
      </c>
      <c r="AT60" s="427">
        <v>32665.07</v>
      </c>
      <c r="AU60" s="427">
        <v>14952.48</v>
      </c>
      <c r="AV60" s="427">
        <v>258</v>
      </c>
      <c r="AW60" s="427">
        <v>23652.560000000001</v>
      </c>
      <c r="AX60" s="427">
        <v>19210.88</v>
      </c>
      <c r="AY60" s="427">
        <v>0</v>
      </c>
      <c r="AZ60" s="427">
        <v>37277.040000000001</v>
      </c>
      <c r="BA60" s="427">
        <v>8775</v>
      </c>
      <c r="BB60" s="427">
        <v>4175</v>
      </c>
      <c r="BC60" s="427">
        <v>138427.72</v>
      </c>
      <c r="BD60" s="427">
        <v>352762.79</v>
      </c>
      <c r="BE60" s="427">
        <v>68284.25</v>
      </c>
      <c r="BF60" s="427">
        <v>238710.66</v>
      </c>
      <c r="BG60" s="427">
        <v>0</v>
      </c>
      <c r="BH60" s="427">
        <v>0</v>
      </c>
      <c r="BI60" s="427">
        <v>0</v>
      </c>
      <c r="BJ60" s="427">
        <v>2590256.11</v>
      </c>
      <c r="BK60" s="427">
        <v>33072.889999998559</v>
      </c>
      <c r="BL60" s="427">
        <v>-105522.5240476937</v>
      </c>
      <c r="BM60" s="427">
        <v>-72449.634047695145</v>
      </c>
      <c r="BN60" s="427">
        <v>7948.75</v>
      </c>
      <c r="BO60" s="427">
        <v>0</v>
      </c>
      <c r="BP60" s="427">
        <v>0</v>
      </c>
      <c r="BQ60" s="427">
        <v>7948.75</v>
      </c>
      <c r="BR60" s="427">
        <v>0</v>
      </c>
      <c r="BS60" s="427">
        <v>0</v>
      </c>
      <c r="BT60" s="427">
        <v>0</v>
      </c>
      <c r="BU60" s="427">
        <v>0</v>
      </c>
      <c r="BV60" s="427">
        <v>0</v>
      </c>
      <c r="BW60" s="427">
        <v>0</v>
      </c>
      <c r="BX60" s="427">
        <v>0</v>
      </c>
      <c r="BY60" s="427">
        <v>0</v>
      </c>
      <c r="BZ60" s="427">
        <v>0</v>
      </c>
      <c r="CA60" s="427">
        <v>26473.19</v>
      </c>
      <c r="CB60" s="427">
        <v>7948.75</v>
      </c>
      <c r="CC60" s="427">
        <v>34421.94</v>
      </c>
      <c r="CD60" s="427">
        <v>0</v>
      </c>
      <c r="CE60" s="427">
        <v>0</v>
      </c>
      <c r="CF60" s="427">
        <v>0</v>
      </c>
      <c r="CG60" s="427">
        <v>0</v>
      </c>
      <c r="CH60" s="427">
        <v>0</v>
      </c>
      <c r="CI60" s="427">
        <v>0</v>
      </c>
      <c r="CJ60" s="427">
        <v>0</v>
      </c>
      <c r="CK60" s="427">
        <v>0</v>
      </c>
      <c r="CL60" s="427">
        <v>0</v>
      </c>
      <c r="CM60" s="427">
        <v>0</v>
      </c>
      <c r="CN60" s="427">
        <v>-72449.634047695145</v>
      </c>
      <c r="CO60" s="427">
        <v>34422</v>
      </c>
      <c r="CP60" s="427">
        <v>-5.9999999997671694E-2</v>
      </c>
      <c r="CQ60" s="427">
        <v>0</v>
      </c>
      <c r="CR60" s="427">
        <v>-38027.694047695142</v>
      </c>
      <c r="CS60" s="427">
        <v>136609.07</v>
      </c>
      <c r="CT60" s="427">
        <v>0</v>
      </c>
      <c r="CU60" s="427">
        <v>168.51</v>
      </c>
      <c r="CV60" s="427">
        <v>136777.58000000002</v>
      </c>
      <c r="CW60" s="427">
        <v>0</v>
      </c>
      <c r="CX60" s="427">
        <v>42589.18</v>
      </c>
      <c r="CY60" s="427">
        <v>1656.68</v>
      </c>
      <c r="CZ60" s="427">
        <v>0</v>
      </c>
      <c r="DA60" s="427">
        <v>0</v>
      </c>
      <c r="DB60" s="427">
        <v>181023.44</v>
      </c>
      <c r="DC60" s="427">
        <v>0</v>
      </c>
      <c r="DD60" s="427">
        <v>0</v>
      </c>
      <c r="DE60" s="427">
        <v>0</v>
      </c>
      <c r="DF60" s="427">
        <v>0</v>
      </c>
      <c r="DG60" s="427"/>
      <c r="DH60" s="427"/>
      <c r="DI60" s="427"/>
      <c r="DJ60" s="427">
        <v>0</v>
      </c>
      <c r="DK60" s="427">
        <v>0</v>
      </c>
      <c r="DL60" s="427">
        <v>0</v>
      </c>
      <c r="DM60" s="427">
        <v>0</v>
      </c>
      <c r="DN60" s="427">
        <v>0</v>
      </c>
      <c r="DO60" s="427">
        <v>0</v>
      </c>
      <c r="DP60" s="427">
        <v>-164713.21</v>
      </c>
      <c r="DQ60" s="427">
        <v>-36390.47</v>
      </c>
      <c r="DR60" s="427">
        <v>0</v>
      </c>
      <c r="DS60" s="427">
        <v>0</v>
      </c>
      <c r="DT60" s="427">
        <v>-201103.68</v>
      </c>
      <c r="DU60" s="427">
        <v>0</v>
      </c>
      <c r="DV60" s="427">
        <v>0</v>
      </c>
      <c r="DW60" s="427">
        <v>0</v>
      </c>
      <c r="DX60" s="427">
        <v>0</v>
      </c>
      <c r="DY60" s="427">
        <v>0</v>
      </c>
      <c r="DZ60" s="427">
        <v>-17947.05</v>
      </c>
      <c r="EA60" s="427">
        <v>-0.40404769514861982</v>
      </c>
      <c r="EC60" s="428">
        <f t="shared" si="1"/>
        <v>-0.4040476951522578</v>
      </c>
    </row>
    <row r="61" spans="1:133" ht="15.6" hidden="1" x14ac:dyDescent="0.3">
      <c r="A61" s="422" t="str">
        <f t="shared" si="0"/>
        <v>3302081</v>
      </c>
      <c r="B61" s="422" t="s">
        <v>429</v>
      </c>
      <c r="C61" s="423">
        <v>2081</v>
      </c>
      <c r="D61" s="424" t="s">
        <v>217</v>
      </c>
      <c r="E61" s="425" t="s">
        <v>1086</v>
      </c>
      <c r="F61" s="426">
        <v>46094</v>
      </c>
      <c r="G61" s="425" t="s">
        <v>161</v>
      </c>
      <c r="H61" s="425" t="s">
        <v>436</v>
      </c>
      <c r="I61" s="427">
        <v>2266806.5943344748</v>
      </c>
      <c r="J61" s="427">
        <v>0</v>
      </c>
      <c r="K61" s="427">
        <v>174381.51666666666</v>
      </c>
      <c r="L61" s="427">
        <v>0</v>
      </c>
      <c r="M61" s="427">
        <v>238920</v>
      </c>
      <c r="N61" s="427">
        <v>73063</v>
      </c>
      <c r="O61" s="427">
        <v>0</v>
      </c>
      <c r="P61" s="427">
        <v>187.5</v>
      </c>
      <c r="Q61" s="427">
        <v>54742.06685500007</v>
      </c>
      <c r="R61" s="427">
        <v>12197</v>
      </c>
      <c r="S61" s="427">
        <v>0</v>
      </c>
      <c r="T61" s="427">
        <v>0</v>
      </c>
      <c r="U61" s="427">
        <v>45023.3</v>
      </c>
      <c r="V61" s="427">
        <v>0</v>
      </c>
      <c r="W61" s="427">
        <v>0</v>
      </c>
      <c r="X61" s="427">
        <v>2865320.977856141</v>
      </c>
      <c r="Y61" s="427">
        <v>1298497.5</v>
      </c>
      <c r="Z61" s="427">
        <v>0</v>
      </c>
      <c r="AA61" s="427">
        <v>357365.84</v>
      </c>
      <c r="AB61" s="427">
        <v>42788.37</v>
      </c>
      <c r="AC61" s="427">
        <v>174646.07</v>
      </c>
      <c r="AD61" s="427">
        <v>0</v>
      </c>
      <c r="AE61" s="427">
        <v>100754.3</v>
      </c>
      <c r="AF61" s="427">
        <v>8254.92</v>
      </c>
      <c r="AG61" s="427">
        <v>6517.25</v>
      </c>
      <c r="AH61" s="427">
        <v>0</v>
      </c>
      <c r="AI61" s="427">
        <v>0</v>
      </c>
      <c r="AJ61" s="427">
        <v>14587.42</v>
      </c>
      <c r="AK61" s="427">
        <v>3340</v>
      </c>
      <c r="AL61" s="427">
        <v>37680.379999999997</v>
      </c>
      <c r="AM61" s="427">
        <v>11724.75</v>
      </c>
      <c r="AN61" s="427">
        <v>21672.720000000001</v>
      </c>
      <c r="AO61" s="427">
        <v>41339.75</v>
      </c>
      <c r="AP61" s="427">
        <v>7455.13</v>
      </c>
      <c r="AQ61" s="427">
        <v>54153.869999999995</v>
      </c>
      <c r="AR61" s="427">
        <v>0</v>
      </c>
      <c r="AS61" s="427">
        <v>0</v>
      </c>
      <c r="AT61" s="427">
        <v>3089.78</v>
      </c>
      <c r="AU61" s="427">
        <v>0</v>
      </c>
      <c r="AV61" s="427">
        <v>12757.62</v>
      </c>
      <c r="AW61" s="427">
        <v>0</v>
      </c>
      <c r="AX61" s="427">
        <v>8279</v>
      </c>
      <c r="AY61" s="427">
        <v>0</v>
      </c>
      <c r="AZ61" s="427">
        <v>48135.93</v>
      </c>
      <c r="BA61" s="427">
        <v>9471</v>
      </c>
      <c r="BB61" s="427">
        <v>4356</v>
      </c>
      <c r="BC61" s="427">
        <v>104185.11</v>
      </c>
      <c r="BD61" s="427">
        <v>169738.19</v>
      </c>
      <c r="BE61" s="427">
        <v>10875.36</v>
      </c>
      <c r="BF61" s="427">
        <v>276541.43</v>
      </c>
      <c r="BG61" s="427">
        <v>740</v>
      </c>
      <c r="BH61" s="427">
        <v>0</v>
      </c>
      <c r="BI61" s="427">
        <v>0</v>
      </c>
      <c r="BJ61" s="427">
        <v>2828947.69</v>
      </c>
      <c r="BK61" s="427">
        <v>53410.930000002991</v>
      </c>
      <c r="BL61" s="427">
        <v>36373.287856141105</v>
      </c>
      <c r="BM61" s="427">
        <v>89784.217856144096</v>
      </c>
      <c r="BN61" s="427">
        <v>8713.75</v>
      </c>
      <c r="BO61" s="427">
        <v>0</v>
      </c>
      <c r="BP61" s="427">
        <v>0</v>
      </c>
      <c r="BQ61" s="427">
        <v>8713.75</v>
      </c>
      <c r="BR61" s="427">
        <v>0</v>
      </c>
      <c r="BS61" s="427">
        <v>32395.64</v>
      </c>
      <c r="BT61" s="427">
        <v>0</v>
      </c>
      <c r="BU61" s="427">
        <v>0</v>
      </c>
      <c r="BV61" s="427">
        <v>0</v>
      </c>
      <c r="BW61" s="427">
        <v>0</v>
      </c>
      <c r="BX61" s="427">
        <v>1097.49</v>
      </c>
      <c r="BY61" s="427">
        <v>0</v>
      </c>
      <c r="BZ61" s="427">
        <v>33493.129999999997</v>
      </c>
      <c r="CA61" s="427">
        <v>40011.79</v>
      </c>
      <c r="CB61" s="427">
        <v>-24779.379999999997</v>
      </c>
      <c r="CC61" s="427">
        <v>15232.410000000003</v>
      </c>
      <c r="CD61" s="427">
        <v>0</v>
      </c>
      <c r="CE61" s="427">
        <v>0</v>
      </c>
      <c r="CF61" s="427">
        <v>0</v>
      </c>
      <c r="CG61" s="427">
        <v>0</v>
      </c>
      <c r="CH61" s="427">
        <v>0</v>
      </c>
      <c r="CI61" s="427">
        <v>0</v>
      </c>
      <c r="CJ61" s="427">
        <v>0</v>
      </c>
      <c r="CK61" s="427">
        <v>0</v>
      </c>
      <c r="CL61" s="427">
        <v>0</v>
      </c>
      <c r="CM61" s="427">
        <v>89784.217856144096</v>
      </c>
      <c r="CN61" s="427">
        <v>0</v>
      </c>
      <c r="CO61" s="427">
        <v>8714</v>
      </c>
      <c r="CP61" s="427">
        <v>6518.4100000000035</v>
      </c>
      <c r="CQ61" s="427">
        <v>0</v>
      </c>
      <c r="CR61" s="427">
        <v>105016.6278561441</v>
      </c>
      <c r="CS61" s="427">
        <v>458007.68</v>
      </c>
      <c r="CT61" s="427">
        <v>336377.71</v>
      </c>
      <c r="CU61" s="427">
        <v>721.13</v>
      </c>
      <c r="CV61" s="427">
        <v>122351.09999999998</v>
      </c>
      <c r="CW61" s="427">
        <v>0</v>
      </c>
      <c r="CX61" s="427">
        <v>13839.7</v>
      </c>
      <c r="CY61" s="427">
        <v>10160.959999999999</v>
      </c>
      <c r="CZ61" s="427">
        <v>0</v>
      </c>
      <c r="DA61" s="427">
        <v>0</v>
      </c>
      <c r="DB61" s="427">
        <v>146351.75999999998</v>
      </c>
      <c r="DC61" s="427">
        <v>0</v>
      </c>
      <c r="DD61" s="427">
        <v>0</v>
      </c>
      <c r="DE61" s="427">
        <v>0</v>
      </c>
      <c r="DF61" s="427">
        <v>0</v>
      </c>
      <c r="DG61" s="427"/>
      <c r="DH61" s="427"/>
      <c r="DI61" s="427"/>
      <c r="DJ61" s="427">
        <v>0</v>
      </c>
      <c r="DK61" s="427">
        <v>0</v>
      </c>
      <c r="DL61" s="427">
        <v>0</v>
      </c>
      <c r="DM61" s="427">
        <v>0</v>
      </c>
      <c r="DN61" s="427">
        <v>0</v>
      </c>
      <c r="DO61" s="427">
        <v>0</v>
      </c>
      <c r="DP61" s="427">
        <v>-41335.589999999997</v>
      </c>
      <c r="DQ61" s="427">
        <v>0</v>
      </c>
      <c r="DR61" s="427">
        <v>0</v>
      </c>
      <c r="DS61" s="427">
        <v>0</v>
      </c>
      <c r="DT61" s="427">
        <v>-41335.589999999997</v>
      </c>
      <c r="DU61" s="427">
        <v>0</v>
      </c>
      <c r="DV61" s="427">
        <v>0</v>
      </c>
      <c r="DW61" s="427">
        <v>0</v>
      </c>
      <c r="DX61" s="427">
        <v>0</v>
      </c>
      <c r="DY61" s="427">
        <v>0</v>
      </c>
      <c r="DZ61" s="427">
        <v>0</v>
      </c>
      <c r="EA61" s="427">
        <v>0.45785614411579445</v>
      </c>
      <c r="EC61" s="428">
        <f t="shared" si="1"/>
        <v>0.45785614411579445</v>
      </c>
    </row>
    <row r="62" spans="1:133" ht="15.6" hidden="1" x14ac:dyDescent="0.3">
      <c r="A62" s="422" t="str">
        <f t="shared" si="0"/>
        <v>3302296</v>
      </c>
      <c r="B62" s="422" t="s">
        <v>430</v>
      </c>
      <c r="C62" s="423">
        <v>2296</v>
      </c>
      <c r="D62" s="424" t="s">
        <v>218</v>
      </c>
      <c r="E62" s="425" t="s">
        <v>1086</v>
      </c>
      <c r="F62" s="426">
        <v>46094</v>
      </c>
      <c r="G62" s="425" t="s">
        <v>161</v>
      </c>
      <c r="H62" s="425" t="s">
        <v>437</v>
      </c>
      <c r="I62" s="427">
        <v>1547563.2674120143</v>
      </c>
      <c r="J62" s="427">
        <v>0</v>
      </c>
      <c r="K62" s="427">
        <v>113003.65666666668</v>
      </c>
      <c r="L62" s="427">
        <v>0</v>
      </c>
      <c r="M62" s="427">
        <v>152215</v>
      </c>
      <c r="N62" s="427">
        <v>61419.18</v>
      </c>
      <c r="O62" s="427">
        <v>0</v>
      </c>
      <c r="P62" s="427">
        <v>68670.03</v>
      </c>
      <c r="Q62" s="427">
        <v>484.28</v>
      </c>
      <c r="R62" s="427">
        <v>0</v>
      </c>
      <c r="S62" s="427">
        <v>0</v>
      </c>
      <c r="T62" s="427">
        <v>0</v>
      </c>
      <c r="U62" s="427">
        <v>19263.07</v>
      </c>
      <c r="V62" s="427">
        <v>5385</v>
      </c>
      <c r="W62" s="427">
        <v>0</v>
      </c>
      <c r="X62" s="427">
        <v>1968003.4840786811</v>
      </c>
      <c r="Y62" s="427">
        <v>873971.64</v>
      </c>
      <c r="Z62" s="427">
        <v>12731.94</v>
      </c>
      <c r="AA62" s="427">
        <v>183432.73</v>
      </c>
      <c r="AB62" s="427">
        <v>47140.99</v>
      </c>
      <c r="AC62" s="427">
        <v>74073.820000000007</v>
      </c>
      <c r="AD62" s="427">
        <v>4141.0200000000004</v>
      </c>
      <c r="AE62" s="427">
        <v>57764.17</v>
      </c>
      <c r="AF62" s="427">
        <v>56457.23</v>
      </c>
      <c r="AG62" s="427">
        <v>5638.5</v>
      </c>
      <c r="AH62" s="427">
        <v>0</v>
      </c>
      <c r="AI62" s="427">
        <v>0</v>
      </c>
      <c r="AJ62" s="427">
        <v>92522.559999999998</v>
      </c>
      <c r="AK62" s="427">
        <v>6316.9699999999993</v>
      </c>
      <c r="AL62" s="427">
        <v>1524.22</v>
      </c>
      <c r="AM62" s="427">
        <v>8695.1299999999992</v>
      </c>
      <c r="AN62" s="427">
        <v>32354.02</v>
      </c>
      <c r="AO62" s="427">
        <v>33513.810000000012</v>
      </c>
      <c r="AP62" s="427">
        <v>19914.850000000002</v>
      </c>
      <c r="AQ62" s="427">
        <v>63514.46</v>
      </c>
      <c r="AR62" s="427">
        <v>0</v>
      </c>
      <c r="AS62" s="427">
        <v>0</v>
      </c>
      <c r="AT62" s="427">
        <v>13616.53</v>
      </c>
      <c r="AU62" s="427">
        <v>0</v>
      </c>
      <c r="AV62" s="427">
        <v>0</v>
      </c>
      <c r="AW62" s="427">
        <v>0</v>
      </c>
      <c r="AX62" s="427">
        <v>0</v>
      </c>
      <c r="AY62" s="427">
        <v>0</v>
      </c>
      <c r="AZ62" s="427">
        <v>19492.89</v>
      </c>
      <c r="BA62" s="427">
        <v>5377.5</v>
      </c>
      <c r="BB62" s="427">
        <v>0</v>
      </c>
      <c r="BC62" s="427">
        <v>88001.65</v>
      </c>
      <c r="BD62" s="427">
        <v>211246.48</v>
      </c>
      <c r="BE62" s="427">
        <v>20723.2</v>
      </c>
      <c r="BF62" s="427">
        <v>152819.03</v>
      </c>
      <c r="BG62" s="427">
        <v>0</v>
      </c>
      <c r="BH62" s="427">
        <v>0</v>
      </c>
      <c r="BI62" s="427">
        <v>0</v>
      </c>
      <c r="BJ62" s="427">
        <v>2084985.3399999999</v>
      </c>
      <c r="BK62" s="427">
        <v>314590.01999999955</v>
      </c>
      <c r="BL62" s="427">
        <v>-116981.85592131875</v>
      </c>
      <c r="BM62" s="427">
        <v>197608.1640786808</v>
      </c>
      <c r="BN62" s="427">
        <v>7262.5</v>
      </c>
      <c r="BO62" s="427">
        <v>0</v>
      </c>
      <c r="BP62" s="427">
        <v>0</v>
      </c>
      <c r="BQ62" s="427">
        <v>7262.5</v>
      </c>
      <c r="BR62" s="427">
        <v>0</v>
      </c>
      <c r="BS62" s="427">
        <v>0</v>
      </c>
      <c r="BT62" s="427">
        <v>0</v>
      </c>
      <c r="BU62" s="427">
        <v>0</v>
      </c>
      <c r="BV62" s="427">
        <v>0</v>
      </c>
      <c r="BW62" s="427">
        <v>0</v>
      </c>
      <c r="BX62" s="427">
        <v>0</v>
      </c>
      <c r="BY62" s="427">
        <v>0</v>
      </c>
      <c r="BZ62" s="427">
        <v>0</v>
      </c>
      <c r="CA62" s="427">
        <v>20627.240000000002</v>
      </c>
      <c r="CB62" s="427">
        <v>7262.5</v>
      </c>
      <c r="CC62" s="427">
        <v>27889.74</v>
      </c>
      <c r="CD62" s="427">
        <v>0</v>
      </c>
      <c r="CE62" s="427">
        <v>0</v>
      </c>
      <c r="CF62" s="427">
        <v>0</v>
      </c>
      <c r="CG62" s="427">
        <v>0</v>
      </c>
      <c r="CH62" s="427">
        <v>0</v>
      </c>
      <c r="CI62" s="427">
        <v>0</v>
      </c>
      <c r="CJ62" s="427">
        <v>0</v>
      </c>
      <c r="CK62" s="427">
        <v>0</v>
      </c>
      <c r="CL62" s="427">
        <v>0</v>
      </c>
      <c r="CM62" s="427">
        <v>197608.1640786808</v>
      </c>
      <c r="CN62" s="427">
        <v>0</v>
      </c>
      <c r="CO62" s="427">
        <v>27890</v>
      </c>
      <c r="CP62" s="427">
        <v>-0.25999999999839929</v>
      </c>
      <c r="CQ62" s="427">
        <v>0</v>
      </c>
      <c r="CR62" s="427">
        <v>225497.90407868079</v>
      </c>
      <c r="CS62" s="427">
        <v>345904.09</v>
      </c>
      <c r="CT62" s="427">
        <v>75465.94</v>
      </c>
      <c r="CU62" s="427">
        <v>1267.8699999999999</v>
      </c>
      <c r="CV62" s="427">
        <v>271706.02</v>
      </c>
      <c r="CW62" s="427">
        <v>0</v>
      </c>
      <c r="CX62" s="427">
        <v>7842.07</v>
      </c>
      <c r="CY62" s="427">
        <v>5592.83</v>
      </c>
      <c r="CZ62" s="427">
        <v>0</v>
      </c>
      <c r="DA62" s="427">
        <v>0</v>
      </c>
      <c r="DB62" s="427">
        <v>285140.92000000004</v>
      </c>
      <c r="DC62" s="427">
        <v>0</v>
      </c>
      <c r="DD62" s="427">
        <v>0</v>
      </c>
      <c r="DE62" s="427">
        <v>0</v>
      </c>
      <c r="DF62" s="427">
        <v>0</v>
      </c>
      <c r="DG62" s="427"/>
      <c r="DH62" s="427"/>
      <c r="DI62" s="427"/>
      <c r="DJ62" s="427">
        <v>0</v>
      </c>
      <c r="DK62" s="427">
        <v>0</v>
      </c>
      <c r="DL62" s="427">
        <v>756.48</v>
      </c>
      <c r="DM62" s="427">
        <v>5385</v>
      </c>
      <c r="DN62" s="427">
        <v>0</v>
      </c>
      <c r="DO62" s="427">
        <v>0</v>
      </c>
      <c r="DP62" s="427">
        <v>-21444.92</v>
      </c>
      <c r="DQ62" s="427">
        <v>-342.98</v>
      </c>
      <c r="DR62" s="427">
        <v>0</v>
      </c>
      <c r="DS62" s="427">
        <v>0</v>
      </c>
      <c r="DT62" s="427">
        <v>-15646.419999999998</v>
      </c>
      <c r="DU62" s="427">
        <v>0</v>
      </c>
      <c r="DV62" s="427">
        <v>5813</v>
      </c>
      <c r="DW62" s="427">
        <v>0</v>
      </c>
      <c r="DX62" s="427">
        <v>0</v>
      </c>
      <c r="DY62" s="427">
        <v>0</v>
      </c>
      <c r="DZ62" s="427">
        <v>-49810</v>
      </c>
      <c r="EA62" s="427">
        <v>0.40407868073089048</v>
      </c>
      <c r="EC62" s="428">
        <f t="shared" si="1"/>
        <v>0.4040786807454424</v>
      </c>
    </row>
    <row r="63" spans="1:133" ht="15.6" hidden="1" x14ac:dyDescent="0.3">
      <c r="A63" s="422" t="str">
        <f t="shared" si="0"/>
        <v>3301015</v>
      </c>
      <c r="B63" s="422" t="s">
        <v>431</v>
      </c>
      <c r="C63" s="423">
        <v>1015</v>
      </c>
      <c r="D63" s="424" t="s">
        <v>219</v>
      </c>
      <c r="E63" s="425" t="s">
        <v>1086</v>
      </c>
      <c r="F63" s="426" t="s">
        <v>1087</v>
      </c>
      <c r="G63" s="425" t="s">
        <v>161</v>
      </c>
      <c r="H63" s="425" t="s">
        <v>438</v>
      </c>
      <c r="I63" s="427">
        <v>755584.78906605917</v>
      </c>
      <c r="J63" s="427">
        <v>0</v>
      </c>
      <c r="K63" s="427">
        <v>106074.03932853186</v>
      </c>
      <c r="L63" s="427">
        <v>0</v>
      </c>
      <c r="M63" s="427">
        <v>0</v>
      </c>
      <c r="N63" s="427">
        <v>0</v>
      </c>
      <c r="O63" s="427">
        <v>0</v>
      </c>
      <c r="P63" s="427">
        <v>0</v>
      </c>
      <c r="Q63" s="427">
        <v>42736.635419999991</v>
      </c>
      <c r="R63" s="427">
        <v>0</v>
      </c>
      <c r="S63" s="427">
        <v>0</v>
      </c>
      <c r="T63" s="427">
        <v>0</v>
      </c>
      <c r="U63" s="427">
        <v>54502.720000000001</v>
      </c>
      <c r="V63" s="427">
        <v>0</v>
      </c>
      <c r="W63" s="427">
        <v>0</v>
      </c>
      <c r="X63" s="427">
        <v>958898.18381459091</v>
      </c>
      <c r="Y63" s="427">
        <v>194149.7</v>
      </c>
      <c r="Z63" s="427">
        <v>0</v>
      </c>
      <c r="AA63" s="427">
        <v>429904.75</v>
      </c>
      <c r="AB63" s="427">
        <v>33840.57</v>
      </c>
      <c r="AC63" s="427">
        <v>44543.09</v>
      </c>
      <c r="AD63" s="427">
        <v>0</v>
      </c>
      <c r="AE63" s="427">
        <v>12149.060000000001</v>
      </c>
      <c r="AF63" s="427">
        <v>22084.780000000002</v>
      </c>
      <c r="AG63" s="427">
        <v>2446.5</v>
      </c>
      <c r="AH63" s="427">
        <v>0</v>
      </c>
      <c r="AI63" s="427">
        <v>0</v>
      </c>
      <c r="AJ63" s="427">
        <v>7742.4</v>
      </c>
      <c r="AK63" s="427">
        <v>321.70999999999998</v>
      </c>
      <c r="AL63" s="427">
        <v>1113.53</v>
      </c>
      <c r="AM63" s="427">
        <v>1909.64</v>
      </c>
      <c r="AN63" s="427">
        <v>6437.01</v>
      </c>
      <c r="AO63" s="427">
        <v>0</v>
      </c>
      <c r="AP63" s="427">
        <v>3276.6499999999996</v>
      </c>
      <c r="AQ63" s="427">
        <v>25301.33</v>
      </c>
      <c r="AR63" s="427">
        <v>0</v>
      </c>
      <c r="AS63" s="427">
        <v>0</v>
      </c>
      <c r="AT63" s="427">
        <v>0</v>
      </c>
      <c r="AU63" s="427">
        <v>0</v>
      </c>
      <c r="AV63" s="427">
        <v>0</v>
      </c>
      <c r="AW63" s="427">
        <v>0</v>
      </c>
      <c r="AX63" s="427">
        <v>0</v>
      </c>
      <c r="AY63" s="427">
        <v>0</v>
      </c>
      <c r="AZ63" s="427">
        <v>3342.7799999999997</v>
      </c>
      <c r="BA63" s="427">
        <v>3291.75</v>
      </c>
      <c r="BB63" s="427">
        <v>0</v>
      </c>
      <c r="BC63" s="427">
        <v>1003.73</v>
      </c>
      <c r="BD63" s="427">
        <v>15846.98</v>
      </c>
      <c r="BE63" s="427">
        <v>9495.67</v>
      </c>
      <c r="BF63" s="427">
        <v>100914</v>
      </c>
      <c r="BG63" s="427">
        <v>0</v>
      </c>
      <c r="BH63" s="427">
        <v>0</v>
      </c>
      <c r="BI63" s="427">
        <v>0</v>
      </c>
      <c r="BJ63" s="427">
        <v>919115.63</v>
      </c>
      <c r="BK63" s="427">
        <v>215031.71999999962</v>
      </c>
      <c r="BL63" s="427">
        <v>39782.553814590909</v>
      </c>
      <c r="BM63" s="427">
        <v>254814.27381459053</v>
      </c>
      <c r="BN63" s="427">
        <v>4918</v>
      </c>
      <c r="BO63" s="427">
        <v>0</v>
      </c>
      <c r="BP63" s="427">
        <v>0</v>
      </c>
      <c r="BQ63" s="427">
        <v>4918</v>
      </c>
      <c r="BR63" s="427">
        <v>0</v>
      </c>
      <c r="BS63" s="427">
        <v>4424.3</v>
      </c>
      <c r="BT63" s="427">
        <v>0</v>
      </c>
      <c r="BU63" s="427">
        <v>0</v>
      </c>
      <c r="BV63" s="427">
        <v>0</v>
      </c>
      <c r="BW63" s="427">
        <v>0</v>
      </c>
      <c r="BX63" s="427">
        <v>1950</v>
      </c>
      <c r="BY63" s="427">
        <v>0</v>
      </c>
      <c r="BZ63" s="427">
        <v>6374.3</v>
      </c>
      <c r="CA63" s="427">
        <v>17189.25</v>
      </c>
      <c r="CB63" s="427">
        <v>-1456.3000000000002</v>
      </c>
      <c r="CC63" s="427">
        <v>15732.95</v>
      </c>
      <c r="CD63" s="427">
        <v>0</v>
      </c>
      <c r="CE63" s="427">
        <v>0</v>
      </c>
      <c r="CF63" s="427">
        <v>0</v>
      </c>
      <c r="CG63" s="427">
        <v>0</v>
      </c>
      <c r="CH63" s="427">
        <v>0</v>
      </c>
      <c r="CI63" s="427">
        <v>0</v>
      </c>
      <c r="CJ63" s="427">
        <v>0</v>
      </c>
      <c r="CK63" s="427">
        <v>0</v>
      </c>
      <c r="CL63" s="427">
        <v>0</v>
      </c>
      <c r="CM63" s="427">
        <v>254814.27381459053</v>
      </c>
      <c r="CN63" s="427">
        <v>0</v>
      </c>
      <c r="CO63" s="427">
        <v>15733</v>
      </c>
      <c r="CP63" s="427">
        <v>-4.9999999999272404E-2</v>
      </c>
      <c r="CQ63" s="427">
        <v>0</v>
      </c>
      <c r="CR63" s="427">
        <v>270547.22381459054</v>
      </c>
      <c r="CS63" s="427">
        <v>320001.17</v>
      </c>
      <c r="CT63" s="427">
        <v>0</v>
      </c>
      <c r="CU63" s="427">
        <v>0</v>
      </c>
      <c r="CV63" s="427">
        <v>320001.17</v>
      </c>
      <c r="CW63" s="427">
        <v>0</v>
      </c>
      <c r="CX63" s="427">
        <v>3422.23</v>
      </c>
      <c r="CY63" s="427">
        <v>831.86</v>
      </c>
      <c r="CZ63" s="427">
        <v>0</v>
      </c>
      <c r="DA63" s="427">
        <v>0</v>
      </c>
      <c r="DB63" s="427">
        <v>324255.25999999995</v>
      </c>
      <c r="DC63" s="427">
        <v>0</v>
      </c>
      <c r="DD63" s="427">
        <v>0</v>
      </c>
      <c r="DE63" s="427">
        <v>0</v>
      </c>
      <c r="DF63" s="427">
        <v>0</v>
      </c>
      <c r="DG63" s="427"/>
      <c r="DH63" s="427"/>
      <c r="DI63" s="427"/>
      <c r="DJ63" s="427">
        <v>0</v>
      </c>
      <c r="DK63" s="427">
        <v>0</v>
      </c>
      <c r="DL63" s="427">
        <v>1446</v>
      </c>
      <c r="DM63" s="427">
        <v>0</v>
      </c>
      <c r="DN63" s="427">
        <v>0</v>
      </c>
      <c r="DO63" s="427">
        <v>0</v>
      </c>
      <c r="DP63" s="427">
        <v>-55153.919999999998</v>
      </c>
      <c r="DQ63" s="427">
        <v>0</v>
      </c>
      <c r="DR63" s="427">
        <v>0</v>
      </c>
      <c r="DS63" s="427">
        <v>0</v>
      </c>
      <c r="DT63" s="427">
        <v>-53707.92</v>
      </c>
      <c r="DU63" s="427">
        <v>0</v>
      </c>
      <c r="DV63" s="427">
        <v>0</v>
      </c>
      <c r="DW63" s="427">
        <v>0</v>
      </c>
      <c r="DX63" s="427">
        <v>0</v>
      </c>
      <c r="DY63" s="427">
        <v>0</v>
      </c>
      <c r="DZ63" s="427">
        <v>0</v>
      </c>
      <c r="EA63" s="427">
        <v>-0.11618540942436084</v>
      </c>
      <c r="EC63" s="428">
        <f t="shared" si="1"/>
        <v>-0.11618540940980893</v>
      </c>
    </row>
    <row r="64" spans="1:133" ht="15.6" hidden="1" x14ac:dyDescent="0.3">
      <c r="A64" s="422" t="str">
        <f t="shared" si="0"/>
        <v>3301022</v>
      </c>
      <c r="B64" s="422" t="s">
        <v>432</v>
      </c>
      <c r="C64" s="423">
        <v>1022</v>
      </c>
      <c r="D64" s="424" t="s">
        <v>220</v>
      </c>
      <c r="E64" s="425" t="s">
        <v>1086</v>
      </c>
      <c r="F64" s="426" t="s">
        <v>1091</v>
      </c>
      <c r="G64" s="425" t="s">
        <v>161</v>
      </c>
      <c r="H64" s="425" t="s">
        <v>441</v>
      </c>
      <c r="I64" s="427">
        <v>651662.36962430645</v>
      </c>
      <c r="J64" s="427">
        <v>0</v>
      </c>
      <c r="K64" s="427">
        <v>42695.173125577101</v>
      </c>
      <c r="L64" s="427">
        <v>0</v>
      </c>
      <c r="M64" s="427">
        <v>0</v>
      </c>
      <c r="N64" s="427">
        <v>856.93</v>
      </c>
      <c r="O64" s="427">
        <v>0</v>
      </c>
      <c r="P64" s="427">
        <v>0</v>
      </c>
      <c r="Q64" s="427">
        <v>50.6</v>
      </c>
      <c r="R64" s="427">
        <v>2780</v>
      </c>
      <c r="S64" s="427">
        <v>0</v>
      </c>
      <c r="T64" s="427">
        <v>0</v>
      </c>
      <c r="U64" s="427">
        <v>6286</v>
      </c>
      <c r="V64" s="427">
        <v>65995.3</v>
      </c>
      <c r="W64" s="427">
        <v>0</v>
      </c>
      <c r="X64" s="427">
        <v>770326.37274988368</v>
      </c>
      <c r="Y64" s="427">
        <v>214978.16</v>
      </c>
      <c r="Z64" s="427">
        <v>0</v>
      </c>
      <c r="AA64" s="427">
        <v>118745.48</v>
      </c>
      <c r="AB64" s="427">
        <v>0</v>
      </c>
      <c r="AC64" s="427">
        <v>35730.06</v>
      </c>
      <c r="AD64" s="427">
        <v>0</v>
      </c>
      <c r="AE64" s="427">
        <v>83072.41</v>
      </c>
      <c r="AF64" s="427">
        <v>1954.87</v>
      </c>
      <c r="AG64" s="427">
        <v>2353.14</v>
      </c>
      <c r="AH64" s="427">
        <v>0</v>
      </c>
      <c r="AI64" s="427">
        <v>0</v>
      </c>
      <c r="AJ64" s="427">
        <v>1179</v>
      </c>
      <c r="AK64" s="427">
        <v>3227.65</v>
      </c>
      <c r="AL64" s="427">
        <v>13983.07</v>
      </c>
      <c r="AM64" s="427">
        <v>1513.85</v>
      </c>
      <c r="AN64" s="427">
        <v>6142.76</v>
      </c>
      <c r="AO64" s="427">
        <v>0</v>
      </c>
      <c r="AP64" s="427">
        <v>16049.46</v>
      </c>
      <c r="AQ64" s="427">
        <v>16720.05</v>
      </c>
      <c r="AR64" s="427">
        <v>0</v>
      </c>
      <c r="AS64" s="427">
        <v>0</v>
      </c>
      <c r="AT64" s="427">
        <v>0</v>
      </c>
      <c r="AU64" s="427">
        <v>116.67</v>
      </c>
      <c r="AV64" s="427">
        <v>0</v>
      </c>
      <c r="AW64" s="427">
        <v>0</v>
      </c>
      <c r="AX64" s="427">
        <v>0</v>
      </c>
      <c r="AY64" s="427">
        <v>0</v>
      </c>
      <c r="AZ64" s="427">
        <v>2959.04</v>
      </c>
      <c r="BA64" s="427">
        <v>3291.75</v>
      </c>
      <c r="BB64" s="427">
        <v>0</v>
      </c>
      <c r="BC64" s="427">
        <v>1664.39</v>
      </c>
      <c r="BD64" s="427">
        <v>77472.13</v>
      </c>
      <c r="BE64" s="427">
        <v>0</v>
      </c>
      <c r="BF64" s="427">
        <v>56328</v>
      </c>
      <c r="BG64" s="427">
        <v>0</v>
      </c>
      <c r="BH64" s="427">
        <v>0</v>
      </c>
      <c r="BI64" s="427">
        <v>0</v>
      </c>
      <c r="BJ64" s="427">
        <v>657481.93999999994</v>
      </c>
      <c r="BK64" s="427">
        <v>349107.07999999984</v>
      </c>
      <c r="BL64" s="427">
        <v>112844.43274988374</v>
      </c>
      <c r="BM64" s="427">
        <v>461951.51274988358</v>
      </c>
      <c r="BN64" s="427">
        <v>4708.75</v>
      </c>
      <c r="BO64" s="427">
        <v>0</v>
      </c>
      <c r="BP64" s="427">
        <v>0</v>
      </c>
      <c r="BQ64" s="427">
        <v>4708.75</v>
      </c>
      <c r="BR64" s="427">
        <v>0</v>
      </c>
      <c r="BS64" s="427">
        <v>0</v>
      </c>
      <c r="BT64" s="427">
        <v>0</v>
      </c>
      <c r="BU64" s="427">
        <v>0</v>
      </c>
      <c r="BV64" s="427">
        <v>0</v>
      </c>
      <c r="BW64" s="427">
        <v>0</v>
      </c>
      <c r="BX64" s="427">
        <v>0</v>
      </c>
      <c r="BY64" s="427">
        <v>0</v>
      </c>
      <c r="BZ64" s="427">
        <v>0</v>
      </c>
      <c r="CA64" s="427">
        <v>11925.339999999997</v>
      </c>
      <c r="CB64" s="427">
        <v>4708.75</v>
      </c>
      <c r="CC64" s="427">
        <v>16634.089999999997</v>
      </c>
      <c r="CD64" s="427">
        <v>0</v>
      </c>
      <c r="CE64" s="427">
        <v>0</v>
      </c>
      <c r="CF64" s="427">
        <v>0</v>
      </c>
      <c r="CG64" s="427">
        <v>0</v>
      </c>
      <c r="CH64" s="427">
        <v>0</v>
      </c>
      <c r="CI64" s="427">
        <v>0</v>
      </c>
      <c r="CJ64" s="427">
        <v>0</v>
      </c>
      <c r="CK64" s="427">
        <v>0</v>
      </c>
      <c r="CL64" s="427">
        <v>0</v>
      </c>
      <c r="CM64" s="427">
        <v>461951.51274988358</v>
      </c>
      <c r="CN64" s="427">
        <v>0</v>
      </c>
      <c r="CO64" s="427">
        <v>16634</v>
      </c>
      <c r="CP64" s="427">
        <v>8.999999999650754E-2</v>
      </c>
      <c r="CQ64" s="427">
        <v>0</v>
      </c>
      <c r="CR64" s="427">
        <v>478585.60274988355</v>
      </c>
      <c r="CS64" s="427">
        <v>517442.54</v>
      </c>
      <c r="CT64" s="427">
        <v>7220.18</v>
      </c>
      <c r="CU64" s="427">
        <v>2483.33</v>
      </c>
      <c r="CV64" s="427">
        <v>512705.69</v>
      </c>
      <c r="CW64" s="427">
        <v>0</v>
      </c>
      <c r="CX64" s="427">
        <v>1435.08</v>
      </c>
      <c r="CY64" s="427">
        <v>992.36</v>
      </c>
      <c r="CZ64" s="427">
        <v>0</v>
      </c>
      <c r="DA64" s="427">
        <v>0</v>
      </c>
      <c r="DB64" s="427">
        <v>515133.13</v>
      </c>
      <c r="DC64" s="427">
        <v>0</v>
      </c>
      <c r="DD64" s="427">
        <v>0</v>
      </c>
      <c r="DE64" s="427">
        <v>0</v>
      </c>
      <c r="DF64" s="427">
        <v>0</v>
      </c>
      <c r="DG64" s="427"/>
      <c r="DH64" s="427"/>
      <c r="DI64" s="427"/>
      <c r="DJ64" s="427">
        <v>0</v>
      </c>
      <c r="DK64" s="427">
        <v>0</v>
      </c>
      <c r="DL64" s="427">
        <v>0</v>
      </c>
      <c r="DM64" s="427">
        <v>0</v>
      </c>
      <c r="DN64" s="427">
        <v>0</v>
      </c>
      <c r="DO64" s="427">
        <v>0</v>
      </c>
      <c r="DP64" s="427">
        <v>0</v>
      </c>
      <c r="DQ64" s="427">
        <v>0</v>
      </c>
      <c r="DR64" s="427">
        <v>0</v>
      </c>
      <c r="DS64" s="427">
        <v>0</v>
      </c>
      <c r="DT64" s="427">
        <v>0</v>
      </c>
      <c r="DU64" s="427">
        <v>0</v>
      </c>
      <c r="DV64" s="427">
        <v>0</v>
      </c>
      <c r="DW64" s="427">
        <v>0</v>
      </c>
      <c r="DX64" s="427">
        <v>0</v>
      </c>
      <c r="DY64" s="427">
        <v>0</v>
      </c>
      <c r="DZ64" s="427">
        <v>-36547.910000000003</v>
      </c>
      <c r="EA64" s="427">
        <v>0.38274988357443362</v>
      </c>
      <c r="EC64" s="428">
        <f t="shared" si="1"/>
        <v>0.38274988354532979</v>
      </c>
    </row>
    <row r="65" spans="1:133" ht="15.6" hidden="1" x14ac:dyDescent="0.3">
      <c r="A65" s="422" t="str">
        <f t="shared" si="0"/>
        <v>3302087</v>
      </c>
      <c r="B65" s="422" t="s">
        <v>433</v>
      </c>
      <c r="C65" s="423">
        <v>2087</v>
      </c>
      <c r="D65" s="424" t="s">
        <v>221</v>
      </c>
      <c r="E65" s="425" t="s">
        <v>1086</v>
      </c>
      <c r="F65" s="426">
        <v>46094</v>
      </c>
      <c r="G65" s="425" t="s">
        <v>161</v>
      </c>
      <c r="H65" s="425" t="s">
        <v>442</v>
      </c>
      <c r="I65" s="427">
        <v>2185131.2484113569</v>
      </c>
      <c r="J65" s="427">
        <v>0</v>
      </c>
      <c r="K65" s="427">
        <v>161355.87333333332</v>
      </c>
      <c r="L65" s="427">
        <v>0</v>
      </c>
      <c r="M65" s="427">
        <v>283305</v>
      </c>
      <c r="N65" s="427">
        <v>46082</v>
      </c>
      <c r="O65" s="427">
        <v>0</v>
      </c>
      <c r="P65" s="427">
        <v>0</v>
      </c>
      <c r="Q65" s="427">
        <v>71517.578795000067</v>
      </c>
      <c r="R65" s="427">
        <v>0</v>
      </c>
      <c r="S65" s="427">
        <v>0</v>
      </c>
      <c r="T65" s="427">
        <v>0</v>
      </c>
      <c r="U65" s="427">
        <v>5902</v>
      </c>
      <c r="V65" s="427">
        <v>1057.79</v>
      </c>
      <c r="W65" s="427">
        <v>0</v>
      </c>
      <c r="X65" s="427">
        <v>2754351.4905396905</v>
      </c>
      <c r="Y65" s="427">
        <v>1258504.3999999999</v>
      </c>
      <c r="Z65" s="427">
        <v>0</v>
      </c>
      <c r="AA65" s="427">
        <v>572946.37</v>
      </c>
      <c r="AB65" s="427">
        <v>52344.649999999994</v>
      </c>
      <c r="AC65" s="427">
        <v>61933.14</v>
      </c>
      <c r="AD65" s="427">
        <v>0</v>
      </c>
      <c r="AE65" s="427">
        <v>75215.040000000008</v>
      </c>
      <c r="AF65" s="427">
        <v>4821</v>
      </c>
      <c r="AG65" s="427">
        <v>35</v>
      </c>
      <c r="AH65" s="427">
        <v>0</v>
      </c>
      <c r="AI65" s="427">
        <v>0</v>
      </c>
      <c r="AJ65" s="427">
        <v>37068.089999999997</v>
      </c>
      <c r="AK65" s="427">
        <v>4383.84</v>
      </c>
      <c r="AL65" s="427">
        <v>4140.21</v>
      </c>
      <c r="AM65" s="427">
        <v>11872.32</v>
      </c>
      <c r="AN65" s="427">
        <v>36332.11</v>
      </c>
      <c r="AO65" s="427">
        <v>25826.990000000009</v>
      </c>
      <c r="AP65" s="427">
        <v>14000.95</v>
      </c>
      <c r="AQ65" s="427">
        <v>60151.29</v>
      </c>
      <c r="AR65" s="427">
        <v>0</v>
      </c>
      <c r="AS65" s="427">
        <v>0</v>
      </c>
      <c r="AT65" s="427">
        <v>0</v>
      </c>
      <c r="AU65" s="427">
        <v>0</v>
      </c>
      <c r="AV65" s="427">
        <v>0</v>
      </c>
      <c r="AW65" s="427">
        <v>0</v>
      </c>
      <c r="AX65" s="427">
        <v>0</v>
      </c>
      <c r="AY65" s="427">
        <v>0</v>
      </c>
      <c r="AZ65" s="427">
        <v>8611.44</v>
      </c>
      <c r="BA65" s="427">
        <v>9471</v>
      </c>
      <c r="BB65" s="427">
        <v>5730</v>
      </c>
      <c r="BC65" s="427">
        <v>214062.25</v>
      </c>
      <c r="BD65" s="427">
        <v>68004.33</v>
      </c>
      <c r="BE65" s="427">
        <v>9577.880000000001</v>
      </c>
      <c r="BF65" s="427">
        <v>85709.5</v>
      </c>
      <c r="BG65" s="427">
        <v>0</v>
      </c>
      <c r="BH65" s="427">
        <v>0</v>
      </c>
      <c r="BI65" s="427">
        <v>0</v>
      </c>
      <c r="BJ65" s="427">
        <v>2620741.8000000003</v>
      </c>
      <c r="BK65" s="427">
        <v>279576.97000000236</v>
      </c>
      <c r="BL65" s="427">
        <v>133609.6905396902</v>
      </c>
      <c r="BM65" s="427">
        <v>413186.66053969256</v>
      </c>
      <c r="BN65" s="427">
        <v>8106.25</v>
      </c>
      <c r="BO65" s="427">
        <v>0</v>
      </c>
      <c r="BP65" s="427">
        <v>0</v>
      </c>
      <c r="BQ65" s="427">
        <v>8106.25</v>
      </c>
      <c r="BR65" s="427">
        <v>0</v>
      </c>
      <c r="BS65" s="427">
        <v>0</v>
      </c>
      <c r="BT65" s="427">
        <v>0</v>
      </c>
      <c r="BU65" s="427">
        <v>0</v>
      </c>
      <c r="BV65" s="427">
        <v>0</v>
      </c>
      <c r="BW65" s="427">
        <v>0</v>
      </c>
      <c r="BX65" s="427">
        <v>0</v>
      </c>
      <c r="BY65" s="427">
        <v>0</v>
      </c>
      <c r="BZ65" s="427">
        <v>0</v>
      </c>
      <c r="CA65" s="427">
        <v>2706.8199999999997</v>
      </c>
      <c r="CB65" s="427">
        <v>8106.25</v>
      </c>
      <c r="CC65" s="427">
        <v>10813.07</v>
      </c>
      <c r="CD65" s="427">
        <v>0</v>
      </c>
      <c r="CE65" s="427">
        <v>0</v>
      </c>
      <c r="CF65" s="427">
        <v>0</v>
      </c>
      <c r="CG65" s="427">
        <v>0</v>
      </c>
      <c r="CH65" s="427">
        <v>0</v>
      </c>
      <c r="CI65" s="427">
        <v>0</v>
      </c>
      <c r="CJ65" s="427">
        <v>0</v>
      </c>
      <c r="CK65" s="427">
        <v>0</v>
      </c>
      <c r="CL65" s="427">
        <v>0</v>
      </c>
      <c r="CM65" s="427">
        <v>413186.66053969256</v>
      </c>
      <c r="CN65" s="427">
        <v>0</v>
      </c>
      <c r="CO65" s="427">
        <v>10813</v>
      </c>
      <c r="CP65" s="427">
        <v>6.9999999999708962E-2</v>
      </c>
      <c r="CQ65" s="427">
        <v>0</v>
      </c>
      <c r="CR65" s="427">
        <v>423999.73053969257</v>
      </c>
      <c r="CS65" s="427">
        <v>625598.97</v>
      </c>
      <c r="CT65" s="427">
        <v>0</v>
      </c>
      <c r="CU65" s="427">
        <v>0</v>
      </c>
      <c r="CV65" s="427">
        <v>625598.97</v>
      </c>
      <c r="CW65" s="427">
        <v>0</v>
      </c>
      <c r="CX65" s="427">
        <v>6999.12</v>
      </c>
      <c r="CY65" s="427">
        <v>1096.1500000000001</v>
      </c>
      <c r="CZ65" s="427">
        <v>0</v>
      </c>
      <c r="DA65" s="427">
        <v>0</v>
      </c>
      <c r="DB65" s="427">
        <v>633694.24</v>
      </c>
      <c r="DC65" s="427">
        <v>0</v>
      </c>
      <c r="DD65" s="427">
        <v>0</v>
      </c>
      <c r="DE65" s="427">
        <v>0</v>
      </c>
      <c r="DF65" s="427">
        <v>0</v>
      </c>
      <c r="DG65" s="427"/>
      <c r="DH65" s="427"/>
      <c r="DI65" s="427"/>
      <c r="DJ65" s="427">
        <v>0</v>
      </c>
      <c r="DK65" s="427">
        <v>0</v>
      </c>
      <c r="DL65" s="427">
        <v>0</v>
      </c>
      <c r="DM65" s="427">
        <v>0</v>
      </c>
      <c r="DN65" s="427">
        <v>0</v>
      </c>
      <c r="DO65" s="427">
        <v>0</v>
      </c>
      <c r="DP65" s="427">
        <v>-167003.65</v>
      </c>
      <c r="DQ65" s="427">
        <v>-42690.52</v>
      </c>
      <c r="DR65" s="427">
        <v>0</v>
      </c>
      <c r="DS65" s="427">
        <v>0</v>
      </c>
      <c r="DT65" s="427">
        <v>-209694.16999999998</v>
      </c>
      <c r="DU65" s="427">
        <v>0</v>
      </c>
      <c r="DV65" s="427">
        <v>0</v>
      </c>
      <c r="DW65" s="427">
        <v>0</v>
      </c>
      <c r="DX65" s="427">
        <v>0</v>
      </c>
      <c r="DY65" s="427">
        <v>0</v>
      </c>
      <c r="DZ65" s="427">
        <v>0</v>
      </c>
      <c r="EA65" s="427">
        <v>-0.33946030744118616</v>
      </c>
      <c r="EC65" s="428">
        <f t="shared" si="1"/>
        <v>-0.33946030744118616</v>
      </c>
    </row>
    <row r="66" spans="1:133" ht="15.6" hidden="1" x14ac:dyDescent="0.3">
      <c r="A66" s="422" t="str">
        <f t="shared" si="0"/>
        <v>3302466</v>
      </c>
      <c r="B66" s="422" t="s">
        <v>434</v>
      </c>
      <c r="C66" s="423">
        <v>2466</v>
      </c>
      <c r="D66" s="424" t="s">
        <v>222</v>
      </c>
      <c r="E66" s="425" t="s">
        <v>1086</v>
      </c>
      <c r="F66" s="426">
        <v>46090</v>
      </c>
      <c r="G66" s="425" t="s">
        <v>161</v>
      </c>
      <c r="H66" s="425" t="s">
        <v>443</v>
      </c>
      <c r="I66" s="427">
        <v>3934757.7949291272</v>
      </c>
      <c r="J66" s="427">
        <v>0</v>
      </c>
      <c r="K66" s="427">
        <v>148548.47666666665</v>
      </c>
      <c r="L66" s="427">
        <v>0</v>
      </c>
      <c r="M66" s="427">
        <v>489945</v>
      </c>
      <c r="N66" s="427">
        <v>76644.72</v>
      </c>
      <c r="O66" s="427">
        <v>0</v>
      </c>
      <c r="P66" s="427">
        <v>0</v>
      </c>
      <c r="Q66" s="427">
        <v>77001.332849999992</v>
      </c>
      <c r="R66" s="427">
        <v>0</v>
      </c>
      <c r="S66" s="427">
        <v>0</v>
      </c>
      <c r="T66" s="427">
        <v>0</v>
      </c>
      <c r="U66" s="427">
        <v>8815.9</v>
      </c>
      <c r="V66" s="427">
        <v>24721.88</v>
      </c>
      <c r="W66" s="427">
        <v>0</v>
      </c>
      <c r="X66" s="427">
        <v>4760435.1044457937</v>
      </c>
      <c r="Y66" s="427">
        <v>2007061.08</v>
      </c>
      <c r="Z66" s="427">
        <v>0</v>
      </c>
      <c r="AA66" s="427">
        <v>496307.96</v>
      </c>
      <c r="AB66" s="427">
        <v>225168.78</v>
      </c>
      <c r="AC66" s="427">
        <v>174153.18</v>
      </c>
      <c r="AD66" s="427">
        <v>173177.73</v>
      </c>
      <c r="AE66" s="427">
        <v>174861.67</v>
      </c>
      <c r="AF66" s="427">
        <v>3281.12</v>
      </c>
      <c r="AG66" s="427">
        <v>2815.86</v>
      </c>
      <c r="AH66" s="427">
        <v>0</v>
      </c>
      <c r="AI66" s="427">
        <v>0</v>
      </c>
      <c r="AJ66" s="427">
        <v>190033.3</v>
      </c>
      <c r="AK66" s="427">
        <v>2417.0500000000002</v>
      </c>
      <c r="AL66" s="427">
        <v>16936.560000000001</v>
      </c>
      <c r="AM66" s="427">
        <v>21920.46</v>
      </c>
      <c r="AN66" s="427">
        <v>93938.17</v>
      </c>
      <c r="AO66" s="427">
        <v>30739.81</v>
      </c>
      <c r="AP66" s="427">
        <v>54821.85</v>
      </c>
      <c r="AQ66" s="427">
        <v>157906.86000000002</v>
      </c>
      <c r="AR66" s="427">
        <v>0</v>
      </c>
      <c r="AS66" s="427">
        <v>0</v>
      </c>
      <c r="AT66" s="427">
        <v>28910.68</v>
      </c>
      <c r="AU66" s="427">
        <v>0</v>
      </c>
      <c r="AV66" s="427">
        <v>22827.52</v>
      </c>
      <c r="AW66" s="427">
        <v>4308</v>
      </c>
      <c r="AX66" s="427">
        <v>0</v>
      </c>
      <c r="AY66" s="427">
        <v>0</v>
      </c>
      <c r="AZ66" s="427">
        <v>50221.71</v>
      </c>
      <c r="BA66" s="427">
        <v>18745.650000000001</v>
      </c>
      <c r="BB66" s="427">
        <v>28068</v>
      </c>
      <c r="BC66" s="427">
        <v>188187.41999999998</v>
      </c>
      <c r="BD66" s="427">
        <v>200871.21</v>
      </c>
      <c r="BE66" s="427">
        <v>69126.559999999998</v>
      </c>
      <c r="BF66" s="427">
        <v>376992.05</v>
      </c>
      <c r="BG66" s="427">
        <v>0</v>
      </c>
      <c r="BH66" s="427">
        <v>0</v>
      </c>
      <c r="BI66" s="427">
        <v>0</v>
      </c>
      <c r="BJ66" s="427">
        <v>4813800.2399999993</v>
      </c>
      <c r="BK66" s="427">
        <v>956483.09999999963</v>
      </c>
      <c r="BL66" s="427">
        <v>-53365.135554205626</v>
      </c>
      <c r="BM66" s="427">
        <v>903117.964445794</v>
      </c>
      <c r="BN66" s="427">
        <v>11222.5</v>
      </c>
      <c r="BO66" s="427">
        <v>0</v>
      </c>
      <c r="BP66" s="427">
        <v>0</v>
      </c>
      <c r="BQ66" s="427">
        <v>11222.5</v>
      </c>
      <c r="BR66" s="427">
        <v>0</v>
      </c>
      <c r="BS66" s="427">
        <v>1400</v>
      </c>
      <c r="BT66" s="427">
        <v>0</v>
      </c>
      <c r="BU66" s="427">
        <v>0</v>
      </c>
      <c r="BV66" s="427">
        <v>0</v>
      </c>
      <c r="BW66" s="427">
        <v>0</v>
      </c>
      <c r="BX66" s="427">
        <v>0</v>
      </c>
      <c r="BY66" s="427">
        <v>0</v>
      </c>
      <c r="BZ66" s="427">
        <v>1400</v>
      </c>
      <c r="CA66" s="427">
        <v>13781.5</v>
      </c>
      <c r="CB66" s="427">
        <v>9822.5</v>
      </c>
      <c r="CC66" s="427">
        <v>23604</v>
      </c>
      <c r="CD66" s="427">
        <v>0</v>
      </c>
      <c r="CE66" s="427">
        <v>0</v>
      </c>
      <c r="CF66" s="427">
        <v>0</v>
      </c>
      <c r="CG66" s="427">
        <v>0</v>
      </c>
      <c r="CH66" s="427">
        <v>0</v>
      </c>
      <c r="CI66" s="427">
        <v>0</v>
      </c>
      <c r="CJ66" s="427">
        <v>0</v>
      </c>
      <c r="CK66" s="427">
        <v>0</v>
      </c>
      <c r="CL66" s="427">
        <v>0</v>
      </c>
      <c r="CM66" s="427">
        <v>903117.964445794</v>
      </c>
      <c r="CN66" s="427">
        <v>0</v>
      </c>
      <c r="CO66" s="427">
        <v>23604</v>
      </c>
      <c r="CP66" s="427">
        <v>0</v>
      </c>
      <c r="CQ66" s="427">
        <v>0</v>
      </c>
      <c r="CR66" s="427">
        <v>926721.964445794</v>
      </c>
      <c r="CS66" s="427">
        <v>1488411.59</v>
      </c>
      <c r="CT66" s="427">
        <v>39707.279999999999</v>
      </c>
      <c r="CU66" s="427">
        <v>652.80999999999995</v>
      </c>
      <c r="CV66" s="427">
        <v>1449357.12</v>
      </c>
      <c r="CW66" s="427">
        <v>0</v>
      </c>
      <c r="CX66" s="427">
        <v>18740.71</v>
      </c>
      <c r="CY66" s="427">
        <v>7919.03</v>
      </c>
      <c r="CZ66" s="427">
        <v>0</v>
      </c>
      <c r="DA66" s="427">
        <v>0</v>
      </c>
      <c r="DB66" s="427">
        <v>1476016.86</v>
      </c>
      <c r="DC66" s="427">
        <v>0</v>
      </c>
      <c r="DD66" s="427">
        <v>0</v>
      </c>
      <c r="DE66" s="427">
        <v>0</v>
      </c>
      <c r="DF66" s="427">
        <v>0</v>
      </c>
      <c r="DG66" s="427"/>
      <c r="DH66" s="427"/>
      <c r="DI66" s="427"/>
      <c r="DJ66" s="427">
        <v>0</v>
      </c>
      <c r="DK66" s="427">
        <v>0</v>
      </c>
      <c r="DL66" s="427">
        <v>0</v>
      </c>
      <c r="DM66" s="427">
        <v>0</v>
      </c>
      <c r="DN66" s="427">
        <v>0</v>
      </c>
      <c r="DO66" s="427">
        <v>0</v>
      </c>
      <c r="DP66" s="427">
        <v>-377358.96</v>
      </c>
      <c r="DQ66" s="427">
        <v>-113202.66</v>
      </c>
      <c r="DR66" s="427">
        <v>0</v>
      </c>
      <c r="DS66" s="427">
        <v>0</v>
      </c>
      <c r="DT66" s="427">
        <v>-490561.62</v>
      </c>
      <c r="DU66" s="427">
        <v>0</v>
      </c>
      <c r="DV66" s="427">
        <v>0</v>
      </c>
      <c r="DW66" s="427">
        <v>-58733</v>
      </c>
      <c r="DX66" s="427">
        <v>0</v>
      </c>
      <c r="DY66" s="427">
        <v>0</v>
      </c>
      <c r="DZ66" s="427">
        <v>0</v>
      </c>
      <c r="EA66" s="427">
        <v>-0.27555420610588044</v>
      </c>
      <c r="EC66" s="428">
        <f t="shared" si="1"/>
        <v>-0.27555420610588044</v>
      </c>
    </row>
    <row r="67" spans="1:133" ht="15.6" hidden="1" x14ac:dyDescent="0.3">
      <c r="A67" s="422" t="str">
        <f t="shared" si="0"/>
        <v>3302091</v>
      </c>
      <c r="B67" s="422" t="s">
        <v>435</v>
      </c>
      <c r="C67" s="423">
        <v>2091</v>
      </c>
      <c r="D67" s="424" t="s">
        <v>223</v>
      </c>
      <c r="E67" s="425" t="s">
        <v>1086</v>
      </c>
      <c r="F67" s="426">
        <v>46094</v>
      </c>
      <c r="G67" s="425" t="s">
        <v>161</v>
      </c>
      <c r="H67" s="425" t="s">
        <v>459</v>
      </c>
      <c r="I67" s="427">
        <v>1229242.6831729088</v>
      </c>
      <c r="J67" s="427">
        <v>0</v>
      </c>
      <c r="K67" s="427">
        <v>325275.65333333332</v>
      </c>
      <c r="L67" s="427">
        <v>0</v>
      </c>
      <c r="M67" s="427">
        <v>146480</v>
      </c>
      <c r="N67" s="427">
        <v>36846.86</v>
      </c>
      <c r="O67" s="427">
        <v>5688</v>
      </c>
      <c r="P67" s="427">
        <v>34013.800000000003</v>
      </c>
      <c r="Q67" s="427">
        <v>12045.14</v>
      </c>
      <c r="R67" s="427">
        <v>26343.1</v>
      </c>
      <c r="S67" s="427">
        <v>0</v>
      </c>
      <c r="T67" s="427">
        <v>0</v>
      </c>
      <c r="U67" s="427">
        <v>3932.42</v>
      </c>
      <c r="V67" s="427">
        <v>1192.8499999999999</v>
      </c>
      <c r="W67" s="427">
        <v>0</v>
      </c>
      <c r="X67" s="427">
        <v>1821060.5065062423</v>
      </c>
      <c r="Y67" s="427">
        <v>793369.97</v>
      </c>
      <c r="Z67" s="427">
        <v>0</v>
      </c>
      <c r="AA67" s="427">
        <v>416801.36</v>
      </c>
      <c r="AB67" s="427">
        <v>54743.773999999998</v>
      </c>
      <c r="AC67" s="427">
        <v>109740.47</v>
      </c>
      <c r="AD67" s="427">
        <v>8405.07</v>
      </c>
      <c r="AE67" s="427">
        <v>41425.699999999997</v>
      </c>
      <c r="AF67" s="427">
        <v>3842</v>
      </c>
      <c r="AG67" s="427">
        <v>3175.73</v>
      </c>
      <c r="AH67" s="427">
        <v>0</v>
      </c>
      <c r="AI67" s="427">
        <v>0</v>
      </c>
      <c r="AJ67" s="427">
        <v>12904.7</v>
      </c>
      <c r="AK67" s="427">
        <v>107.22</v>
      </c>
      <c r="AL67" s="427">
        <v>23828.84</v>
      </c>
      <c r="AM67" s="427">
        <v>12087.12</v>
      </c>
      <c r="AN67" s="427">
        <v>58734.649999999994</v>
      </c>
      <c r="AO67" s="427">
        <v>16916.68</v>
      </c>
      <c r="AP67" s="427">
        <v>15714.150000000001</v>
      </c>
      <c r="AQ67" s="427">
        <v>43295</v>
      </c>
      <c r="AR67" s="427">
        <v>13042</v>
      </c>
      <c r="AS67" s="427">
        <v>0</v>
      </c>
      <c r="AT67" s="427">
        <v>4401.3100000000004</v>
      </c>
      <c r="AU67" s="427">
        <v>13425.800000000001</v>
      </c>
      <c r="AV67" s="427">
        <v>295</v>
      </c>
      <c r="AW67" s="427">
        <v>3449</v>
      </c>
      <c r="AX67" s="427">
        <v>6075</v>
      </c>
      <c r="AY67" s="427">
        <v>0</v>
      </c>
      <c r="AZ67" s="427">
        <v>15178.140000000001</v>
      </c>
      <c r="BA67" s="427">
        <v>5139.75</v>
      </c>
      <c r="BB67" s="427">
        <v>1331</v>
      </c>
      <c r="BC67" s="427">
        <v>69597.14</v>
      </c>
      <c r="BD67" s="427">
        <v>37702</v>
      </c>
      <c r="BE67" s="427">
        <v>71000.88</v>
      </c>
      <c r="BF67" s="427">
        <v>18408</v>
      </c>
      <c r="BG67" s="427">
        <v>0</v>
      </c>
      <c r="BH67" s="427">
        <v>0</v>
      </c>
      <c r="BI67" s="427">
        <v>0</v>
      </c>
      <c r="BJ67" s="427">
        <v>1874137.4539999999</v>
      </c>
      <c r="BK67" s="427">
        <v>-649714.38999999873</v>
      </c>
      <c r="BL67" s="427">
        <v>-53076.947493757587</v>
      </c>
      <c r="BM67" s="427">
        <v>-702791.33749375632</v>
      </c>
      <c r="BN67" s="427">
        <v>6120.63</v>
      </c>
      <c r="BO67" s="427">
        <v>0</v>
      </c>
      <c r="BP67" s="427">
        <v>0</v>
      </c>
      <c r="BQ67" s="427">
        <v>6120.63</v>
      </c>
      <c r="BR67" s="427">
        <v>0</v>
      </c>
      <c r="BS67" s="427">
        <v>0</v>
      </c>
      <c r="BT67" s="427">
        <v>0</v>
      </c>
      <c r="BU67" s="427">
        <v>0</v>
      </c>
      <c r="BV67" s="427">
        <v>4176</v>
      </c>
      <c r="BW67" s="427">
        <v>0</v>
      </c>
      <c r="BX67" s="427">
        <v>0</v>
      </c>
      <c r="BY67" s="427">
        <v>0</v>
      </c>
      <c r="BZ67" s="427">
        <v>4176</v>
      </c>
      <c r="CA67" s="427">
        <v>6098.13</v>
      </c>
      <c r="CB67" s="427">
        <v>1944.63</v>
      </c>
      <c r="CC67" s="427">
        <v>8042.76</v>
      </c>
      <c r="CD67" s="427">
        <v>0</v>
      </c>
      <c r="CE67" s="427">
        <v>0</v>
      </c>
      <c r="CF67" s="427">
        <v>0</v>
      </c>
      <c r="CG67" s="427">
        <v>0</v>
      </c>
      <c r="CH67" s="427">
        <v>0</v>
      </c>
      <c r="CI67" s="427">
        <v>0</v>
      </c>
      <c r="CJ67" s="427">
        <v>0</v>
      </c>
      <c r="CK67" s="427">
        <v>0</v>
      </c>
      <c r="CL67" s="427">
        <v>0</v>
      </c>
      <c r="CM67" s="427">
        <v>0</v>
      </c>
      <c r="CN67" s="427">
        <v>-702791.33749375632</v>
      </c>
      <c r="CO67" s="427">
        <v>8043</v>
      </c>
      <c r="CP67" s="427">
        <v>-0.23999999999978172</v>
      </c>
      <c r="CQ67" s="427">
        <v>0</v>
      </c>
      <c r="CR67" s="427">
        <v>-694748.57749375631</v>
      </c>
      <c r="CS67" s="427">
        <v>137453.35</v>
      </c>
      <c r="CT67" s="427">
        <v>0</v>
      </c>
      <c r="CU67" s="427">
        <v>0</v>
      </c>
      <c r="CV67" s="427">
        <v>137453.35</v>
      </c>
      <c r="CW67" s="427">
        <v>1007</v>
      </c>
      <c r="CX67" s="427">
        <v>4634.17</v>
      </c>
      <c r="CY67" s="427">
        <v>2220.8000000000002</v>
      </c>
      <c r="CZ67" s="427">
        <v>3798.03</v>
      </c>
      <c r="DA67" s="427">
        <v>0</v>
      </c>
      <c r="DB67" s="427">
        <v>149113.35</v>
      </c>
      <c r="DC67" s="427">
        <v>0</v>
      </c>
      <c r="DD67" s="427">
        <v>0</v>
      </c>
      <c r="DE67" s="427">
        <v>0</v>
      </c>
      <c r="DF67" s="427">
        <v>0</v>
      </c>
      <c r="DG67" s="427"/>
      <c r="DH67" s="427"/>
      <c r="DI67" s="427"/>
      <c r="DJ67" s="427">
        <v>0</v>
      </c>
      <c r="DK67" s="427">
        <v>0</v>
      </c>
      <c r="DL67" s="427">
        <v>29303.73</v>
      </c>
      <c r="DM67" s="427">
        <v>0</v>
      </c>
      <c r="DN67" s="427">
        <v>0</v>
      </c>
      <c r="DO67" s="427">
        <v>0</v>
      </c>
      <c r="DP67" s="427">
        <v>-148468.78</v>
      </c>
      <c r="DQ67" s="427">
        <v>-2752.64</v>
      </c>
      <c r="DR67" s="427">
        <v>0</v>
      </c>
      <c r="DS67" s="427">
        <v>0</v>
      </c>
      <c r="DT67" s="427">
        <v>-121917.69</v>
      </c>
      <c r="DU67" s="427">
        <v>264</v>
      </c>
      <c r="DV67" s="427">
        <v>0</v>
      </c>
      <c r="DW67" s="427">
        <v>-1803</v>
      </c>
      <c r="DX67" s="427">
        <v>-695141</v>
      </c>
      <c r="DY67" s="427">
        <v>0</v>
      </c>
      <c r="DZ67" s="427">
        <v>-25264.23</v>
      </c>
      <c r="EA67" s="427">
        <v>-7.4937563622370362E-3</v>
      </c>
      <c r="EC67" s="428">
        <f t="shared" si="1"/>
        <v>-7.4937562276318204E-3</v>
      </c>
    </row>
    <row r="68" spans="1:133" ht="15.6" hidden="1" x14ac:dyDescent="0.3">
      <c r="A68" s="422" t="str">
        <f t="shared" si="0"/>
        <v>3302093</v>
      </c>
      <c r="B68" s="422" t="s">
        <v>436</v>
      </c>
      <c r="C68" s="423">
        <v>2093</v>
      </c>
      <c r="D68" s="424" t="s">
        <v>224</v>
      </c>
      <c r="E68" s="425" t="s">
        <v>1086</v>
      </c>
      <c r="F68" s="426">
        <v>46094</v>
      </c>
      <c r="G68" s="425" t="s">
        <v>161</v>
      </c>
      <c r="H68" s="425" t="s">
        <v>444</v>
      </c>
      <c r="I68" s="427">
        <v>2151992.2934089005</v>
      </c>
      <c r="J68" s="427">
        <v>0</v>
      </c>
      <c r="K68" s="427">
        <v>225195.85666666666</v>
      </c>
      <c r="L68" s="427">
        <v>0</v>
      </c>
      <c r="M68" s="427">
        <v>112110</v>
      </c>
      <c r="N68" s="427">
        <v>170057.40000000002</v>
      </c>
      <c r="O68" s="427">
        <v>0</v>
      </c>
      <c r="P68" s="427">
        <v>0</v>
      </c>
      <c r="Q68" s="427">
        <v>76931.728719999985</v>
      </c>
      <c r="R68" s="427">
        <v>22294</v>
      </c>
      <c r="S68" s="427">
        <v>0</v>
      </c>
      <c r="T68" s="427">
        <v>0</v>
      </c>
      <c r="U68" s="427">
        <v>34930</v>
      </c>
      <c r="V68" s="427">
        <v>0</v>
      </c>
      <c r="W68" s="427">
        <v>0</v>
      </c>
      <c r="X68" s="427">
        <v>2793511.2787955669</v>
      </c>
      <c r="Y68" s="427">
        <v>1243661</v>
      </c>
      <c r="Z68" s="427">
        <v>255008</v>
      </c>
      <c r="AA68" s="427">
        <v>320702</v>
      </c>
      <c r="AB68" s="427">
        <v>85321</v>
      </c>
      <c r="AC68" s="427">
        <v>144642</v>
      </c>
      <c r="AD68" s="427">
        <v>0</v>
      </c>
      <c r="AE68" s="427">
        <v>74436</v>
      </c>
      <c r="AF68" s="427">
        <v>6694</v>
      </c>
      <c r="AG68" s="427">
        <v>8192</v>
      </c>
      <c r="AH68" s="427">
        <v>0</v>
      </c>
      <c r="AI68" s="427">
        <v>6191</v>
      </c>
      <c r="AJ68" s="427">
        <v>75879</v>
      </c>
      <c r="AK68" s="427">
        <v>4856</v>
      </c>
      <c r="AL68" s="427">
        <v>6265</v>
      </c>
      <c r="AM68" s="427">
        <v>21515</v>
      </c>
      <c r="AN68" s="427">
        <v>32599</v>
      </c>
      <c r="AO68" s="427">
        <v>19886.79</v>
      </c>
      <c r="AP68" s="427">
        <v>16316.12</v>
      </c>
      <c r="AQ68" s="427">
        <v>111621</v>
      </c>
      <c r="AR68" s="427">
        <v>5460</v>
      </c>
      <c r="AS68" s="427">
        <v>0</v>
      </c>
      <c r="AT68" s="427">
        <v>16584</v>
      </c>
      <c r="AU68" s="427">
        <v>22325</v>
      </c>
      <c r="AV68" s="427">
        <v>8464</v>
      </c>
      <c r="AW68" s="427">
        <v>0</v>
      </c>
      <c r="AX68" s="427">
        <v>14923</v>
      </c>
      <c r="AY68" s="427">
        <v>0</v>
      </c>
      <c r="AZ68" s="427">
        <v>16218.58</v>
      </c>
      <c r="BA68" s="427">
        <v>0</v>
      </c>
      <c r="BB68" s="427">
        <v>0</v>
      </c>
      <c r="BC68" s="427">
        <v>192657.47</v>
      </c>
      <c r="BD68" s="427">
        <v>0</v>
      </c>
      <c r="BE68" s="427">
        <v>59737.799999999996</v>
      </c>
      <c r="BF68" s="427">
        <v>23937</v>
      </c>
      <c r="BG68" s="427">
        <v>0</v>
      </c>
      <c r="BH68" s="427">
        <v>0</v>
      </c>
      <c r="BI68" s="427">
        <v>0</v>
      </c>
      <c r="BJ68" s="427">
        <v>2794091.7600000002</v>
      </c>
      <c r="BK68" s="427">
        <v>539039.51999999932</v>
      </c>
      <c r="BL68" s="427">
        <v>-580.48120443336666</v>
      </c>
      <c r="BM68" s="427">
        <v>538459.03879556595</v>
      </c>
      <c r="BN68" s="427">
        <v>8344.75</v>
      </c>
      <c r="BO68" s="427">
        <v>0</v>
      </c>
      <c r="BP68" s="427">
        <v>0</v>
      </c>
      <c r="BQ68" s="427">
        <v>8344.75</v>
      </c>
      <c r="BR68" s="427">
        <v>0</v>
      </c>
      <c r="BS68" s="427">
        <v>0</v>
      </c>
      <c r="BT68" s="427">
        <v>18545</v>
      </c>
      <c r="BU68" s="427">
        <v>0</v>
      </c>
      <c r="BV68" s="427">
        <v>0</v>
      </c>
      <c r="BW68" s="427">
        <v>0</v>
      </c>
      <c r="BX68" s="427">
        <v>7286</v>
      </c>
      <c r="BY68" s="427">
        <v>0</v>
      </c>
      <c r="BZ68" s="427">
        <v>25831</v>
      </c>
      <c r="CA68" s="427">
        <v>40509.479999999996</v>
      </c>
      <c r="CB68" s="427">
        <v>-17486.25</v>
      </c>
      <c r="CC68" s="427">
        <v>23023.229999999996</v>
      </c>
      <c r="CD68" s="427">
        <v>0</v>
      </c>
      <c r="CE68" s="427">
        <v>0</v>
      </c>
      <c r="CF68" s="427">
        <v>0</v>
      </c>
      <c r="CG68" s="427">
        <v>0</v>
      </c>
      <c r="CH68" s="427">
        <v>0</v>
      </c>
      <c r="CI68" s="427">
        <v>0</v>
      </c>
      <c r="CJ68" s="427">
        <v>0</v>
      </c>
      <c r="CK68" s="427">
        <v>0</v>
      </c>
      <c r="CL68" s="427">
        <v>0</v>
      </c>
      <c r="CM68" s="427">
        <v>538459.03879556595</v>
      </c>
      <c r="CN68" s="427">
        <v>0</v>
      </c>
      <c r="CO68" s="427">
        <v>0</v>
      </c>
      <c r="CP68" s="427">
        <v>23023.229999999996</v>
      </c>
      <c r="CQ68" s="427">
        <v>0</v>
      </c>
      <c r="CR68" s="427">
        <v>561482.26879556593</v>
      </c>
      <c r="CS68" s="427">
        <v>888789</v>
      </c>
      <c r="CT68" s="427">
        <v>89822</v>
      </c>
      <c r="CU68" s="427">
        <v>0</v>
      </c>
      <c r="CV68" s="427">
        <v>798967</v>
      </c>
      <c r="CW68" s="427">
        <v>0</v>
      </c>
      <c r="CX68" s="427">
        <v>10136</v>
      </c>
      <c r="CY68" s="427">
        <v>10376</v>
      </c>
      <c r="CZ68" s="427">
        <v>0</v>
      </c>
      <c r="DA68" s="427">
        <v>0</v>
      </c>
      <c r="DB68" s="427">
        <v>819479</v>
      </c>
      <c r="DC68" s="427">
        <v>0</v>
      </c>
      <c r="DD68" s="427">
        <v>0</v>
      </c>
      <c r="DE68" s="427">
        <v>0</v>
      </c>
      <c r="DF68" s="427">
        <v>0</v>
      </c>
      <c r="DG68" s="427"/>
      <c r="DH68" s="427"/>
      <c r="DI68" s="427"/>
      <c r="DJ68" s="427">
        <v>0</v>
      </c>
      <c r="DK68" s="427">
        <v>0</v>
      </c>
      <c r="DL68" s="427">
        <v>0</v>
      </c>
      <c r="DM68" s="427">
        <v>0</v>
      </c>
      <c r="DN68" s="427">
        <v>0</v>
      </c>
      <c r="DO68" s="427">
        <v>0</v>
      </c>
      <c r="DP68" s="427">
        <v>-209080</v>
      </c>
      <c r="DQ68" s="427">
        <v>-48916.59</v>
      </c>
      <c r="DR68" s="427">
        <v>0</v>
      </c>
      <c r="DS68" s="427">
        <v>0</v>
      </c>
      <c r="DT68" s="427">
        <v>-257996.59</v>
      </c>
      <c r="DU68" s="427">
        <v>0</v>
      </c>
      <c r="DV68" s="427">
        <v>0</v>
      </c>
      <c r="DW68" s="427">
        <v>0</v>
      </c>
      <c r="DX68" s="427">
        <v>0</v>
      </c>
      <c r="DY68" s="427">
        <v>0</v>
      </c>
      <c r="DZ68" s="427">
        <v>0</v>
      </c>
      <c r="EA68" s="427">
        <v>-0.14120443409774452</v>
      </c>
      <c r="EC68" s="428">
        <f t="shared" si="1"/>
        <v>-0.14120443406864069</v>
      </c>
    </row>
    <row r="69" spans="1:133" ht="15.6" hidden="1" x14ac:dyDescent="0.3">
      <c r="A69" s="422" t="str">
        <f t="shared" si="0"/>
        <v>3302092</v>
      </c>
      <c r="B69" s="422" t="s">
        <v>437</v>
      </c>
      <c r="C69" s="423">
        <v>2092</v>
      </c>
      <c r="D69" s="424" t="s">
        <v>225</v>
      </c>
      <c r="E69" s="425" t="s">
        <v>1086</v>
      </c>
      <c r="F69" s="426">
        <v>46087</v>
      </c>
      <c r="G69" s="425" t="s">
        <v>161</v>
      </c>
      <c r="H69" s="425" t="s">
        <v>445</v>
      </c>
      <c r="I69" s="427">
        <v>2556997.3999341601</v>
      </c>
      <c r="J69" s="427">
        <v>0</v>
      </c>
      <c r="K69" s="427">
        <v>104764.95000000001</v>
      </c>
      <c r="L69" s="427">
        <v>0</v>
      </c>
      <c r="M69" s="427">
        <v>261645</v>
      </c>
      <c r="N69" s="427">
        <v>23870</v>
      </c>
      <c r="O69" s="427">
        <v>0</v>
      </c>
      <c r="P69" s="427">
        <v>0</v>
      </c>
      <c r="Q69" s="427">
        <v>34004.26</v>
      </c>
      <c r="R69" s="427">
        <v>70073.25</v>
      </c>
      <c r="S69" s="427">
        <v>0</v>
      </c>
      <c r="T69" s="427">
        <v>0</v>
      </c>
      <c r="U69" s="427">
        <v>38476.949999999997</v>
      </c>
      <c r="V69" s="427">
        <v>134965.29999999999</v>
      </c>
      <c r="W69" s="427">
        <v>0</v>
      </c>
      <c r="X69" s="427">
        <v>3224797.10993416</v>
      </c>
      <c r="Y69" s="427">
        <v>1690203.87</v>
      </c>
      <c r="Z69" s="427">
        <v>0</v>
      </c>
      <c r="AA69" s="427">
        <v>189852.21000000002</v>
      </c>
      <c r="AB69" s="427">
        <v>105011.31</v>
      </c>
      <c r="AC69" s="427">
        <v>208815.56</v>
      </c>
      <c r="AD69" s="427">
        <v>0</v>
      </c>
      <c r="AE69" s="427">
        <v>84643.42</v>
      </c>
      <c r="AF69" s="427">
        <v>7538.01</v>
      </c>
      <c r="AG69" s="427">
        <v>170</v>
      </c>
      <c r="AH69" s="427">
        <v>0</v>
      </c>
      <c r="AI69" s="427">
        <v>0</v>
      </c>
      <c r="AJ69" s="427">
        <v>193994.08</v>
      </c>
      <c r="AK69" s="427">
        <v>4110.66</v>
      </c>
      <c r="AL69" s="427">
        <v>1450.29</v>
      </c>
      <c r="AM69" s="427">
        <v>13398.08</v>
      </c>
      <c r="AN69" s="427">
        <v>80108.739999999991</v>
      </c>
      <c r="AO69" s="427">
        <v>27754.63</v>
      </c>
      <c r="AP69" s="427">
        <v>8086.14</v>
      </c>
      <c r="AQ69" s="427">
        <v>86372.09</v>
      </c>
      <c r="AR69" s="427">
        <v>0</v>
      </c>
      <c r="AS69" s="427">
        <v>0</v>
      </c>
      <c r="AT69" s="427">
        <v>0</v>
      </c>
      <c r="AU69" s="427">
        <v>0</v>
      </c>
      <c r="AV69" s="427">
        <v>32498.59</v>
      </c>
      <c r="AW69" s="427">
        <v>0</v>
      </c>
      <c r="AX69" s="427">
        <v>0</v>
      </c>
      <c r="AY69" s="427">
        <v>0</v>
      </c>
      <c r="AZ69" s="427">
        <v>20620.259999999998</v>
      </c>
      <c r="BA69" s="427">
        <v>13068</v>
      </c>
      <c r="BB69" s="427">
        <v>13031.88</v>
      </c>
      <c r="BC69" s="427">
        <v>147712.66999999998</v>
      </c>
      <c r="BD69" s="427">
        <v>52532.56</v>
      </c>
      <c r="BE69" s="427">
        <v>12622.72</v>
      </c>
      <c r="BF69" s="427">
        <v>283934.89</v>
      </c>
      <c r="BG69" s="427">
        <v>0</v>
      </c>
      <c r="BH69" s="427">
        <v>0</v>
      </c>
      <c r="BI69" s="427">
        <v>0</v>
      </c>
      <c r="BJ69" s="427">
        <v>3277530.66</v>
      </c>
      <c r="BK69" s="427">
        <v>797018.92</v>
      </c>
      <c r="BL69" s="427">
        <v>-52733.550065840129</v>
      </c>
      <c r="BM69" s="427">
        <v>744285.36993415991</v>
      </c>
      <c r="BN69" s="427">
        <v>9422.5</v>
      </c>
      <c r="BO69" s="427">
        <v>0</v>
      </c>
      <c r="BP69" s="427">
        <v>0</v>
      </c>
      <c r="BQ69" s="427">
        <v>9422.5</v>
      </c>
      <c r="BR69" s="427">
        <v>0</v>
      </c>
      <c r="BS69" s="427">
        <v>18811</v>
      </c>
      <c r="BT69" s="427">
        <v>0</v>
      </c>
      <c r="BU69" s="427">
        <v>0</v>
      </c>
      <c r="BV69" s="427">
        <v>0</v>
      </c>
      <c r="BW69" s="427">
        <v>0</v>
      </c>
      <c r="BX69" s="427">
        <v>0</v>
      </c>
      <c r="BY69" s="427">
        <v>0</v>
      </c>
      <c r="BZ69" s="427">
        <v>18811</v>
      </c>
      <c r="CA69" s="427">
        <v>47001.66</v>
      </c>
      <c r="CB69" s="427">
        <v>-9388.5</v>
      </c>
      <c r="CC69" s="427">
        <v>37613.160000000003</v>
      </c>
      <c r="CD69" s="427">
        <v>0</v>
      </c>
      <c r="CE69" s="427">
        <v>0</v>
      </c>
      <c r="CF69" s="427">
        <v>0</v>
      </c>
      <c r="CG69" s="427">
        <v>0</v>
      </c>
      <c r="CH69" s="427">
        <v>0</v>
      </c>
      <c r="CI69" s="427">
        <v>0</v>
      </c>
      <c r="CJ69" s="427">
        <v>0</v>
      </c>
      <c r="CK69" s="427">
        <v>0</v>
      </c>
      <c r="CL69" s="427">
        <v>0</v>
      </c>
      <c r="CM69" s="427">
        <v>744285.36993415991</v>
      </c>
      <c r="CN69" s="427">
        <v>0</v>
      </c>
      <c r="CO69" s="427">
        <v>37613</v>
      </c>
      <c r="CP69" s="427">
        <v>0.16000000000349246</v>
      </c>
      <c r="CQ69" s="427">
        <v>0</v>
      </c>
      <c r="CR69" s="427">
        <v>781898.52993415995</v>
      </c>
      <c r="CS69" s="427">
        <v>895496.05</v>
      </c>
      <c r="CT69" s="427">
        <v>0</v>
      </c>
      <c r="CU69" s="427">
        <v>0</v>
      </c>
      <c r="CV69" s="427">
        <v>895496.05</v>
      </c>
      <c r="CW69" s="427">
        <v>0</v>
      </c>
      <c r="CX69" s="427">
        <v>3003.8</v>
      </c>
      <c r="CY69" s="427">
        <v>3173.8</v>
      </c>
      <c r="CZ69" s="427">
        <v>0</v>
      </c>
      <c r="DA69" s="427">
        <v>0</v>
      </c>
      <c r="DB69" s="427">
        <v>901673.65000000014</v>
      </c>
      <c r="DC69" s="427">
        <v>164547.60999999999</v>
      </c>
      <c r="DD69" s="427">
        <v>0</v>
      </c>
      <c r="DE69" s="427">
        <v>0</v>
      </c>
      <c r="DF69" s="427">
        <v>164547.60999999999</v>
      </c>
      <c r="DG69" s="427"/>
      <c r="DH69" s="427"/>
      <c r="DI69" s="427"/>
      <c r="DJ69" s="427">
        <v>0</v>
      </c>
      <c r="DK69" s="427">
        <v>164547.60999999999</v>
      </c>
      <c r="DL69" s="427">
        <v>0</v>
      </c>
      <c r="DM69" s="427">
        <v>0</v>
      </c>
      <c r="DN69" s="427">
        <v>0</v>
      </c>
      <c r="DO69" s="427">
        <v>0</v>
      </c>
      <c r="DP69" s="427">
        <v>-238018.76</v>
      </c>
      <c r="DQ69" s="427">
        <v>-64404.5</v>
      </c>
      <c r="DR69" s="427">
        <v>0</v>
      </c>
      <c r="DS69" s="427">
        <v>0</v>
      </c>
      <c r="DT69" s="427">
        <v>-302423.26</v>
      </c>
      <c r="DU69" s="427">
        <v>18100.5</v>
      </c>
      <c r="DV69" s="427">
        <v>0</v>
      </c>
      <c r="DW69" s="427">
        <v>0</v>
      </c>
      <c r="DX69" s="427">
        <v>0</v>
      </c>
      <c r="DY69" s="427">
        <v>0</v>
      </c>
      <c r="DZ69" s="427">
        <v>0</v>
      </c>
      <c r="EA69" s="427">
        <v>2.9934159829281271E-2</v>
      </c>
      <c r="EC69" s="428">
        <f t="shared" si="1"/>
        <v>2.9934159829281271E-2</v>
      </c>
    </row>
    <row r="70" spans="1:133" ht="15.6" hidden="1" x14ac:dyDescent="0.3">
      <c r="A70" s="422" t="str">
        <f t="shared" ref="A70:A133" si="2">330&amp;C70</f>
        <v>3307006</v>
      </c>
      <c r="B70" s="422" t="s">
        <v>438</v>
      </c>
      <c r="C70" s="423">
        <v>7006</v>
      </c>
      <c r="D70" s="424" t="s">
        <v>226</v>
      </c>
      <c r="E70" s="425" t="s">
        <v>1086</v>
      </c>
      <c r="F70" s="426">
        <v>46093</v>
      </c>
      <c r="G70" s="425" t="s">
        <v>161</v>
      </c>
      <c r="H70" s="425" t="s">
        <v>446</v>
      </c>
      <c r="I70" s="427">
        <v>2192605.195869565</v>
      </c>
      <c r="J70" s="427">
        <v>0</v>
      </c>
      <c r="K70" s="427">
        <v>3419884.6767214178</v>
      </c>
      <c r="L70" s="427">
        <v>0</v>
      </c>
      <c r="M70" s="427">
        <v>147235</v>
      </c>
      <c r="N70" s="427">
        <v>27478.22</v>
      </c>
      <c r="O70" s="427">
        <v>3800</v>
      </c>
      <c r="P70" s="427">
        <v>0</v>
      </c>
      <c r="Q70" s="427">
        <v>62.97</v>
      </c>
      <c r="R70" s="427">
        <v>15865.31</v>
      </c>
      <c r="S70" s="427">
        <v>0</v>
      </c>
      <c r="T70" s="427">
        <v>0</v>
      </c>
      <c r="U70" s="427">
        <v>626.63</v>
      </c>
      <c r="V70" s="427">
        <v>82657.06</v>
      </c>
      <c r="W70" s="427">
        <v>0</v>
      </c>
      <c r="X70" s="427">
        <v>5890215.0625909818</v>
      </c>
      <c r="Y70" s="427">
        <v>1574107.15</v>
      </c>
      <c r="Z70" s="427">
        <v>0</v>
      </c>
      <c r="AA70" s="427">
        <v>2103075.0699999998</v>
      </c>
      <c r="AB70" s="427">
        <v>90266.72</v>
      </c>
      <c r="AC70" s="427">
        <v>322344.17</v>
      </c>
      <c r="AD70" s="427">
        <v>0</v>
      </c>
      <c r="AE70" s="427">
        <v>191587.5</v>
      </c>
      <c r="AF70" s="427">
        <v>4415.07</v>
      </c>
      <c r="AG70" s="427">
        <v>15379.1</v>
      </c>
      <c r="AH70" s="427">
        <v>0</v>
      </c>
      <c r="AI70" s="427">
        <v>0</v>
      </c>
      <c r="AJ70" s="427">
        <v>76452.23000000001</v>
      </c>
      <c r="AK70" s="427">
        <v>0</v>
      </c>
      <c r="AL70" s="427">
        <v>72387.180000000008</v>
      </c>
      <c r="AM70" s="427">
        <v>24645.55</v>
      </c>
      <c r="AN70" s="427">
        <v>32606.079999999998</v>
      </c>
      <c r="AO70" s="427">
        <v>0</v>
      </c>
      <c r="AP70" s="427">
        <v>44758.1</v>
      </c>
      <c r="AQ70" s="427">
        <v>27605.31</v>
      </c>
      <c r="AR70" s="427">
        <v>88322.87</v>
      </c>
      <c r="AS70" s="427">
        <v>0</v>
      </c>
      <c r="AT70" s="427">
        <v>0</v>
      </c>
      <c r="AU70" s="427">
        <v>0</v>
      </c>
      <c r="AV70" s="427">
        <v>0</v>
      </c>
      <c r="AW70" s="427">
        <v>0</v>
      </c>
      <c r="AX70" s="427">
        <v>0</v>
      </c>
      <c r="AY70" s="427">
        <v>0</v>
      </c>
      <c r="AZ70" s="427">
        <v>62668.57</v>
      </c>
      <c r="BA70" s="427">
        <v>5139.75</v>
      </c>
      <c r="BB70" s="427">
        <v>4517</v>
      </c>
      <c r="BC70" s="427">
        <v>168076.66999999998</v>
      </c>
      <c r="BD70" s="427">
        <v>107944.86</v>
      </c>
      <c r="BE70" s="427">
        <v>0</v>
      </c>
      <c r="BF70" s="427">
        <v>1265556.44</v>
      </c>
      <c r="BG70" s="427">
        <v>0</v>
      </c>
      <c r="BH70" s="427">
        <v>0</v>
      </c>
      <c r="BI70" s="427">
        <v>0</v>
      </c>
      <c r="BJ70" s="427">
        <v>6281855.3899999987</v>
      </c>
      <c r="BK70" s="427">
        <v>-79625.6099999898</v>
      </c>
      <c r="BL70" s="427">
        <v>-391640.3274090169</v>
      </c>
      <c r="BM70" s="427">
        <v>-471265.9374090067</v>
      </c>
      <c r="BN70" s="427">
        <v>11796.25</v>
      </c>
      <c r="BO70" s="427">
        <v>0</v>
      </c>
      <c r="BP70" s="427">
        <v>0</v>
      </c>
      <c r="BQ70" s="427">
        <v>11796.25</v>
      </c>
      <c r="BR70" s="427">
        <v>73906.720000000001</v>
      </c>
      <c r="BS70" s="427">
        <v>0</v>
      </c>
      <c r="BT70" s="427">
        <v>0</v>
      </c>
      <c r="BU70" s="427">
        <v>0</v>
      </c>
      <c r="BV70" s="427">
        <v>0</v>
      </c>
      <c r="BW70" s="427">
        <v>0</v>
      </c>
      <c r="BX70" s="427">
        <v>0</v>
      </c>
      <c r="BY70" s="427">
        <v>0</v>
      </c>
      <c r="BZ70" s="427">
        <v>73906.720000000001</v>
      </c>
      <c r="CA70" s="427">
        <v>107508</v>
      </c>
      <c r="CB70" s="427">
        <v>-62110.47</v>
      </c>
      <c r="CC70" s="427">
        <v>45397.53</v>
      </c>
      <c r="CD70" s="427">
        <v>0</v>
      </c>
      <c r="CE70" s="427">
        <v>0</v>
      </c>
      <c r="CF70" s="427">
        <v>0</v>
      </c>
      <c r="CG70" s="427">
        <v>0</v>
      </c>
      <c r="CH70" s="427">
        <v>0</v>
      </c>
      <c r="CI70" s="427">
        <v>0</v>
      </c>
      <c r="CJ70" s="427">
        <v>0</v>
      </c>
      <c r="CK70" s="427">
        <v>0</v>
      </c>
      <c r="CL70" s="427">
        <v>0</v>
      </c>
      <c r="CM70" s="427">
        <v>0</v>
      </c>
      <c r="CN70" s="427">
        <v>-471265.9374090067</v>
      </c>
      <c r="CO70" s="427">
        <v>0</v>
      </c>
      <c r="CP70" s="427">
        <v>45397.53</v>
      </c>
      <c r="CQ70" s="427">
        <v>0</v>
      </c>
      <c r="CR70" s="427">
        <v>-425868.40740900673</v>
      </c>
      <c r="CS70" s="427">
        <v>445357.35</v>
      </c>
      <c r="CT70" s="427">
        <v>442982.54</v>
      </c>
      <c r="CU70" s="427">
        <v>0</v>
      </c>
      <c r="CV70" s="427">
        <v>2374.8099999999977</v>
      </c>
      <c r="CW70" s="427">
        <v>0</v>
      </c>
      <c r="CX70" s="427">
        <v>49257.57</v>
      </c>
      <c r="CY70" s="427">
        <v>16964.330000000002</v>
      </c>
      <c r="CZ70" s="427">
        <v>0</v>
      </c>
      <c r="DA70" s="427">
        <v>0</v>
      </c>
      <c r="DB70" s="427">
        <v>68596.709999999992</v>
      </c>
      <c r="DC70" s="427">
        <v>0</v>
      </c>
      <c r="DD70" s="427">
        <v>0</v>
      </c>
      <c r="DE70" s="427">
        <v>0</v>
      </c>
      <c r="DF70" s="427">
        <v>0</v>
      </c>
      <c r="DG70" s="427"/>
      <c r="DH70" s="427"/>
      <c r="DI70" s="427"/>
      <c r="DJ70" s="427">
        <v>-500000</v>
      </c>
      <c r="DK70" s="427">
        <v>-500000</v>
      </c>
      <c r="DL70" s="427">
        <v>191537</v>
      </c>
      <c r="DM70" s="427">
        <v>0</v>
      </c>
      <c r="DN70" s="427">
        <v>0</v>
      </c>
      <c r="DO70" s="427">
        <v>0</v>
      </c>
      <c r="DP70" s="427">
        <v>-87866.73</v>
      </c>
      <c r="DQ70" s="427">
        <v>-35726.949999999997</v>
      </c>
      <c r="DR70" s="427">
        <v>0</v>
      </c>
      <c r="DS70" s="427">
        <v>0</v>
      </c>
      <c r="DT70" s="427">
        <v>67943.320000000007</v>
      </c>
      <c r="DU70" s="427">
        <v>0</v>
      </c>
      <c r="DV70" s="427">
        <v>0</v>
      </c>
      <c r="DW70" s="427">
        <v>0</v>
      </c>
      <c r="DX70" s="427">
        <v>0</v>
      </c>
      <c r="DY70" s="427">
        <v>0</v>
      </c>
      <c r="DZ70" s="427">
        <v>-62408.68</v>
      </c>
      <c r="EA70" s="427">
        <v>0.24259099323535338</v>
      </c>
      <c r="EC70" s="428">
        <f t="shared" ref="EC70:EC133" si="3">+CR70-DB70-DK70-DT70-DU70-DV70-DW70-DX70-DY70-DZ70</f>
        <v>0.242590993300837</v>
      </c>
    </row>
    <row r="71" spans="1:133" ht="15.6" hidden="1" x14ac:dyDescent="0.3">
      <c r="A71" s="422" t="str">
        <f t="shared" si="2"/>
        <v>3302477</v>
      </c>
      <c r="B71" s="422" t="s">
        <v>439</v>
      </c>
      <c r="C71" s="423">
        <v>2477</v>
      </c>
      <c r="D71" s="424" t="s">
        <v>227</v>
      </c>
      <c r="E71" s="425" t="s">
        <v>1086</v>
      </c>
      <c r="F71" s="426">
        <v>0</v>
      </c>
      <c r="G71" s="425" t="s">
        <v>161</v>
      </c>
      <c r="H71" s="425" t="s">
        <v>460</v>
      </c>
      <c r="I71" s="427">
        <v>4350806.79</v>
      </c>
      <c r="J71" s="427">
        <v>0</v>
      </c>
      <c r="K71" s="427">
        <v>279543.75</v>
      </c>
      <c r="L71" s="427">
        <v>0</v>
      </c>
      <c r="M71" s="427">
        <v>157825</v>
      </c>
      <c r="N71" s="427">
        <v>187900.15</v>
      </c>
      <c r="O71" s="427">
        <v>0</v>
      </c>
      <c r="P71" s="427">
        <v>0</v>
      </c>
      <c r="Q71" s="427">
        <v>745779.59249999619</v>
      </c>
      <c r="R71" s="427">
        <v>0</v>
      </c>
      <c r="S71" s="427">
        <v>0</v>
      </c>
      <c r="T71" s="427">
        <v>0</v>
      </c>
      <c r="U71" s="427">
        <v>0</v>
      </c>
      <c r="V71" s="427">
        <v>0</v>
      </c>
      <c r="W71" s="427">
        <v>0</v>
      </c>
      <c r="X71" s="427">
        <v>5721855.2824999969</v>
      </c>
      <c r="Y71" s="427">
        <v>0</v>
      </c>
      <c r="Z71" s="427">
        <v>0</v>
      </c>
      <c r="AA71" s="427">
        <v>0</v>
      </c>
      <c r="AB71" s="427">
        <v>0</v>
      </c>
      <c r="AC71" s="427">
        <v>0</v>
      </c>
      <c r="AD71" s="427">
        <v>0</v>
      </c>
      <c r="AE71" s="427">
        <v>0</v>
      </c>
      <c r="AF71" s="427">
        <v>0</v>
      </c>
      <c r="AG71" s="427">
        <v>0</v>
      </c>
      <c r="AH71" s="427">
        <v>0</v>
      </c>
      <c r="AI71" s="427">
        <v>0</v>
      </c>
      <c r="AJ71" s="427">
        <v>0</v>
      </c>
      <c r="AK71" s="427">
        <v>0</v>
      </c>
      <c r="AL71" s="427">
        <v>0</v>
      </c>
      <c r="AM71" s="427">
        <v>0</v>
      </c>
      <c r="AN71" s="427">
        <v>0</v>
      </c>
      <c r="AO71" s="427">
        <v>33389.800000000003</v>
      </c>
      <c r="AP71" s="427">
        <v>5839169.2799999993</v>
      </c>
      <c r="AQ71" s="427">
        <v>0</v>
      </c>
      <c r="AR71" s="427">
        <v>0</v>
      </c>
      <c r="AS71" s="427">
        <v>0</v>
      </c>
      <c r="AT71" s="427">
        <v>0</v>
      </c>
      <c r="AU71" s="427">
        <v>0</v>
      </c>
      <c r="AV71" s="427">
        <v>0</v>
      </c>
      <c r="AW71" s="427">
        <v>0</v>
      </c>
      <c r="AX71" s="427">
        <v>0</v>
      </c>
      <c r="AY71" s="427">
        <v>0</v>
      </c>
      <c r="AZ71" s="427">
        <v>96.34</v>
      </c>
      <c r="BA71" s="427">
        <v>24312.75</v>
      </c>
      <c r="BB71" s="427">
        <v>0</v>
      </c>
      <c r="BC71" s="427">
        <v>0</v>
      </c>
      <c r="BD71" s="427">
        <v>0</v>
      </c>
      <c r="BE71" s="427">
        <v>21724.639999999999</v>
      </c>
      <c r="BF71" s="427">
        <v>0</v>
      </c>
      <c r="BG71" s="427">
        <v>0</v>
      </c>
      <c r="BH71" s="427">
        <v>0</v>
      </c>
      <c r="BI71" s="427">
        <v>0</v>
      </c>
      <c r="BJ71" s="427">
        <v>5918692.8099999987</v>
      </c>
      <c r="BK71" s="427">
        <v>-501301.39000000671</v>
      </c>
      <c r="BL71" s="427">
        <v>-196837.52750000171</v>
      </c>
      <c r="BM71" s="427">
        <v>-698138.91750000836</v>
      </c>
      <c r="BN71" s="427">
        <v>13067.5</v>
      </c>
      <c r="BO71" s="427">
        <v>0</v>
      </c>
      <c r="BP71" s="427">
        <v>0</v>
      </c>
      <c r="BQ71" s="427">
        <v>13067.5</v>
      </c>
      <c r="BR71" s="427">
        <v>0</v>
      </c>
      <c r="BS71" s="427">
        <v>0</v>
      </c>
      <c r="BT71" s="427">
        <v>0</v>
      </c>
      <c r="BU71" s="427">
        <v>0</v>
      </c>
      <c r="BV71" s="427">
        <v>0</v>
      </c>
      <c r="BW71" s="427">
        <v>0</v>
      </c>
      <c r="BX71" s="427">
        <v>0</v>
      </c>
      <c r="BY71" s="427">
        <v>0</v>
      </c>
      <c r="BZ71" s="427">
        <v>0</v>
      </c>
      <c r="CA71" s="427">
        <v>45835.49</v>
      </c>
      <c r="CB71" s="427">
        <v>13067.5</v>
      </c>
      <c r="CC71" s="427">
        <v>58902.99</v>
      </c>
      <c r="CD71" s="427">
        <v>0</v>
      </c>
      <c r="CE71" s="427">
        <v>0</v>
      </c>
      <c r="CF71" s="427">
        <v>0</v>
      </c>
      <c r="CG71" s="427">
        <v>0</v>
      </c>
      <c r="CH71" s="427">
        <v>0</v>
      </c>
      <c r="CI71" s="427">
        <v>0</v>
      </c>
      <c r="CJ71" s="427">
        <v>0</v>
      </c>
      <c r="CK71" s="427">
        <v>0</v>
      </c>
      <c r="CL71" s="427">
        <v>0</v>
      </c>
      <c r="CM71" s="427">
        <v>0</v>
      </c>
      <c r="CN71" s="427">
        <v>-698138.91750000836</v>
      </c>
      <c r="CO71" s="427">
        <v>0</v>
      </c>
      <c r="CP71" s="427">
        <v>58902.99</v>
      </c>
      <c r="CQ71" s="427">
        <v>0</v>
      </c>
      <c r="CR71" s="427">
        <v>-639235.92750000837</v>
      </c>
      <c r="CS71" s="427">
        <v>-616106.32999999996</v>
      </c>
      <c r="CT71" s="427">
        <v>0</v>
      </c>
      <c r="CU71" s="427">
        <v>0</v>
      </c>
      <c r="CV71" s="427">
        <v>-616106.32999999996</v>
      </c>
      <c r="CW71" s="427">
        <v>0</v>
      </c>
      <c r="CX71" s="427">
        <v>0</v>
      </c>
      <c r="CY71" s="427">
        <v>0</v>
      </c>
      <c r="CZ71" s="427">
        <v>42677.06</v>
      </c>
      <c r="DA71" s="427">
        <v>-3540.79</v>
      </c>
      <c r="DB71" s="427">
        <v>-576970.06000000006</v>
      </c>
      <c r="DC71" s="427">
        <v>0</v>
      </c>
      <c r="DD71" s="427">
        <v>0</v>
      </c>
      <c r="DE71" s="427">
        <v>0</v>
      </c>
      <c r="DF71" s="427">
        <v>0</v>
      </c>
      <c r="DG71" s="427"/>
      <c r="DH71" s="427"/>
      <c r="DI71" s="427"/>
      <c r="DJ71" s="427">
        <v>0</v>
      </c>
      <c r="DK71" s="427">
        <v>0</v>
      </c>
      <c r="DL71" s="427">
        <v>0</v>
      </c>
      <c r="DM71" s="427">
        <v>0</v>
      </c>
      <c r="DN71" s="427">
        <v>0</v>
      </c>
      <c r="DO71" s="427">
        <v>0</v>
      </c>
      <c r="DP71" s="427">
        <v>0</v>
      </c>
      <c r="DQ71" s="427">
        <v>0</v>
      </c>
      <c r="DR71" s="427">
        <v>0</v>
      </c>
      <c r="DS71" s="427">
        <v>0</v>
      </c>
      <c r="DT71" s="427">
        <v>0</v>
      </c>
      <c r="DU71" s="427">
        <v>0</v>
      </c>
      <c r="DV71" s="427">
        <v>0</v>
      </c>
      <c r="DW71" s="427">
        <v>0</v>
      </c>
      <c r="DX71" s="427">
        <v>0</v>
      </c>
      <c r="DY71" s="427">
        <v>0</v>
      </c>
      <c r="DZ71" s="427">
        <v>-62265.87</v>
      </c>
      <c r="EA71" s="427">
        <v>2.4999916786327958E-3</v>
      </c>
      <c r="EC71" s="428">
        <f t="shared" si="3"/>
        <v>2.4999916859087534E-3</v>
      </c>
    </row>
    <row r="72" spans="1:133" ht="15.6" hidden="1" x14ac:dyDescent="0.3">
      <c r="A72" s="422" t="str">
        <f t="shared" si="2"/>
        <v>3303436</v>
      </c>
      <c r="B72" s="422" t="s">
        <v>440</v>
      </c>
      <c r="C72" s="423">
        <v>3436</v>
      </c>
      <c r="D72" s="424" t="s">
        <v>228</v>
      </c>
      <c r="E72" s="425" t="s">
        <v>1086</v>
      </c>
      <c r="F72" s="426">
        <v>46094</v>
      </c>
      <c r="G72" s="425" t="s">
        <v>161</v>
      </c>
      <c r="H72" s="425" t="s">
        <v>461</v>
      </c>
      <c r="I72" s="427">
        <v>1170832.3994420457</v>
      </c>
      <c r="J72" s="427">
        <v>0</v>
      </c>
      <c r="K72" s="427">
        <v>40920</v>
      </c>
      <c r="L72" s="427">
        <v>0</v>
      </c>
      <c r="M72" s="427">
        <v>99590</v>
      </c>
      <c r="N72" s="427">
        <v>40733.64</v>
      </c>
      <c r="O72" s="427">
        <v>0</v>
      </c>
      <c r="P72" s="427">
        <v>0</v>
      </c>
      <c r="Q72" s="427">
        <v>901.71</v>
      </c>
      <c r="R72" s="427">
        <v>696.08</v>
      </c>
      <c r="S72" s="427">
        <v>0</v>
      </c>
      <c r="T72" s="427">
        <v>0</v>
      </c>
      <c r="U72" s="427">
        <v>327.49</v>
      </c>
      <c r="V72" s="427">
        <v>38652.39</v>
      </c>
      <c r="W72" s="427">
        <v>0</v>
      </c>
      <c r="X72" s="427">
        <v>1392653.7094420455</v>
      </c>
      <c r="Y72" s="427">
        <v>397966.05000000005</v>
      </c>
      <c r="Z72" s="427">
        <v>0</v>
      </c>
      <c r="AA72" s="427">
        <v>192591.23</v>
      </c>
      <c r="AB72" s="427">
        <v>44021.950000000004</v>
      </c>
      <c r="AC72" s="427">
        <v>152149.35</v>
      </c>
      <c r="AD72" s="427">
        <v>827.11</v>
      </c>
      <c r="AE72" s="427">
        <v>46611.12</v>
      </c>
      <c r="AF72" s="427">
        <v>2860</v>
      </c>
      <c r="AG72" s="427">
        <v>4293.2</v>
      </c>
      <c r="AH72" s="427">
        <v>0</v>
      </c>
      <c r="AI72" s="427">
        <v>0</v>
      </c>
      <c r="AJ72" s="427">
        <v>43377.31</v>
      </c>
      <c r="AK72" s="427">
        <v>15323</v>
      </c>
      <c r="AL72" s="427">
        <v>16353.14</v>
      </c>
      <c r="AM72" s="427">
        <v>3398.96</v>
      </c>
      <c r="AN72" s="427">
        <v>23408.959999999999</v>
      </c>
      <c r="AO72" s="427">
        <v>9460.4600000000028</v>
      </c>
      <c r="AP72" s="427">
        <v>42017.350000000006</v>
      </c>
      <c r="AQ72" s="427">
        <v>44636.340000000011</v>
      </c>
      <c r="AR72" s="427">
        <v>701.05</v>
      </c>
      <c r="AS72" s="427">
        <v>0</v>
      </c>
      <c r="AT72" s="427">
        <v>0</v>
      </c>
      <c r="AU72" s="427">
        <v>1482.83</v>
      </c>
      <c r="AV72" s="427">
        <v>2119</v>
      </c>
      <c r="AW72" s="427">
        <v>833.19999999999993</v>
      </c>
      <c r="AX72" s="427">
        <v>0</v>
      </c>
      <c r="AY72" s="427">
        <v>0</v>
      </c>
      <c r="AZ72" s="427">
        <v>16960.37</v>
      </c>
      <c r="BA72" s="427">
        <v>8640.130000000001</v>
      </c>
      <c r="BB72" s="427">
        <v>765</v>
      </c>
      <c r="BC72" s="427">
        <v>147973.09</v>
      </c>
      <c r="BD72" s="427">
        <v>302154.39999999997</v>
      </c>
      <c r="BE72" s="427">
        <v>6604.7699999999986</v>
      </c>
      <c r="BF72" s="427">
        <v>130910.06000000001</v>
      </c>
      <c r="BG72" s="427">
        <v>0</v>
      </c>
      <c r="BH72" s="427">
        <v>0</v>
      </c>
      <c r="BI72" s="427">
        <v>0</v>
      </c>
      <c r="BJ72" s="427">
        <v>1658439.4299999997</v>
      </c>
      <c r="BK72" s="427">
        <v>-613836.30000000005</v>
      </c>
      <c r="BL72" s="427">
        <v>-265785.72055795416</v>
      </c>
      <c r="BM72" s="427">
        <v>-879622.02055795421</v>
      </c>
      <c r="BN72" s="427">
        <v>6116.25</v>
      </c>
      <c r="BO72" s="427">
        <v>0</v>
      </c>
      <c r="BP72" s="427">
        <v>0</v>
      </c>
      <c r="BQ72" s="427">
        <v>6116.25</v>
      </c>
      <c r="BR72" s="427">
        <v>0</v>
      </c>
      <c r="BS72" s="427">
        <v>0</v>
      </c>
      <c r="BT72" s="427">
        <v>0</v>
      </c>
      <c r="BU72" s="427">
        <v>0</v>
      </c>
      <c r="BV72" s="427">
        <v>0</v>
      </c>
      <c r="BW72" s="427">
        <v>0</v>
      </c>
      <c r="BX72" s="427">
        <v>0</v>
      </c>
      <c r="BY72" s="427">
        <v>0</v>
      </c>
      <c r="BZ72" s="427">
        <v>0</v>
      </c>
      <c r="CA72" s="427">
        <v>0</v>
      </c>
      <c r="CB72" s="427">
        <v>6116.25</v>
      </c>
      <c r="CC72" s="427">
        <v>6116.25</v>
      </c>
      <c r="CD72" s="427">
        <v>0</v>
      </c>
      <c r="CE72" s="427">
        <v>0</v>
      </c>
      <c r="CF72" s="427">
        <v>0</v>
      </c>
      <c r="CG72" s="427">
        <v>0</v>
      </c>
      <c r="CH72" s="427">
        <v>0</v>
      </c>
      <c r="CI72" s="427">
        <v>0</v>
      </c>
      <c r="CJ72" s="427">
        <v>0</v>
      </c>
      <c r="CK72" s="427">
        <v>0</v>
      </c>
      <c r="CL72" s="427">
        <v>0</v>
      </c>
      <c r="CM72" s="427">
        <v>0</v>
      </c>
      <c r="CN72" s="427">
        <v>-879622.02055795421</v>
      </c>
      <c r="CO72" s="427">
        <v>0</v>
      </c>
      <c r="CP72" s="427">
        <v>6116.25</v>
      </c>
      <c r="CQ72" s="427">
        <v>0</v>
      </c>
      <c r="CR72" s="427">
        <v>-873505.77055795421</v>
      </c>
      <c r="CS72" s="427">
        <v>-755871.2</v>
      </c>
      <c r="CT72" s="427">
        <v>0</v>
      </c>
      <c r="CU72" s="427">
        <v>0</v>
      </c>
      <c r="CV72" s="427">
        <v>-755871.2</v>
      </c>
      <c r="CW72" s="427">
        <v>0</v>
      </c>
      <c r="CX72" s="427">
        <v>17953.59</v>
      </c>
      <c r="CY72" s="427">
        <v>0</v>
      </c>
      <c r="CZ72" s="427">
        <v>0</v>
      </c>
      <c r="DA72" s="427">
        <v>-924.73</v>
      </c>
      <c r="DB72" s="427">
        <v>-738842.34</v>
      </c>
      <c r="DC72" s="427">
        <v>13991.220000000001</v>
      </c>
      <c r="DD72" s="427">
        <v>0</v>
      </c>
      <c r="DE72" s="427">
        <v>0</v>
      </c>
      <c r="DF72" s="427">
        <v>13991.220000000001</v>
      </c>
      <c r="DG72" s="427"/>
      <c r="DH72" s="427"/>
      <c r="DI72" s="427"/>
      <c r="DJ72" s="427">
        <v>0</v>
      </c>
      <c r="DK72" s="427">
        <v>13991.220000000001</v>
      </c>
      <c r="DL72" s="427">
        <v>0</v>
      </c>
      <c r="DM72" s="427">
        <v>0</v>
      </c>
      <c r="DN72" s="427">
        <v>0</v>
      </c>
      <c r="DO72" s="427">
        <v>0</v>
      </c>
      <c r="DP72" s="427">
        <v>-156902.59</v>
      </c>
      <c r="DQ72" s="427">
        <v>-1750.32</v>
      </c>
      <c r="DR72" s="427">
        <v>0</v>
      </c>
      <c r="DS72" s="427">
        <v>0</v>
      </c>
      <c r="DT72" s="427">
        <v>-158652.91</v>
      </c>
      <c r="DU72" s="427">
        <v>2104</v>
      </c>
      <c r="DV72" s="427">
        <v>0</v>
      </c>
      <c r="DW72" s="427">
        <v>0</v>
      </c>
      <c r="DX72" s="427">
        <v>0</v>
      </c>
      <c r="DY72" s="427">
        <v>7893.79</v>
      </c>
      <c r="DZ72" s="427">
        <v>0</v>
      </c>
      <c r="EA72" s="427">
        <v>0.46944204578176141</v>
      </c>
      <c r="EC72" s="428">
        <f t="shared" si="3"/>
        <v>0.46944204576084303</v>
      </c>
    </row>
    <row r="73" spans="1:133" ht="15.6" hidden="1" x14ac:dyDescent="0.3">
      <c r="A73" s="422" t="str">
        <f t="shared" si="2"/>
        <v>3302099</v>
      </c>
      <c r="B73" s="422" t="s">
        <v>441</v>
      </c>
      <c r="C73" s="423">
        <v>2099</v>
      </c>
      <c r="D73" s="424" t="s">
        <v>229</v>
      </c>
      <c r="E73" s="425" t="s">
        <v>1086</v>
      </c>
      <c r="F73" s="426">
        <v>46094</v>
      </c>
      <c r="G73" s="425" t="s">
        <v>161</v>
      </c>
      <c r="H73" s="425" t="s">
        <v>448</v>
      </c>
      <c r="I73" s="427">
        <v>1600818.0419765671</v>
      </c>
      <c r="J73" s="427">
        <v>0</v>
      </c>
      <c r="K73" s="427">
        <v>195516.64333333328</v>
      </c>
      <c r="L73" s="427">
        <v>0</v>
      </c>
      <c r="M73" s="427">
        <v>187860</v>
      </c>
      <c r="N73" s="427">
        <v>39904.75</v>
      </c>
      <c r="O73" s="427">
        <v>0</v>
      </c>
      <c r="P73" s="427">
        <v>0</v>
      </c>
      <c r="Q73" s="427">
        <v>17458.015749999991</v>
      </c>
      <c r="R73" s="427">
        <v>4796.8999999999996</v>
      </c>
      <c r="S73" s="427">
        <v>0</v>
      </c>
      <c r="T73" s="427">
        <v>0</v>
      </c>
      <c r="U73" s="427">
        <v>3128</v>
      </c>
      <c r="V73" s="427">
        <v>71489.34</v>
      </c>
      <c r="W73" s="427">
        <v>1078.6099999999999</v>
      </c>
      <c r="X73" s="427">
        <v>2122050.3010599003</v>
      </c>
      <c r="Y73" s="427">
        <v>1058683.5900000001</v>
      </c>
      <c r="Z73" s="427">
        <v>0</v>
      </c>
      <c r="AA73" s="427">
        <v>278626.26</v>
      </c>
      <c r="AB73" s="427">
        <v>77925.69</v>
      </c>
      <c r="AC73" s="427">
        <v>93612.26</v>
      </c>
      <c r="AD73" s="427">
        <v>55967.48</v>
      </c>
      <c r="AE73" s="427">
        <v>39732.25</v>
      </c>
      <c r="AF73" s="427">
        <v>6381.25</v>
      </c>
      <c r="AG73" s="427">
        <v>6655.09</v>
      </c>
      <c r="AH73" s="427">
        <v>0</v>
      </c>
      <c r="AI73" s="427">
        <v>0</v>
      </c>
      <c r="AJ73" s="427">
        <v>100645.08</v>
      </c>
      <c r="AK73" s="427">
        <v>8892.0400000000009</v>
      </c>
      <c r="AL73" s="427">
        <v>3349.33</v>
      </c>
      <c r="AM73" s="427">
        <v>3788.39</v>
      </c>
      <c r="AN73" s="427">
        <v>25004.530000000002</v>
      </c>
      <c r="AO73" s="427">
        <v>15883.6</v>
      </c>
      <c r="AP73" s="427">
        <v>13292.28</v>
      </c>
      <c r="AQ73" s="427">
        <v>26339</v>
      </c>
      <c r="AR73" s="427">
        <v>5952</v>
      </c>
      <c r="AS73" s="427">
        <v>0</v>
      </c>
      <c r="AT73" s="427">
        <v>16308.16</v>
      </c>
      <c r="AU73" s="427">
        <v>22155.63</v>
      </c>
      <c r="AV73" s="427">
        <v>9571.7999999999993</v>
      </c>
      <c r="AW73" s="427">
        <v>0</v>
      </c>
      <c r="AX73" s="427">
        <v>11430</v>
      </c>
      <c r="AY73" s="427">
        <v>0</v>
      </c>
      <c r="AZ73" s="427">
        <v>10990.46</v>
      </c>
      <c r="BA73" s="427">
        <v>6830.59</v>
      </c>
      <c r="BB73" s="427">
        <v>1188</v>
      </c>
      <c r="BC73" s="427">
        <v>27821.66</v>
      </c>
      <c r="BD73" s="427">
        <v>35020.740000000005</v>
      </c>
      <c r="BE73" s="427">
        <v>57757.72</v>
      </c>
      <c r="BF73" s="427">
        <v>35301</v>
      </c>
      <c r="BG73" s="427">
        <v>0</v>
      </c>
      <c r="BH73" s="427">
        <v>0</v>
      </c>
      <c r="BI73" s="427">
        <v>0</v>
      </c>
      <c r="BJ73" s="427">
        <v>2055105.8800000001</v>
      </c>
      <c r="BK73" s="427">
        <v>210464.49999999965</v>
      </c>
      <c r="BL73" s="427">
        <v>66944.421059900196</v>
      </c>
      <c r="BM73" s="427">
        <v>277408.92105989985</v>
      </c>
      <c r="BN73" s="427">
        <v>6486.25</v>
      </c>
      <c r="BO73" s="427">
        <v>0</v>
      </c>
      <c r="BP73" s="427">
        <v>0</v>
      </c>
      <c r="BQ73" s="427">
        <v>6486.25</v>
      </c>
      <c r="BR73" s="427">
        <v>0</v>
      </c>
      <c r="BS73" s="427">
        <v>1875</v>
      </c>
      <c r="BT73" s="427">
        <v>0</v>
      </c>
      <c r="BU73" s="427">
        <v>0</v>
      </c>
      <c r="BV73" s="427">
        <v>0</v>
      </c>
      <c r="BW73" s="427">
        <v>0</v>
      </c>
      <c r="BX73" s="427">
        <v>0</v>
      </c>
      <c r="BY73" s="427">
        <v>0</v>
      </c>
      <c r="BZ73" s="427">
        <v>1875</v>
      </c>
      <c r="CA73" s="427">
        <v>2309.25</v>
      </c>
      <c r="CB73" s="427">
        <v>4611.25</v>
      </c>
      <c r="CC73" s="427">
        <v>6920.5</v>
      </c>
      <c r="CD73" s="427">
        <v>0</v>
      </c>
      <c r="CE73" s="427">
        <v>0</v>
      </c>
      <c r="CF73" s="427">
        <v>0</v>
      </c>
      <c r="CG73" s="427">
        <v>0</v>
      </c>
      <c r="CH73" s="427">
        <v>0</v>
      </c>
      <c r="CI73" s="427">
        <v>0</v>
      </c>
      <c r="CJ73" s="427">
        <v>0</v>
      </c>
      <c r="CK73" s="427">
        <v>0</v>
      </c>
      <c r="CL73" s="427">
        <v>0</v>
      </c>
      <c r="CM73" s="427">
        <v>277408.92105989985</v>
      </c>
      <c r="CN73" s="427">
        <v>0</v>
      </c>
      <c r="CO73" s="427">
        <v>6920</v>
      </c>
      <c r="CP73" s="427">
        <v>0.5</v>
      </c>
      <c r="CQ73" s="427">
        <v>0</v>
      </c>
      <c r="CR73" s="427">
        <v>284329.42105989985</v>
      </c>
      <c r="CS73" s="427">
        <v>386449.72</v>
      </c>
      <c r="CT73" s="427">
        <v>5332.37</v>
      </c>
      <c r="CU73" s="427">
        <v>25055.89</v>
      </c>
      <c r="CV73" s="427">
        <v>406173.24</v>
      </c>
      <c r="CW73" s="427">
        <v>0</v>
      </c>
      <c r="CX73" s="427">
        <v>9642.6299999999992</v>
      </c>
      <c r="CY73" s="427">
        <v>11050.64</v>
      </c>
      <c r="CZ73" s="427">
        <v>0.1</v>
      </c>
      <c r="DA73" s="427">
        <v>0</v>
      </c>
      <c r="DB73" s="427">
        <v>426866.61</v>
      </c>
      <c r="DC73" s="427">
        <v>0</v>
      </c>
      <c r="DD73" s="427">
        <v>0</v>
      </c>
      <c r="DE73" s="427">
        <v>0</v>
      </c>
      <c r="DF73" s="427">
        <v>0</v>
      </c>
      <c r="DG73" s="427"/>
      <c r="DH73" s="427"/>
      <c r="DI73" s="427"/>
      <c r="DJ73" s="427">
        <v>0</v>
      </c>
      <c r="DK73" s="427">
        <v>0</v>
      </c>
      <c r="DL73" s="427">
        <v>1128.4000000000001</v>
      </c>
      <c r="DM73" s="427">
        <v>0</v>
      </c>
      <c r="DN73" s="427">
        <v>0</v>
      </c>
      <c r="DO73" s="427">
        <v>0</v>
      </c>
      <c r="DP73" s="427">
        <v>-11445.09</v>
      </c>
      <c r="DQ73" s="427">
        <v>-409</v>
      </c>
      <c r="DR73" s="427">
        <v>0</v>
      </c>
      <c r="DS73" s="427">
        <v>0</v>
      </c>
      <c r="DT73" s="427">
        <v>-10725.69</v>
      </c>
      <c r="DU73" s="427">
        <v>0</v>
      </c>
      <c r="DV73" s="427">
        <v>0</v>
      </c>
      <c r="DW73" s="427">
        <v>0</v>
      </c>
      <c r="DX73" s="427">
        <v>0</v>
      </c>
      <c r="DY73" s="427">
        <v>0</v>
      </c>
      <c r="DZ73" s="427">
        <v>-131811.73000000001</v>
      </c>
      <c r="EA73" s="427">
        <v>0.23105989990290254</v>
      </c>
      <c r="EC73" s="428">
        <f t="shared" si="3"/>
        <v>0.23105989987379871</v>
      </c>
    </row>
    <row r="74" spans="1:133" ht="15.6" hidden="1" x14ac:dyDescent="0.3">
      <c r="A74" s="422" t="str">
        <f t="shared" si="2"/>
        <v>3301010</v>
      </c>
      <c r="B74" s="422" t="s">
        <v>442</v>
      </c>
      <c r="C74" s="423">
        <v>1010</v>
      </c>
      <c r="D74" s="424" t="s">
        <v>230</v>
      </c>
      <c r="E74" s="425" t="s">
        <v>1086</v>
      </c>
      <c r="F74" s="426" t="s">
        <v>1087</v>
      </c>
      <c r="G74" s="425" t="s">
        <v>161</v>
      </c>
      <c r="H74" s="425" t="s">
        <v>449</v>
      </c>
      <c r="I74" s="427">
        <v>970344.64994149597</v>
      </c>
      <c r="J74" s="427">
        <v>0</v>
      </c>
      <c r="K74" s="427">
        <v>62448.54059150508</v>
      </c>
      <c r="L74" s="427">
        <v>0</v>
      </c>
      <c r="M74" s="427">
        <v>0</v>
      </c>
      <c r="N74" s="427">
        <v>0</v>
      </c>
      <c r="O74" s="427">
        <v>0</v>
      </c>
      <c r="P74" s="427">
        <v>0</v>
      </c>
      <c r="Q74" s="427">
        <v>131083.16</v>
      </c>
      <c r="R74" s="427">
        <v>0</v>
      </c>
      <c r="S74" s="427">
        <v>0</v>
      </c>
      <c r="T74" s="427">
        <v>0</v>
      </c>
      <c r="U74" s="427">
        <v>1147.56</v>
      </c>
      <c r="V74" s="427">
        <v>0</v>
      </c>
      <c r="W74" s="427">
        <v>0</v>
      </c>
      <c r="X74" s="427">
        <v>1165023.9105330012</v>
      </c>
      <c r="Y74" s="427">
        <v>243052.65</v>
      </c>
      <c r="Z74" s="427">
        <v>55943.520000000004</v>
      </c>
      <c r="AA74" s="427">
        <v>247486.23</v>
      </c>
      <c r="AB74" s="427">
        <v>0</v>
      </c>
      <c r="AC74" s="427">
        <v>101633.9</v>
      </c>
      <c r="AD74" s="427">
        <v>0</v>
      </c>
      <c r="AE74" s="427">
        <v>0</v>
      </c>
      <c r="AF74" s="427">
        <v>15449.64</v>
      </c>
      <c r="AG74" s="427">
        <v>5314.02</v>
      </c>
      <c r="AH74" s="427">
        <v>0</v>
      </c>
      <c r="AI74" s="427">
        <v>0</v>
      </c>
      <c r="AJ74" s="427">
        <v>29328.09</v>
      </c>
      <c r="AK74" s="427">
        <v>2010.03</v>
      </c>
      <c r="AL74" s="427">
        <v>1682.84</v>
      </c>
      <c r="AM74" s="427">
        <v>1133.3</v>
      </c>
      <c r="AN74" s="427">
        <v>9923.82</v>
      </c>
      <c r="AO74" s="427">
        <v>0</v>
      </c>
      <c r="AP74" s="427">
        <v>35556.01</v>
      </c>
      <c r="AQ74" s="427">
        <v>52736.57</v>
      </c>
      <c r="AR74" s="427">
        <v>0</v>
      </c>
      <c r="AS74" s="427">
        <v>0</v>
      </c>
      <c r="AT74" s="427">
        <v>0</v>
      </c>
      <c r="AU74" s="427">
        <v>0</v>
      </c>
      <c r="AV74" s="427">
        <v>0</v>
      </c>
      <c r="AW74" s="427">
        <v>0</v>
      </c>
      <c r="AX74" s="427">
        <v>0</v>
      </c>
      <c r="AY74" s="427">
        <v>0</v>
      </c>
      <c r="AZ74" s="427">
        <v>91481.87</v>
      </c>
      <c r="BA74" s="427">
        <v>3291.75</v>
      </c>
      <c r="BB74" s="427">
        <v>0</v>
      </c>
      <c r="BC74" s="427">
        <v>7466.9900000000007</v>
      </c>
      <c r="BD74" s="427">
        <v>75333.87</v>
      </c>
      <c r="BE74" s="427">
        <v>0</v>
      </c>
      <c r="BF74" s="427">
        <v>269434.14</v>
      </c>
      <c r="BG74" s="427">
        <v>0</v>
      </c>
      <c r="BH74" s="427">
        <v>0</v>
      </c>
      <c r="BI74" s="427">
        <v>0</v>
      </c>
      <c r="BJ74" s="427">
        <v>1248259.24</v>
      </c>
      <c r="BK74" s="427">
        <v>470124.49999999977</v>
      </c>
      <c r="BL74" s="427">
        <v>-83235.32946699881</v>
      </c>
      <c r="BM74" s="427">
        <v>386889.17053300096</v>
      </c>
      <c r="BN74" s="427">
        <v>5120.5</v>
      </c>
      <c r="BO74" s="427">
        <v>0</v>
      </c>
      <c r="BP74" s="427">
        <v>0</v>
      </c>
      <c r="BQ74" s="427">
        <v>5120.5</v>
      </c>
      <c r="BR74" s="427">
        <v>0</v>
      </c>
      <c r="BS74" s="427">
        <v>0</v>
      </c>
      <c r="BT74" s="427">
        <v>0</v>
      </c>
      <c r="BU74" s="427">
        <v>0</v>
      </c>
      <c r="BV74" s="427">
        <v>0</v>
      </c>
      <c r="BW74" s="427">
        <v>0</v>
      </c>
      <c r="BX74" s="427">
        <v>0</v>
      </c>
      <c r="BY74" s="427">
        <v>0</v>
      </c>
      <c r="BZ74" s="427">
        <v>0</v>
      </c>
      <c r="CA74" s="427">
        <v>5194.75</v>
      </c>
      <c r="CB74" s="427">
        <v>5120.5</v>
      </c>
      <c r="CC74" s="427">
        <v>10315.25</v>
      </c>
      <c r="CD74" s="427">
        <v>0</v>
      </c>
      <c r="CE74" s="427">
        <v>0</v>
      </c>
      <c r="CF74" s="427">
        <v>0</v>
      </c>
      <c r="CG74" s="427">
        <v>0</v>
      </c>
      <c r="CH74" s="427">
        <v>0</v>
      </c>
      <c r="CI74" s="427">
        <v>0</v>
      </c>
      <c r="CJ74" s="427">
        <v>0</v>
      </c>
      <c r="CK74" s="427">
        <v>0</v>
      </c>
      <c r="CL74" s="427">
        <v>0</v>
      </c>
      <c r="CM74" s="427">
        <v>386889.17053300096</v>
      </c>
      <c r="CN74" s="427">
        <v>0</v>
      </c>
      <c r="CO74" s="427">
        <v>10315</v>
      </c>
      <c r="CP74" s="427">
        <v>0.25</v>
      </c>
      <c r="CQ74" s="427">
        <v>0</v>
      </c>
      <c r="CR74" s="427">
        <v>397204.42053300096</v>
      </c>
      <c r="CS74" s="427">
        <v>516523.96</v>
      </c>
      <c r="CT74" s="427">
        <v>16383.5</v>
      </c>
      <c r="CU74" s="427">
        <v>0</v>
      </c>
      <c r="CV74" s="427">
        <v>500140.46</v>
      </c>
      <c r="CW74" s="427">
        <v>0</v>
      </c>
      <c r="CX74" s="427">
        <v>14042.23</v>
      </c>
      <c r="CY74" s="427">
        <v>124.57</v>
      </c>
      <c r="CZ74" s="427">
        <v>0</v>
      </c>
      <c r="DA74" s="427">
        <v>0</v>
      </c>
      <c r="DB74" s="427">
        <v>514307.26</v>
      </c>
      <c r="DC74" s="427">
        <v>0</v>
      </c>
      <c r="DD74" s="427">
        <v>0</v>
      </c>
      <c r="DE74" s="427">
        <v>0</v>
      </c>
      <c r="DF74" s="427">
        <v>0</v>
      </c>
      <c r="DG74" s="427"/>
      <c r="DH74" s="427"/>
      <c r="DI74" s="427"/>
      <c r="DJ74" s="427">
        <v>0</v>
      </c>
      <c r="DK74" s="427">
        <v>0</v>
      </c>
      <c r="DL74" s="427">
        <v>0</v>
      </c>
      <c r="DM74" s="427">
        <v>0</v>
      </c>
      <c r="DN74" s="427">
        <v>0</v>
      </c>
      <c r="DO74" s="427">
        <v>0</v>
      </c>
      <c r="DP74" s="427">
        <v>-62750.86</v>
      </c>
      <c r="DQ74" s="427">
        <v>0</v>
      </c>
      <c r="DR74" s="427">
        <v>0</v>
      </c>
      <c r="DS74" s="427">
        <v>0</v>
      </c>
      <c r="DT74" s="427">
        <v>-62750.86</v>
      </c>
      <c r="DU74" s="427">
        <v>0</v>
      </c>
      <c r="DV74" s="427">
        <v>0</v>
      </c>
      <c r="DW74" s="427">
        <v>0</v>
      </c>
      <c r="DX74" s="427">
        <v>0</v>
      </c>
      <c r="DY74" s="427">
        <v>0</v>
      </c>
      <c r="DZ74" s="427">
        <v>-54351.73</v>
      </c>
      <c r="EA74" s="427">
        <v>-0.24946699908468872</v>
      </c>
      <c r="EC74" s="428">
        <f t="shared" si="3"/>
        <v>-0.24946699904830894</v>
      </c>
    </row>
    <row r="75" spans="1:133" ht="15.6" hidden="1" x14ac:dyDescent="0.3">
      <c r="A75" s="422" t="str">
        <f t="shared" si="2"/>
        <v>3301021</v>
      </c>
      <c r="B75" s="422" t="s">
        <v>443</v>
      </c>
      <c r="C75" s="423">
        <v>1021</v>
      </c>
      <c r="D75" s="424" t="s">
        <v>231</v>
      </c>
      <c r="E75" s="425" t="s">
        <v>1086</v>
      </c>
      <c r="F75" s="426">
        <v>46094</v>
      </c>
      <c r="G75" s="425" t="s">
        <v>161</v>
      </c>
      <c r="H75" s="425" t="s">
        <v>450</v>
      </c>
      <c r="I75" s="427">
        <v>470255.07778308482</v>
      </c>
      <c r="J75" s="427">
        <v>0</v>
      </c>
      <c r="K75" s="427">
        <v>45606</v>
      </c>
      <c r="L75" s="427">
        <v>0</v>
      </c>
      <c r="M75" s="427">
        <v>0</v>
      </c>
      <c r="N75" s="427">
        <v>0</v>
      </c>
      <c r="O75" s="427">
        <v>0</v>
      </c>
      <c r="P75" s="427">
        <v>0</v>
      </c>
      <c r="Q75" s="427">
        <v>18921.598050000008</v>
      </c>
      <c r="R75" s="427">
        <v>3420.1</v>
      </c>
      <c r="S75" s="427">
        <v>0</v>
      </c>
      <c r="T75" s="427">
        <v>438</v>
      </c>
      <c r="U75" s="427">
        <v>0</v>
      </c>
      <c r="V75" s="427">
        <v>89.95</v>
      </c>
      <c r="W75" s="427">
        <v>0</v>
      </c>
      <c r="X75" s="427">
        <v>538730.72583308478</v>
      </c>
      <c r="Y75" s="427">
        <v>170328.3</v>
      </c>
      <c r="Z75" s="427">
        <v>0</v>
      </c>
      <c r="AA75" s="427">
        <v>128561.69</v>
      </c>
      <c r="AB75" s="427">
        <v>15341.72</v>
      </c>
      <c r="AC75" s="427">
        <v>40376.1</v>
      </c>
      <c r="AD75" s="427">
        <v>0</v>
      </c>
      <c r="AE75" s="427">
        <v>1876.07</v>
      </c>
      <c r="AF75" s="427">
        <v>25063.94</v>
      </c>
      <c r="AG75" s="427">
        <v>1949</v>
      </c>
      <c r="AH75" s="427">
        <v>0</v>
      </c>
      <c r="AI75" s="427">
        <v>0</v>
      </c>
      <c r="AJ75" s="427">
        <v>9868.27</v>
      </c>
      <c r="AK75" s="427">
        <v>44.99</v>
      </c>
      <c r="AL75" s="427">
        <v>979.52</v>
      </c>
      <c r="AM75" s="427">
        <v>1385.61</v>
      </c>
      <c r="AN75" s="427">
        <v>10281.549999999999</v>
      </c>
      <c r="AO75" s="427">
        <v>19500</v>
      </c>
      <c r="AP75" s="427">
        <v>3457.3</v>
      </c>
      <c r="AQ75" s="427">
        <v>5131.45</v>
      </c>
      <c r="AR75" s="427">
        <v>1072.3599999999999</v>
      </c>
      <c r="AS75" s="427">
        <v>0</v>
      </c>
      <c r="AT75" s="427">
        <v>0</v>
      </c>
      <c r="AU75" s="427">
        <v>656</v>
      </c>
      <c r="AV75" s="427">
        <v>0</v>
      </c>
      <c r="AW75" s="427">
        <v>50.19</v>
      </c>
      <c r="AX75" s="427">
        <v>1650</v>
      </c>
      <c r="AY75" s="427">
        <v>0</v>
      </c>
      <c r="AZ75" s="427">
        <v>23310.84</v>
      </c>
      <c r="BA75" s="427">
        <v>3291.75</v>
      </c>
      <c r="BB75" s="427">
        <v>0</v>
      </c>
      <c r="BC75" s="427">
        <v>8861.56</v>
      </c>
      <c r="BD75" s="427">
        <v>68162.350000000006</v>
      </c>
      <c r="BE75" s="427">
        <v>6016</v>
      </c>
      <c r="BF75" s="427">
        <v>41481.11</v>
      </c>
      <c r="BG75" s="427">
        <v>0</v>
      </c>
      <c r="BH75" s="427">
        <v>0</v>
      </c>
      <c r="BI75" s="427">
        <v>0</v>
      </c>
      <c r="BJ75" s="427">
        <v>588697.66999999993</v>
      </c>
      <c r="BK75" s="427">
        <v>119166.30000000028</v>
      </c>
      <c r="BL75" s="427">
        <v>-49966.944166915142</v>
      </c>
      <c r="BM75" s="427">
        <v>69199.355833085137</v>
      </c>
      <c r="BN75" s="427">
        <v>4465.75</v>
      </c>
      <c r="BO75" s="427">
        <v>0</v>
      </c>
      <c r="BP75" s="427">
        <v>0</v>
      </c>
      <c r="BQ75" s="427">
        <v>4465.75</v>
      </c>
      <c r="BR75" s="427">
        <v>0</v>
      </c>
      <c r="BS75" s="427">
        <v>12738.2</v>
      </c>
      <c r="BT75" s="427">
        <v>0</v>
      </c>
      <c r="BU75" s="427">
        <v>0</v>
      </c>
      <c r="BV75" s="427">
        <v>0</v>
      </c>
      <c r="BW75" s="427">
        <v>0</v>
      </c>
      <c r="BX75" s="427">
        <v>2710</v>
      </c>
      <c r="BY75" s="427">
        <v>483</v>
      </c>
      <c r="BZ75" s="427">
        <v>15931.2</v>
      </c>
      <c r="CA75" s="427">
        <v>11694.310000000001</v>
      </c>
      <c r="CB75" s="427">
        <v>-11465.45</v>
      </c>
      <c r="CC75" s="427">
        <v>228.86000000000058</v>
      </c>
      <c r="CD75" s="427">
        <v>0</v>
      </c>
      <c r="CE75" s="427">
        <v>0</v>
      </c>
      <c r="CF75" s="427">
        <v>0</v>
      </c>
      <c r="CG75" s="427">
        <v>0</v>
      </c>
      <c r="CH75" s="427">
        <v>0</v>
      </c>
      <c r="CI75" s="427">
        <v>0</v>
      </c>
      <c r="CJ75" s="427">
        <v>0</v>
      </c>
      <c r="CK75" s="427">
        <v>0</v>
      </c>
      <c r="CL75" s="427">
        <v>0</v>
      </c>
      <c r="CM75" s="427">
        <v>69199.355833085137</v>
      </c>
      <c r="CN75" s="427">
        <v>0</v>
      </c>
      <c r="CO75" s="427">
        <v>229</v>
      </c>
      <c r="CP75" s="427">
        <v>-0.13999999999941792</v>
      </c>
      <c r="CQ75" s="427">
        <v>0</v>
      </c>
      <c r="CR75" s="427">
        <v>69428.215833085138</v>
      </c>
      <c r="CS75" s="427">
        <v>130134.79</v>
      </c>
      <c r="CT75" s="427">
        <v>0</v>
      </c>
      <c r="CU75" s="427">
        <v>0</v>
      </c>
      <c r="CV75" s="427">
        <v>130134.79</v>
      </c>
      <c r="CW75" s="427">
        <v>0</v>
      </c>
      <c r="CX75" s="427">
        <v>2813.05</v>
      </c>
      <c r="CY75" s="427">
        <v>2034.24</v>
      </c>
      <c r="CZ75" s="427">
        <v>0</v>
      </c>
      <c r="DA75" s="427">
        <v>0</v>
      </c>
      <c r="DB75" s="427">
        <v>134982.07999999999</v>
      </c>
      <c r="DC75" s="427">
        <v>79.760000000000005</v>
      </c>
      <c r="DD75" s="427">
        <v>0</v>
      </c>
      <c r="DE75" s="427">
        <v>0</v>
      </c>
      <c r="DF75" s="427">
        <v>79.760000000000005</v>
      </c>
      <c r="DG75" s="427"/>
      <c r="DH75" s="427"/>
      <c r="DI75" s="427"/>
      <c r="DJ75" s="427">
        <v>0</v>
      </c>
      <c r="DK75" s="427">
        <v>79.760000000000005</v>
      </c>
      <c r="DL75" s="427">
        <v>0</v>
      </c>
      <c r="DM75" s="427">
        <v>0</v>
      </c>
      <c r="DN75" s="427">
        <v>0</v>
      </c>
      <c r="DO75" s="427">
        <v>0</v>
      </c>
      <c r="DP75" s="427">
        <v>-9016</v>
      </c>
      <c r="DQ75" s="427">
        <v>-26160.25</v>
      </c>
      <c r="DR75" s="427">
        <v>0</v>
      </c>
      <c r="DS75" s="427">
        <v>0</v>
      </c>
      <c r="DT75" s="427">
        <v>-35176.25</v>
      </c>
      <c r="DU75" s="427">
        <v>0</v>
      </c>
      <c r="DV75" s="427">
        <v>0</v>
      </c>
      <c r="DW75" s="427">
        <v>-998.22</v>
      </c>
      <c r="DX75" s="427">
        <v>0</v>
      </c>
      <c r="DY75" s="427">
        <v>0</v>
      </c>
      <c r="DZ75" s="427">
        <v>-29459.31</v>
      </c>
      <c r="EA75" s="427">
        <v>0.1558330851548817</v>
      </c>
      <c r="EC75" s="428">
        <f t="shared" si="3"/>
        <v>0.15583308515851968</v>
      </c>
    </row>
    <row r="76" spans="1:133" ht="15.6" hidden="1" x14ac:dyDescent="0.3">
      <c r="A76" s="422" t="str">
        <f t="shared" si="2"/>
        <v>3304201</v>
      </c>
      <c r="B76" s="422" t="s">
        <v>444</v>
      </c>
      <c r="C76" s="423">
        <v>4201</v>
      </c>
      <c r="D76" s="424" t="s">
        <v>232</v>
      </c>
      <c r="E76" s="425" t="s">
        <v>1086</v>
      </c>
      <c r="F76" s="426">
        <v>46093</v>
      </c>
      <c r="G76" s="425" t="s">
        <v>161</v>
      </c>
      <c r="H76" s="425" t="s">
        <v>451</v>
      </c>
      <c r="I76" s="427">
        <v>9877700.0036645997</v>
      </c>
      <c r="J76" s="427">
        <v>0</v>
      </c>
      <c r="K76" s="427">
        <v>92186.66333333333</v>
      </c>
      <c r="L76" s="427">
        <v>0</v>
      </c>
      <c r="M76" s="427">
        <v>696299</v>
      </c>
      <c r="N76" s="427">
        <v>18672.060000000001</v>
      </c>
      <c r="O76" s="427">
        <v>0</v>
      </c>
      <c r="P76" s="427">
        <v>82531</v>
      </c>
      <c r="Q76" s="427">
        <v>64726</v>
      </c>
      <c r="R76" s="427">
        <v>189800</v>
      </c>
      <c r="S76" s="427">
        <v>0</v>
      </c>
      <c r="T76" s="427">
        <v>0</v>
      </c>
      <c r="U76" s="427">
        <v>6025</v>
      </c>
      <c r="V76" s="427">
        <v>0</v>
      </c>
      <c r="W76" s="427">
        <v>0</v>
      </c>
      <c r="X76" s="427">
        <v>11027939.726997934</v>
      </c>
      <c r="Y76" s="427">
        <v>6477718</v>
      </c>
      <c r="Z76" s="427">
        <v>0</v>
      </c>
      <c r="AA76" s="427">
        <v>1323516</v>
      </c>
      <c r="AB76" s="427">
        <v>227341</v>
      </c>
      <c r="AC76" s="427">
        <v>585857</v>
      </c>
      <c r="AD76" s="427">
        <v>0</v>
      </c>
      <c r="AE76" s="427">
        <v>26638</v>
      </c>
      <c r="AF76" s="427">
        <v>31253.25</v>
      </c>
      <c r="AG76" s="427">
        <v>56073</v>
      </c>
      <c r="AH76" s="427">
        <v>0</v>
      </c>
      <c r="AI76" s="427">
        <v>0</v>
      </c>
      <c r="AJ76" s="427">
        <v>83792.600000000006</v>
      </c>
      <c r="AK76" s="427">
        <v>21750</v>
      </c>
      <c r="AL76" s="427">
        <v>278580.07</v>
      </c>
      <c r="AM76" s="427">
        <v>17934</v>
      </c>
      <c r="AN76" s="427">
        <v>188462</v>
      </c>
      <c r="AO76" s="427">
        <v>188038.73999999996</v>
      </c>
      <c r="AP76" s="427">
        <v>99452</v>
      </c>
      <c r="AQ76" s="427">
        <v>185888</v>
      </c>
      <c r="AR76" s="427">
        <v>14375</v>
      </c>
      <c r="AS76" s="427">
        <v>0</v>
      </c>
      <c r="AT76" s="427">
        <v>49934</v>
      </c>
      <c r="AU76" s="427">
        <v>72757</v>
      </c>
      <c r="AV76" s="427">
        <v>6710</v>
      </c>
      <c r="AW76" s="427">
        <v>14633</v>
      </c>
      <c r="AX76" s="427">
        <v>6065</v>
      </c>
      <c r="AY76" s="427">
        <v>109292</v>
      </c>
      <c r="AZ76" s="427">
        <v>90070.22</v>
      </c>
      <c r="BA76" s="427">
        <v>38116</v>
      </c>
      <c r="BB76" s="427">
        <v>0</v>
      </c>
      <c r="BC76" s="427">
        <v>358844</v>
      </c>
      <c r="BD76" s="427">
        <v>72239</v>
      </c>
      <c r="BE76" s="427">
        <v>247350.52</v>
      </c>
      <c r="BF76" s="427">
        <v>101488</v>
      </c>
      <c r="BG76" s="427">
        <v>0</v>
      </c>
      <c r="BH76" s="427">
        <v>0</v>
      </c>
      <c r="BI76" s="427">
        <v>45532</v>
      </c>
      <c r="BJ76" s="427">
        <v>11019699.4</v>
      </c>
      <c r="BK76" s="427">
        <v>2462119.2100000018</v>
      </c>
      <c r="BL76" s="427">
        <v>8240.3269979339093</v>
      </c>
      <c r="BM76" s="427">
        <v>2470359.5369979357</v>
      </c>
      <c r="BN76" s="427">
        <v>24503.13</v>
      </c>
      <c r="BO76" s="427">
        <v>0</v>
      </c>
      <c r="BP76" s="427">
        <v>45532</v>
      </c>
      <c r="BQ76" s="427">
        <v>70035.13</v>
      </c>
      <c r="BR76" s="427">
        <v>0</v>
      </c>
      <c r="BS76" s="427">
        <v>26467.87</v>
      </c>
      <c r="BT76" s="427">
        <v>0</v>
      </c>
      <c r="BU76" s="427">
        <v>0</v>
      </c>
      <c r="BV76" s="427">
        <v>0</v>
      </c>
      <c r="BW76" s="427">
        <v>0</v>
      </c>
      <c r="BX76" s="427">
        <v>58354.7</v>
      </c>
      <c r="BY76" s="427">
        <v>0</v>
      </c>
      <c r="BZ76" s="427">
        <v>84822.569999999992</v>
      </c>
      <c r="CA76" s="427">
        <v>14787.839999999993</v>
      </c>
      <c r="CB76" s="427">
        <v>-14787.439999999988</v>
      </c>
      <c r="CC76" s="427">
        <v>0.40000000000509317</v>
      </c>
      <c r="CD76" s="427">
        <v>0</v>
      </c>
      <c r="CE76" s="427">
        <v>0</v>
      </c>
      <c r="CF76" s="427">
        <v>0</v>
      </c>
      <c r="CG76" s="427">
        <v>0</v>
      </c>
      <c r="CH76" s="427">
        <v>0</v>
      </c>
      <c r="CI76" s="427">
        <v>0</v>
      </c>
      <c r="CJ76" s="427">
        <v>0</v>
      </c>
      <c r="CK76" s="427">
        <v>0</v>
      </c>
      <c r="CL76" s="427">
        <v>0</v>
      </c>
      <c r="CM76" s="427">
        <v>2470359.5369979357</v>
      </c>
      <c r="CN76" s="427">
        <v>0</v>
      </c>
      <c r="CO76" s="427">
        <v>0</v>
      </c>
      <c r="CP76" s="427">
        <v>0.40000000000509317</v>
      </c>
      <c r="CQ76" s="427">
        <v>0</v>
      </c>
      <c r="CR76" s="427">
        <v>2470359.9369979356</v>
      </c>
      <c r="CS76" s="427">
        <v>50108</v>
      </c>
      <c r="CT76" s="427">
        <v>543122.55000000005</v>
      </c>
      <c r="CU76" s="427">
        <v>1281.8599999999999</v>
      </c>
      <c r="CV76" s="427">
        <v>-491732.69000000006</v>
      </c>
      <c r="CW76" s="427">
        <v>0</v>
      </c>
      <c r="CX76" s="427">
        <v>34446.480000000003</v>
      </c>
      <c r="CY76" s="427">
        <v>29932.99</v>
      </c>
      <c r="CZ76" s="427">
        <v>0</v>
      </c>
      <c r="DA76" s="427">
        <v>0</v>
      </c>
      <c r="DB76" s="427">
        <v>-427353.22000000009</v>
      </c>
      <c r="DC76" s="427">
        <v>3412564.92</v>
      </c>
      <c r="DD76" s="427">
        <v>0</v>
      </c>
      <c r="DE76" s="427">
        <v>0</v>
      </c>
      <c r="DF76" s="427">
        <v>3412564.92</v>
      </c>
      <c r="DG76" s="427"/>
      <c r="DH76" s="427"/>
      <c r="DI76" s="427"/>
      <c r="DJ76" s="427">
        <v>0</v>
      </c>
      <c r="DK76" s="427">
        <v>3412564.92</v>
      </c>
      <c r="DL76" s="427">
        <v>0</v>
      </c>
      <c r="DM76" s="427">
        <v>0</v>
      </c>
      <c r="DN76" s="427">
        <v>0</v>
      </c>
      <c r="DO76" s="427">
        <v>0</v>
      </c>
      <c r="DP76" s="427">
        <v>-154116.14000000001</v>
      </c>
      <c r="DQ76" s="427">
        <v>0</v>
      </c>
      <c r="DR76" s="427">
        <v>0</v>
      </c>
      <c r="DS76" s="427">
        <v>0</v>
      </c>
      <c r="DT76" s="427">
        <v>-154116.14000000001</v>
      </c>
      <c r="DU76" s="427">
        <v>0</v>
      </c>
      <c r="DV76" s="427">
        <v>0</v>
      </c>
      <c r="DW76" s="427">
        <v>0</v>
      </c>
      <c r="DX76" s="427">
        <v>0</v>
      </c>
      <c r="DY76" s="427">
        <v>0</v>
      </c>
      <c r="DZ76" s="427">
        <v>-360736</v>
      </c>
      <c r="EA76" s="427">
        <v>0.37699793605133891</v>
      </c>
      <c r="EC76" s="428">
        <f t="shared" si="3"/>
        <v>0.37699793593492359</v>
      </c>
    </row>
    <row r="77" spans="1:133" ht="15.6" hidden="1" x14ac:dyDescent="0.3">
      <c r="A77" s="422" t="str">
        <f t="shared" si="2"/>
        <v>3304015</v>
      </c>
      <c r="B77" s="422" t="s">
        <v>445</v>
      </c>
      <c r="C77" s="423">
        <v>4015</v>
      </c>
      <c r="D77" s="424" t="s">
        <v>233</v>
      </c>
      <c r="E77" s="425" t="s">
        <v>1086</v>
      </c>
      <c r="F77" s="426">
        <v>46093</v>
      </c>
      <c r="G77" s="425" t="s">
        <v>161</v>
      </c>
      <c r="H77" s="425" t="s">
        <v>454</v>
      </c>
      <c r="I77" s="427">
        <v>6075184.1970598893</v>
      </c>
      <c r="J77" s="427">
        <v>0</v>
      </c>
      <c r="K77" s="427">
        <v>46419.05</v>
      </c>
      <c r="L77" s="427">
        <v>0</v>
      </c>
      <c r="M77" s="427">
        <v>413760</v>
      </c>
      <c r="N77" s="427">
        <v>3256.93</v>
      </c>
      <c r="O77" s="427">
        <v>0</v>
      </c>
      <c r="P77" s="427">
        <v>1100</v>
      </c>
      <c r="Q77" s="427">
        <v>14505</v>
      </c>
      <c r="R77" s="427">
        <v>0</v>
      </c>
      <c r="S77" s="427">
        <v>0</v>
      </c>
      <c r="T77" s="427">
        <v>0</v>
      </c>
      <c r="U77" s="427">
        <v>0</v>
      </c>
      <c r="V77" s="427">
        <v>12973</v>
      </c>
      <c r="W77" s="427">
        <v>0</v>
      </c>
      <c r="X77" s="427">
        <v>6567198.1770598888</v>
      </c>
      <c r="Y77" s="427">
        <v>3413684</v>
      </c>
      <c r="Z77" s="427">
        <v>0</v>
      </c>
      <c r="AA77" s="427">
        <v>749567</v>
      </c>
      <c r="AB77" s="427">
        <v>116308</v>
      </c>
      <c r="AC77" s="427">
        <v>469739</v>
      </c>
      <c r="AD77" s="427">
        <v>0</v>
      </c>
      <c r="AE77" s="427">
        <v>36128</v>
      </c>
      <c r="AF77" s="427">
        <v>48905</v>
      </c>
      <c r="AG77" s="427">
        <v>10927</v>
      </c>
      <c r="AH77" s="427">
        <v>0</v>
      </c>
      <c r="AI77" s="427">
        <v>0</v>
      </c>
      <c r="AJ77" s="427">
        <v>314015</v>
      </c>
      <c r="AK77" s="427">
        <v>10884</v>
      </c>
      <c r="AL77" s="427">
        <v>120199.08</v>
      </c>
      <c r="AM77" s="427">
        <v>17893</v>
      </c>
      <c r="AN77" s="427">
        <v>140231</v>
      </c>
      <c r="AO77" s="427">
        <v>78092.089999999982</v>
      </c>
      <c r="AP77" s="427">
        <v>73593</v>
      </c>
      <c r="AQ77" s="427">
        <v>178522</v>
      </c>
      <c r="AR77" s="427">
        <v>130479</v>
      </c>
      <c r="AS77" s="427">
        <v>0</v>
      </c>
      <c r="AT77" s="427">
        <v>0</v>
      </c>
      <c r="AU77" s="427">
        <v>0</v>
      </c>
      <c r="AV77" s="427">
        <v>0</v>
      </c>
      <c r="AW77" s="427">
        <v>0</v>
      </c>
      <c r="AX77" s="427">
        <v>0</v>
      </c>
      <c r="AY77" s="427">
        <v>50085</v>
      </c>
      <c r="AZ77" s="427">
        <v>86819</v>
      </c>
      <c r="BA77" s="427">
        <v>20834</v>
      </c>
      <c r="BB77" s="427">
        <v>0</v>
      </c>
      <c r="BC77" s="427">
        <v>160971.28</v>
      </c>
      <c r="BD77" s="427">
        <v>247521.44</v>
      </c>
      <c r="BE77" s="427">
        <v>16357.889999999998</v>
      </c>
      <c r="BF77" s="427">
        <v>84764</v>
      </c>
      <c r="BG77" s="427">
        <v>0</v>
      </c>
      <c r="BH77" s="427">
        <v>0</v>
      </c>
      <c r="BI77" s="427">
        <v>0</v>
      </c>
      <c r="BJ77" s="427">
        <v>6576518.7800000003</v>
      </c>
      <c r="BK77" s="427">
        <v>1167619.1300000001</v>
      </c>
      <c r="BL77" s="427">
        <v>-9320.602940111421</v>
      </c>
      <c r="BM77" s="427">
        <v>1158298.5270598887</v>
      </c>
      <c r="BN77" s="427">
        <v>16571.88</v>
      </c>
      <c r="BO77" s="427">
        <v>0</v>
      </c>
      <c r="BP77" s="427">
        <v>0</v>
      </c>
      <c r="BQ77" s="427">
        <v>16571.88</v>
      </c>
      <c r="BR77" s="427">
        <v>0</v>
      </c>
      <c r="BS77" s="427">
        <v>9626</v>
      </c>
      <c r="BT77" s="427">
        <v>0</v>
      </c>
      <c r="BU77" s="427">
        <v>0</v>
      </c>
      <c r="BV77" s="427">
        <v>0</v>
      </c>
      <c r="BW77" s="427">
        <v>0</v>
      </c>
      <c r="BX77" s="427">
        <v>0</v>
      </c>
      <c r="BY77" s="427">
        <v>0</v>
      </c>
      <c r="BZ77" s="427">
        <v>9626</v>
      </c>
      <c r="CA77" s="427">
        <v>43990.84</v>
      </c>
      <c r="CB77" s="427">
        <v>6945.880000000001</v>
      </c>
      <c r="CC77" s="427">
        <v>50936.72</v>
      </c>
      <c r="CD77" s="427">
        <v>0</v>
      </c>
      <c r="CE77" s="427">
        <v>0</v>
      </c>
      <c r="CF77" s="427">
        <v>0</v>
      </c>
      <c r="CG77" s="427">
        <v>0</v>
      </c>
      <c r="CH77" s="427">
        <v>0</v>
      </c>
      <c r="CI77" s="427">
        <v>0</v>
      </c>
      <c r="CJ77" s="427">
        <v>0</v>
      </c>
      <c r="CK77" s="427">
        <v>0</v>
      </c>
      <c r="CL77" s="427">
        <v>0</v>
      </c>
      <c r="CM77" s="427">
        <v>1158298.5270598887</v>
      </c>
      <c r="CN77" s="427">
        <v>0</v>
      </c>
      <c r="CO77" s="427">
        <v>50937</v>
      </c>
      <c r="CP77" s="427">
        <v>-0.27999999999883585</v>
      </c>
      <c r="CQ77" s="427">
        <v>0</v>
      </c>
      <c r="CR77" s="427">
        <v>1209235.2470598887</v>
      </c>
      <c r="CS77" s="427">
        <v>1752397.69</v>
      </c>
      <c r="CT77" s="427">
        <v>97510.77</v>
      </c>
      <c r="CU77" s="427">
        <v>182.86</v>
      </c>
      <c r="CV77" s="427">
        <v>1655069.78</v>
      </c>
      <c r="CW77" s="427">
        <v>0</v>
      </c>
      <c r="CX77" s="427">
        <v>26566.65</v>
      </c>
      <c r="CY77" s="427">
        <v>9978.1</v>
      </c>
      <c r="CZ77" s="427">
        <v>0</v>
      </c>
      <c r="DA77" s="427">
        <v>0</v>
      </c>
      <c r="DB77" s="427">
        <v>1691614.53</v>
      </c>
      <c r="DC77" s="427">
        <v>2689.11</v>
      </c>
      <c r="DD77" s="427">
        <v>0</v>
      </c>
      <c r="DE77" s="427">
        <v>0</v>
      </c>
      <c r="DF77" s="427">
        <v>2689.11</v>
      </c>
      <c r="DG77" s="427"/>
      <c r="DH77" s="427"/>
      <c r="DI77" s="427"/>
      <c r="DJ77" s="427">
        <v>0</v>
      </c>
      <c r="DK77" s="427">
        <v>2689.11</v>
      </c>
      <c r="DL77" s="427">
        <v>0</v>
      </c>
      <c r="DM77" s="427">
        <v>0</v>
      </c>
      <c r="DN77" s="427">
        <v>0</v>
      </c>
      <c r="DO77" s="427">
        <v>0</v>
      </c>
      <c r="DP77" s="427">
        <v>-89384.8</v>
      </c>
      <c r="DQ77" s="427">
        <v>0</v>
      </c>
      <c r="DR77" s="427">
        <v>0</v>
      </c>
      <c r="DS77" s="427">
        <v>0</v>
      </c>
      <c r="DT77" s="427">
        <v>-89384.8</v>
      </c>
      <c r="DU77" s="427">
        <v>0</v>
      </c>
      <c r="DV77" s="427">
        <v>0</v>
      </c>
      <c r="DW77" s="427">
        <v>0</v>
      </c>
      <c r="DX77" s="427">
        <v>0</v>
      </c>
      <c r="DY77" s="427">
        <v>0</v>
      </c>
      <c r="DZ77" s="427">
        <v>-395683.62</v>
      </c>
      <c r="EA77" s="427">
        <v>2.705988846719265E-2</v>
      </c>
      <c r="EC77" s="428">
        <f t="shared" si="3"/>
        <v>2.7059888641815633E-2</v>
      </c>
    </row>
    <row r="78" spans="1:133" ht="15.6" hidden="1" x14ac:dyDescent="0.3">
      <c r="A78" s="422" t="str">
        <f t="shared" si="2"/>
        <v>3303411</v>
      </c>
      <c r="B78" s="422" t="s">
        <v>446</v>
      </c>
      <c r="C78" s="423">
        <v>3411</v>
      </c>
      <c r="D78" s="424" t="s">
        <v>234</v>
      </c>
      <c r="E78" s="425" t="s">
        <v>1086</v>
      </c>
      <c r="F78" s="426">
        <v>46094</v>
      </c>
      <c r="G78" s="425" t="s">
        <v>161</v>
      </c>
      <c r="H78" s="425" t="s">
        <v>455</v>
      </c>
      <c r="I78" s="427">
        <v>1266749.5692608766</v>
      </c>
      <c r="J78" s="427">
        <v>0</v>
      </c>
      <c r="K78" s="427">
        <v>444870.02333333332</v>
      </c>
      <c r="L78" s="427">
        <v>0</v>
      </c>
      <c r="M78" s="427">
        <v>145740</v>
      </c>
      <c r="N78" s="427">
        <v>37171</v>
      </c>
      <c r="O78" s="427">
        <v>4600</v>
      </c>
      <c r="P78" s="427">
        <v>6370</v>
      </c>
      <c r="Q78" s="427">
        <v>190691.31</v>
      </c>
      <c r="R78" s="427">
        <v>11182</v>
      </c>
      <c r="S78" s="427">
        <v>0</v>
      </c>
      <c r="T78" s="427">
        <v>0</v>
      </c>
      <c r="U78" s="427">
        <v>0</v>
      </c>
      <c r="V78" s="427">
        <v>0</v>
      </c>
      <c r="W78" s="427">
        <v>0</v>
      </c>
      <c r="X78" s="427">
        <v>2107373.9025942101</v>
      </c>
      <c r="Y78" s="427">
        <v>749732</v>
      </c>
      <c r="Z78" s="427">
        <v>0</v>
      </c>
      <c r="AA78" s="427">
        <v>255061</v>
      </c>
      <c r="AB78" s="427">
        <v>105103</v>
      </c>
      <c r="AC78" s="427">
        <v>101266</v>
      </c>
      <c r="AD78" s="427">
        <v>0</v>
      </c>
      <c r="AE78" s="427">
        <v>0</v>
      </c>
      <c r="AF78" s="427">
        <v>0</v>
      </c>
      <c r="AG78" s="427">
        <v>6795</v>
      </c>
      <c r="AH78" s="427">
        <v>0</v>
      </c>
      <c r="AI78" s="427">
        <v>0</v>
      </c>
      <c r="AJ78" s="427">
        <v>79542</v>
      </c>
      <c r="AK78" s="427">
        <v>6424</v>
      </c>
      <c r="AL78" s="427">
        <v>3348</v>
      </c>
      <c r="AM78" s="427">
        <v>5011</v>
      </c>
      <c r="AN78" s="427">
        <v>35076</v>
      </c>
      <c r="AO78" s="427">
        <v>33654.799999999996</v>
      </c>
      <c r="AP78" s="427">
        <v>0</v>
      </c>
      <c r="AQ78" s="427">
        <v>57155</v>
      </c>
      <c r="AR78" s="427">
        <v>3307</v>
      </c>
      <c r="AS78" s="427">
        <v>0</v>
      </c>
      <c r="AT78" s="427">
        <v>0</v>
      </c>
      <c r="AU78" s="427">
        <v>1300</v>
      </c>
      <c r="AV78" s="427">
        <v>13005</v>
      </c>
      <c r="AW78" s="427">
        <v>0</v>
      </c>
      <c r="AX78" s="427">
        <v>27294</v>
      </c>
      <c r="AY78" s="427">
        <v>0</v>
      </c>
      <c r="AZ78" s="427">
        <v>8630</v>
      </c>
      <c r="BA78" s="427">
        <v>4678</v>
      </c>
      <c r="BB78" s="427">
        <v>0</v>
      </c>
      <c r="BC78" s="427">
        <v>90546</v>
      </c>
      <c r="BD78" s="427">
        <v>315914</v>
      </c>
      <c r="BE78" s="427">
        <v>34075.360000000001</v>
      </c>
      <c r="BF78" s="427">
        <v>54703</v>
      </c>
      <c r="BG78" s="427">
        <v>0</v>
      </c>
      <c r="BH78" s="427">
        <v>0</v>
      </c>
      <c r="BI78" s="427">
        <v>0</v>
      </c>
      <c r="BJ78" s="427">
        <v>1991620.1600000001</v>
      </c>
      <c r="BK78" s="427">
        <v>391018.42000000062</v>
      </c>
      <c r="BL78" s="427">
        <v>115753.74259420997</v>
      </c>
      <c r="BM78" s="427">
        <v>506772.16259421059</v>
      </c>
      <c r="BN78" s="427">
        <v>0</v>
      </c>
      <c r="BO78" s="427">
        <v>0</v>
      </c>
      <c r="BP78" s="427">
        <v>0</v>
      </c>
      <c r="BQ78" s="427">
        <v>0</v>
      </c>
      <c r="BR78" s="427">
        <v>0</v>
      </c>
      <c r="BS78" s="427">
        <v>0</v>
      </c>
      <c r="BT78" s="427">
        <v>0</v>
      </c>
      <c r="BU78" s="427">
        <v>0</v>
      </c>
      <c r="BV78" s="427">
        <v>0</v>
      </c>
      <c r="BW78" s="427">
        <v>0</v>
      </c>
      <c r="BX78" s="427">
        <v>0</v>
      </c>
      <c r="BY78" s="427">
        <v>0</v>
      </c>
      <c r="BZ78" s="427">
        <v>0</v>
      </c>
      <c r="CA78" s="427">
        <v>0</v>
      </c>
      <c r="CB78" s="427">
        <v>0</v>
      </c>
      <c r="CC78" s="427">
        <v>0</v>
      </c>
      <c r="CD78" s="427">
        <v>0</v>
      </c>
      <c r="CE78" s="427">
        <v>0</v>
      </c>
      <c r="CF78" s="427">
        <v>0</v>
      </c>
      <c r="CG78" s="427">
        <v>0</v>
      </c>
      <c r="CH78" s="427">
        <v>0</v>
      </c>
      <c r="CI78" s="427">
        <v>0</v>
      </c>
      <c r="CJ78" s="427">
        <v>0</v>
      </c>
      <c r="CK78" s="427">
        <v>0</v>
      </c>
      <c r="CL78" s="427">
        <v>0</v>
      </c>
      <c r="CM78" s="427">
        <v>506772.16259421059</v>
      </c>
      <c r="CN78" s="427">
        <v>0</v>
      </c>
      <c r="CO78" s="427">
        <v>0</v>
      </c>
      <c r="CP78" s="427">
        <v>0</v>
      </c>
      <c r="CQ78" s="427">
        <v>0</v>
      </c>
      <c r="CR78" s="427">
        <v>506772.16259421059</v>
      </c>
      <c r="CS78" s="427">
        <v>622785.1</v>
      </c>
      <c r="CT78" s="427">
        <v>0</v>
      </c>
      <c r="CU78" s="427">
        <v>0</v>
      </c>
      <c r="CV78" s="427">
        <v>622785.1</v>
      </c>
      <c r="CW78" s="427">
        <v>0</v>
      </c>
      <c r="CX78" s="427">
        <v>5694.26</v>
      </c>
      <c r="CY78" s="427">
        <v>2294.37</v>
      </c>
      <c r="CZ78" s="427">
        <v>0</v>
      </c>
      <c r="DA78" s="427">
        <v>0</v>
      </c>
      <c r="DB78" s="427">
        <v>630773.73</v>
      </c>
      <c r="DC78" s="427">
        <v>0</v>
      </c>
      <c r="DD78" s="427">
        <v>0</v>
      </c>
      <c r="DE78" s="427">
        <v>0</v>
      </c>
      <c r="DF78" s="427">
        <v>0</v>
      </c>
      <c r="DG78" s="427"/>
      <c r="DH78" s="427"/>
      <c r="DI78" s="427"/>
      <c r="DJ78" s="427">
        <v>0</v>
      </c>
      <c r="DK78" s="427">
        <v>0</v>
      </c>
      <c r="DL78" s="427">
        <v>482</v>
      </c>
      <c r="DM78" s="427">
        <v>0</v>
      </c>
      <c r="DN78" s="427">
        <v>0</v>
      </c>
      <c r="DO78" s="427">
        <v>0</v>
      </c>
      <c r="DP78" s="427">
        <v>-124484</v>
      </c>
      <c r="DQ78" s="427">
        <v>0</v>
      </c>
      <c r="DR78" s="427">
        <v>0</v>
      </c>
      <c r="DS78" s="427">
        <v>0</v>
      </c>
      <c r="DT78" s="427">
        <v>-124002</v>
      </c>
      <c r="DU78" s="427">
        <v>0</v>
      </c>
      <c r="DV78" s="427">
        <v>0</v>
      </c>
      <c r="DW78" s="427">
        <v>0</v>
      </c>
      <c r="DX78" s="427">
        <v>0</v>
      </c>
      <c r="DY78" s="427">
        <v>0</v>
      </c>
      <c r="DZ78" s="427">
        <v>0</v>
      </c>
      <c r="EA78" s="427">
        <v>0.43259421060793102</v>
      </c>
      <c r="EC78" s="428">
        <f t="shared" si="3"/>
        <v>0.43259421060793102</v>
      </c>
    </row>
    <row r="79" spans="1:133" ht="15.6" hidden="1" x14ac:dyDescent="0.3">
      <c r="A79" s="422" t="str">
        <f t="shared" si="2"/>
        <v>3302474</v>
      </c>
      <c r="B79" s="422" t="s">
        <v>447</v>
      </c>
      <c r="C79" s="423">
        <v>2474</v>
      </c>
      <c r="D79" s="424" t="s">
        <v>235</v>
      </c>
      <c r="E79" s="425" t="s">
        <v>1086</v>
      </c>
      <c r="F79" s="426">
        <v>46094</v>
      </c>
      <c r="G79" s="425" t="s">
        <v>161</v>
      </c>
      <c r="H79" s="425" t="s">
        <v>469</v>
      </c>
      <c r="I79" s="427">
        <v>2267713.0705624702</v>
      </c>
      <c r="J79" s="427">
        <v>0</v>
      </c>
      <c r="K79" s="427">
        <v>44320.263333333336</v>
      </c>
      <c r="L79" s="427">
        <v>0</v>
      </c>
      <c r="M79" s="427">
        <v>207540</v>
      </c>
      <c r="N79" s="427">
        <v>72096</v>
      </c>
      <c r="O79" s="427">
        <v>0</v>
      </c>
      <c r="P79" s="427">
        <v>28099.7</v>
      </c>
      <c r="Q79" s="427">
        <v>7090.42</v>
      </c>
      <c r="R79" s="427">
        <v>35348.47</v>
      </c>
      <c r="S79" s="427">
        <v>7000</v>
      </c>
      <c r="T79" s="427">
        <v>0</v>
      </c>
      <c r="U79" s="427">
        <v>31213.96</v>
      </c>
      <c r="V79" s="427">
        <v>13881.18</v>
      </c>
      <c r="W79" s="427">
        <v>0</v>
      </c>
      <c r="X79" s="427">
        <v>2714303.0638958039</v>
      </c>
      <c r="Y79" s="427">
        <v>1426798.01</v>
      </c>
      <c r="Z79" s="427">
        <v>0</v>
      </c>
      <c r="AA79" s="427">
        <v>322602.81999999995</v>
      </c>
      <c r="AB79" s="427">
        <v>47169.38</v>
      </c>
      <c r="AC79" s="427">
        <v>143272.5</v>
      </c>
      <c r="AD79" s="427">
        <v>0</v>
      </c>
      <c r="AE79" s="427">
        <v>84565.290000000008</v>
      </c>
      <c r="AF79" s="427">
        <v>130.80000000000001</v>
      </c>
      <c r="AG79" s="427">
        <v>582</v>
      </c>
      <c r="AH79" s="427">
        <v>0</v>
      </c>
      <c r="AI79" s="427">
        <v>11879</v>
      </c>
      <c r="AJ79" s="427">
        <v>18121.57</v>
      </c>
      <c r="AK79" s="427">
        <v>2441.4899999999998</v>
      </c>
      <c r="AL79" s="427">
        <v>58386.17</v>
      </c>
      <c r="AM79" s="427">
        <v>12546.94</v>
      </c>
      <c r="AN79" s="427">
        <v>26339.308666666668</v>
      </c>
      <c r="AO79" s="427">
        <v>33857.499999999993</v>
      </c>
      <c r="AP79" s="427">
        <v>8051.01</v>
      </c>
      <c r="AQ79" s="427">
        <v>66178.73</v>
      </c>
      <c r="AR79" s="427">
        <v>5074</v>
      </c>
      <c r="AS79" s="427">
        <v>0</v>
      </c>
      <c r="AT79" s="427">
        <v>7442.52</v>
      </c>
      <c r="AU79" s="427">
        <v>45601.72</v>
      </c>
      <c r="AV79" s="427">
        <v>0</v>
      </c>
      <c r="AW79" s="427">
        <v>0</v>
      </c>
      <c r="AX79" s="427">
        <v>35533.58</v>
      </c>
      <c r="AY79" s="427">
        <v>0</v>
      </c>
      <c r="AZ79" s="427">
        <v>9519.48</v>
      </c>
      <c r="BA79" s="427">
        <v>11151</v>
      </c>
      <c r="BB79" s="427">
        <v>3508</v>
      </c>
      <c r="BC79" s="427">
        <v>149116.47</v>
      </c>
      <c r="BD79" s="427">
        <v>49686.380000000005</v>
      </c>
      <c r="BE79" s="427">
        <v>104548.02999999998</v>
      </c>
      <c r="BF79" s="427">
        <v>25978.490000000005</v>
      </c>
      <c r="BG79" s="427">
        <v>0</v>
      </c>
      <c r="BH79" s="427">
        <v>0</v>
      </c>
      <c r="BI79" s="427">
        <v>0</v>
      </c>
      <c r="BJ79" s="427">
        <v>2710082.1886666669</v>
      </c>
      <c r="BK79" s="427">
        <v>-12990.549999999334</v>
      </c>
      <c r="BL79" s="427">
        <v>4220.8752291370183</v>
      </c>
      <c r="BM79" s="427">
        <v>-8769.6747708623152</v>
      </c>
      <c r="BN79" s="427">
        <v>8668.75</v>
      </c>
      <c r="BO79" s="427">
        <v>0</v>
      </c>
      <c r="BP79" s="427">
        <v>0</v>
      </c>
      <c r="BQ79" s="427">
        <v>8668.75</v>
      </c>
      <c r="BR79" s="427">
        <v>0</v>
      </c>
      <c r="BS79" s="427">
        <v>1711.4</v>
      </c>
      <c r="BT79" s="427">
        <v>0</v>
      </c>
      <c r="BU79" s="427">
        <v>0</v>
      </c>
      <c r="BV79" s="427">
        <v>0</v>
      </c>
      <c r="BW79" s="427">
        <v>0</v>
      </c>
      <c r="BX79" s="427">
        <v>23049.38</v>
      </c>
      <c r="BY79" s="427">
        <v>0</v>
      </c>
      <c r="BZ79" s="427">
        <v>24760.780000000002</v>
      </c>
      <c r="CA79" s="427">
        <v>29847.75</v>
      </c>
      <c r="CB79" s="427">
        <v>-16092.030000000002</v>
      </c>
      <c r="CC79" s="427">
        <v>13755.719999999998</v>
      </c>
      <c r="CD79" s="427">
        <v>0</v>
      </c>
      <c r="CE79" s="427">
        <v>0</v>
      </c>
      <c r="CF79" s="427">
        <v>0</v>
      </c>
      <c r="CG79" s="427">
        <v>0</v>
      </c>
      <c r="CH79" s="427">
        <v>0</v>
      </c>
      <c r="CI79" s="427">
        <v>0</v>
      </c>
      <c r="CJ79" s="427">
        <v>0</v>
      </c>
      <c r="CK79" s="427">
        <v>0</v>
      </c>
      <c r="CL79" s="427">
        <v>0</v>
      </c>
      <c r="CM79" s="427">
        <v>0</v>
      </c>
      <c r="CN79" s="427">
        <v>-8769.6747708623152</v>
      </c>
      <c r="CO79" s="427">
        <v>13756</v>
      </c>
      <c r="CP79" s="427">
        <v>-0.28000000000247383</v>
      </c>
      <c r="CQ79" s="427">
        <v>0</v>
      </c>
      <c r="CR79" s="427">
        <v>4986.0452291376823</v>
      </c>
      <c r="CS79" s="427">
        <v>245358.94</v>
      </c>
      <c r="CT79" s="427">
        <v>5766.65</v>
      </c>
      <c r="CU79" s="427">
        <v>0</v>
      </c>
      <c r="CV79" s="427">
        <v>239592.29</v>
      </c>
      <c r="CW79" s="427">
        <v>0</v>
      </c>
      <c r="CX79" s="427">
        <v>8255.41</v>
      </c>
      <c r="CY79" s="427">
        <v>6867.29</v>
      </c>
      <c r="CZ79" s="427">
        <v>0</v>
      </c>
      <c r="DA79" s="427">
        <v>131.09000000000015</v>
      </c>
      <c r="DB79" s="427">
        <v>254846.08000000002</v>
      </c>
      <c r="DC79" s="427">
        <v>0</v>
      </c>
      <c r="DD79" s="427">
        <v>0</v>
      </c>
      <c r="DE79" s="427">
        <v>0</v>
      </c>
      <c r="DF79" s="427">
        <v>0</v>
      </c>
      <c r="DG79" s="427"/>
      <c r="DH79" s="427"/>
      <c r="DI79" s="427"/>
      <c r="DJ79" s="427">
        <v>0</v>
      </c>
      <c r="DK79" s="427">
        <v>0</v>
      </c>
      <c r="DL79" s="427">
        <v>0</v>
      </c>
      <c r="DM79" s="427">
        <v>0</v>
      </c>
      <c r="DN79" s="427">
        <v>0</v>
      </c>
      <c r="DO79" s="427">
        <v>0</v>
      </c>
      <c r="DP79" s="427">
        <v>-211142.43</v>
      </c>
      <c r="DQ79" s="427">
        <v>-4032</v>
      </c>
      <c r="DR79" s="427">
        <v>0</v>
      </c>
      <c r="DS79" s="427">
        <v>0</v>
      </c>
      <c r="DT79" s="427">
        <v>-215174.43</v>
      </c>
      <c r="DU79" s="427">
        <v>995.66</v>
      </c>
      <c r="DV79" s="427">
        <v>0</v>
      </c>
      <c r="DW79" s="427">
        <v>0</v>
      </c>
      <c r="DX79" s="427">
        <v>0</v>
      </c>
      <c r="DY79" s="427">
        <v>0</v>
      </c>
      <c r="DZ79" s="427">
        <v>-35681.620000000003</v>
      </c>
      <c r="EA79" s="427">
        <v>0.35522913765817066</v>
      </c>
      <c r="EC79" s="428">
        <f t="shared" si="3"/>
        <v>0.35522913764725672</v>
      </c>
    </row>
    <row r="80" spans="1:133" ht="15.6" hidden="1" x14ac:dyDescent="0.3">
      <c r="A80" s="422" t="str">
        <f t="shared" si="2"/>
        <v>3304223</v>
      </c>
      <c r="B80" s="422" t="s">
        <v>448</v>
      </c>
      <c r="C80" s="423">
        <v>4223</v>
      </c>
      <c r="D80" s="424" t="s">
        <v>236</v>
      </c>
      <c r="E80" s="425" t="s">
        <v>1086</v>
      </c>
      <c r="F80" s="426">
        <v>46093</v>
      </c>
      <c r="G80" s="425" t="s">
        <v>161</v>
      </c>
      <c r="H80" s="425" t="s">
        <v>456</v>
      </c>
      <c r="I80" s="427">
        <v>8658203.3026285898</v>
      </c>
      <c r="J80" s="427">
        <v>1244904.2933333335</v>
      </c>
      <c r="K80" s="427">
        <v>101653.00000000001</v>
      </c>
      <c r="L80" s="427">
        <v>0</v>
      </c>
      <c r="M80" s="427">
        <v>648200</v>
      </c>
      <c r="N80" s="427">
        <v>39055.86</v>
      </c>
      <c r="O80" s="427">
        <v>0</v>
      </c>
      <c r="P80" s="427">
        <v>0</v>
      </c>
      <c r="Q80" s="427">
        <v>539262.18999999994</v>
      </c>
      <c r="R80" s="427">
        <v>101700.18</v>
      </c>
      <c r="S80" s="427">
        <v>0</v>
      </c>
      <c r="T80" s="427">
        <v>0</v>
      </c>
      <c r="U80" s="427">
        <v>20562.59</v>
      </c>
      <c r="V80" s="427">
        <v>0</v>
      </c>
      <c r="W80" s="427">
        <v>0</v>
      </c>
      <c r="X80" s="427">
        <v>11353541.415961921</v>
      </c>
      <c r="Y80" s="427">
        <v>6838631.7599999998</v>
      </c>
      <c r="Z80" s="427">
        <v>0</v>
      </c>
      <c r="AA80" s="427">
        <v>500310.73000000004</v>
      </c>
      <c r="AB80" s="427">
        <v>0</v>
      </c>
      <c r="AC80" s="427">
        <v>1430243.76</v>
      </c>
      <c r="AD80" s="427">
        <v>0</v>
      </c>
      <c r="AE80" s="427">
        <v>129737.33</v>
      </c>
      <c r="AF80" s="427">
        <v>54904.61</v>
      </c>
      <c r="AG80" s="427">
        <v>39651.879999999997</v>
      </c>
      <c r="AH80" s="427">
        <v>0</v>
      </c>
      <c r="AI80" s="427">
        <v>6586.48</v>
      </c>
      <c r="AJ80" s="427">
        <v>283809.32</v>
      </c>
      <c r="AK80" s="427">
        <v>0</v>
      </c>
      <c r="AL80" s="427">
        <v>0</v>
      </c>
      <c r="AM80" s="427">
        <v>121430.49</v>
      </c>
      <c r="AN80" s="427">
        <v>386634.31</v>
      </c>
      <c r="AO80" s="427">
        <v>186512.22999999998</v>
      </c>
      <c r="AP80" s="427">
        <v>16562.599999999999</v>
      </c>
      <c r="AQ80" s="427">
        <v>119017.24</v>
      </c>
      <c r="AR80" s="427">
        <v>0</v>
      </c>
      <c r="AS80" s="427">
        <v>0</v>
      </c>
      <c r="AT80" s="427">
        <v>122066.87</v>
      </c>
      <c r="AU80" s="427">
        <v>0</v>
      </c>
      <c r="AV80" s="427">
        <v>0</v>
      </c>
      <c r="AW80" s="427">
        <v>3494.84</v>
      </c>
      <c r="AX80" s="427">
        <v>0</v>
      </c>
      <c r="AY80" s="427">
        <v>150056.29999999999</v>
      </c>
      <c r="AZ80" s="427">
        <v>434236.91</v>
      </c>
      <c r="BA80" s="427">
        <v>32460.18</v>
      </c>
      <c r="BB80" s="427">
        <v>0</v>
      </c>
      <c r="BC80" s="427">
        <v>576612.85</v>
      </c>
      <c r="BD80" s="427">
        <v>90126.78</v>
      </c>
      <c r="BE80" s="427">
        <v>174620.64999999997</v>
      </c>
      <c r="BF80" s="427">
        <v>131191.65</v>
      </c>
      <c r="BG80" s="427">
        <v>446408</v>
      </c>
      <c r="BH80" s="427">
        <v>0</v>
      </c>
      <c r="BI80" s="427">
        <v>0</v>
      </c>
      <c r="BJ80" s="427">
        <v>12275307.770000001</v>
      </c>
      <c r="BK80" s="427">
        <v>3880738.8599999975</v>
      </c>
      <c r="BL80" s="427">
        <v>-921766.3540380802</v>
      </c>
      <c r="BM80" s="427">
        <v>2958972.5059619173</v>
      </c>
      <c r="BN80" s="427">
        <v>24410.31</v>
      </c>
      <c r="BO80" s="427">
        <v>0</v>
      </c>
      <c r="BP80" s="427">
        <v>0</v>
      </c>
      <c r="BQ80" s="427">
        <v>24410.31</v>
      </c>
      <c r="BR80" s="427">
        <v>0</v>
      </c>
      <c r="BS80" s="427">
        <v>0</v>
      </c>
      <c r="BT80" s="427">
        <v>0</v>
      </c>
      <c r="BU80" s="427">
        <v>0</v>
      </c>
      <c r="BV80" s="427">
        <v>0</v>
      </c>
      <c r="BW80" s="427">
        <v>0</v>
      </c>
      <c r="BX80" s="427">
        <v>0</v>
      </c>
      <c r="BY80" s="427">
        <v>0</v>
      </c>
      <c r="BZ80" s="427">
        <v>0</v>
      </c>
      <c r="CA80" s="427">
        <v>24995.31</v>
      </c>
      <c r="CB80" s="427">
        <v>24410.31</v>
      </c>
      <c r="CC80" s="427">
        <v>49405.62</v>
      </c>
      <c r="CD80" s="427">
        <v>0</v>
      </c>
      <c r="CE80" s="427">
        <v>0</v>
      </c>
      <c r="CF80" s="427">
        <v>0</v>
      </c>
      <c r="CG80" s="427">
        <v>0</v>
      </c>
      <c r="CH80" s="427">
        <v>0</v>
      </c>
      <c r="CI80" s="427">
        <v>0</v>
      </c>
      <c r="CJ80" s="427">
        <v>0</v>
      </c>
      <c r="CK80" s="427">
        <v>0</v>
      </c>
      <c r="CL80" s="427">
        <v>0</v>
      </c>
      <c r="CM80" s="427">
        <v>2958972.5059619173</v>
      </c>
      <c r="CN80" s="427">
        <v>0</v>
      </c>
      <c r="CO80" s="427">
        <v>49405.62</v>
      </c>
      <c r="CP80" s="427">
        <v>0</v>
      </c>
      <c r="CQ80" s="427">
        <v>0</v>
      </c>
      <c r="CR80" s="427">
        <v>3008378.1259619175</v>
      </c>
      <c r="CS80" s="427">
        <v>324367.44</v>
      </c>
      <c r="CT80" s="427">
        <v>129145.11</v>
      </c>
      <c r="CU80" s="427">
        <v>750000</v>
      </c>
      <c r="CV80" s="427">
        <v>945222.33000000007</v>
      </c>
      <c r="CW80" s="427">
        <v>0</v>
      </c>
      <c r="CX80" s="427">
        <v>14646.37</v>
      </c>
      <c r="CY80" s="427">
        <v>17123.419999999998</v>
      </c>
      <c r="CZ80" s="427">
        <v>0</v>
      </c>
      <c r="DA80" s="427">
        <v>0</v>
      </c>
      <c r="DB80" s="427">
        <v>976992.12000000011</v>
      </c>
      <c r="DC80" s="427">
        <v>3952904.18</v>
      </c>
      <c r="DD80" s="427">
        <v>751170</v>
      </c>
      <c r="DE80" s="427">
        <v>0</v>
      </c>
      <c r="DF80" s="427">
        <v>3201734.18</v>
      </c>
      <c r="DG80" s="427"/>
      <c r="DH80" s="427"/>
      <c r="DI80" s="427"/>
      <c r="DJ80" s="427">
        <v>0</v>
      </c>
      <c r="DK80" s="427">
        <v>3201734.18</v>
      </c>
      <c r="DL80" s="427">
        <v>0</v>
      </c>
      <c r="DM80" s="427">
        <v>0</v>
      </c>
      <c r="DN80" s="427">
        <v>0</v>
      </c>
      <c r="DO80" s="427">
        <v>0</v>
      </c>
      <c r="DP80" s="427">
        <v>-842250.33</v>
      </c>
      <c r="DQ80" s="427">
        <v>-148173.85</v>
      </c>
      <c r="DR80" s="427">
        <v>0</v>
      </c>
      <c r="DS80" s="427">
        <v>0</v>
      </c>
      <c r="DT80" s="427">
        <v>-990424.17999999993</v>
      </c>
      <c r="DU80" s="427">
        <v>0</v>
      </c>
      <c r="DV80" s="427">
        <v>0</v>
      </c>
      <c r="DW80" s="427">
        <v>0</v>
      </c>
      <c r="DX80" s="427">
        <v>0</v>
      </c>
      <c r="DY80" s="427">
        <v>0</v>
      </c>
      <c r="DZ80" s="427">
        <v>-179923.94</v>
      </c>
      <c r="EA80" s="427">
        <v>-5.4038082715123892E-2</v>
      </c>
      <c r="EC80" s="428">
        <f t="shared" si="3"/>
        <v>-5.4038082889746875E-2</v>
      </c>
    </row>
    <row r="81" spans="1:133" ht="15.6" hidden="1" x14ac:dyDescent="0.3">
      <c r="A81" s="422" t="str">
        <f t="shared" si="2"/>
        <v>3303317</v>
      </c>
      <c r="B81" s="422" t="s">
        <v>449</v>
      </c>
      <c r="C81" s="423">
        <v>3317</v>
      </c>
      <c r="D81" s="424" t="s">
        <v>237</v>
      </c>
      <c r="E81" s="425" t="s">
        <v>1086</v>
      </c>
      <c r="F81" s="426" t="s">
        <v>1087</v>
      </c>
      <c r="G81" s="425" t="s">
        <v>161</v>
      </c>
      <c r="H81" s="425" t="s">
        <v>457</v>
      </c>
      <c r="I81" s="427">
        <v>1482611.756746287</v>
      </c>
      <c r="J81" s="427">
        <v>0</v>
      </c>
      <c r="K81" s="427">
        <v>71910.346666666665</v>
      </c>
      <c r="L81" s="427">
        <v>0</v>
      </c>
      <c r="M81" s="427">
        <v>165850</v>
      </c>
      <c r="N81" s="427">
        <v>42647.5</v>
      </c>
      <c r="O81" s="427">
        <v>0</v>
      </c>
      <c r="P81" s="427">
        <v>756.25</v>
      </c>
      <c r="Q81" s="427">
        <v>7381.6215200000161</v>
      </c>
      <c r="R81" s="427">
        <v>3345.7</v>
      </c>
      <c r="S81" s="427">
        <v>0</v>
      </c>
      <c r="T81" s="427">
        <v>0</v>
      </c>
      <c r="U81" s="427">
        <v>6225.3</v>
      </c>
      <c r="V81" s="427">
        <v>17697.36</v>
      </c>
      <c r="W81" s="427">
        <v>0</v>
      </c>
      <c r="X81" s="427">
        <v>1798425.8349329538</v>
      </c>
      <c r="Y81" s="427">
        <v>792464.95</v>
      </c>
      <c r="Z81" s="427">
        <v>0</v>
      </c>
      <c r="AA81" s="427">
        <v>341496.57</v>
      </c>
      <c r="AB81" s="427">
        <v>53725.14</v>
      </c>
      <c r="AC81" s="427">
        <v>105339.5</v>
      </c>
      <c r="AD81" s="427">
        <v>0</v>
      </c>
      <c r="AE81" s="427">
        <v>44821.99</v>
      </c>
      <c r="AF81" s="427">
        <v>7704.72</v>
      </c>
      <c r="AG81" s="427">
        <v>7058.48</v>
      </c>
      <c r="AH81" s="427">
        <v>0</v>
      </c>
      <c r="AI81" s="427">
        <v>0</v>
      </c>
      <c r="AJ81" s="427">
        <v>20460.099999999999</v>
      </c>
      <c r="AK81" s="427">
        <v>0</v>
      </c>
      <c r="AL81" s="427">
        <v>841.96</v>
      </c>
      <c r="AM81" s="427">
        <v>3760.62</v>
      </c>
      <c r="AN81" s="427">
        <v>22241.96</v>
      </c>
      <c r="AO81" s="427">
        <v>5246.9600000000019</v>
      </c>
      <c r="AP81" s="427">
        <v>10993.93</v>
      </c>
      <c r="AQ81" s="427">
        <v>35306.1</v>
      </c>
      <c r="AR81" s="427">
        <v>423.72</v>
      </c>
      <c r="AS81" s="427">
        <v>0</v>
      </c>
      <c r="AT81" s="427">
        <v>12692.32</v>
      </c>
      <c r="AU81" s="427">
        <v>86.12</v>
      </c>
      <c r="AV81" s="427">
        <v>0</v>
      </c>
      <c r="AW81" s="427">
        <v>801</v>
      </c>
      <c r="AX81" s="427">
        <v>600</v>
      </c>
      <c r="AY81" s="427">
        <v>0</v>
      </c>
      <c r="AZ81" s="427">
        <v>28967.27</v>
      </c>
      <c r="BA81" s="427">
        <v>8788.41</v>
      </c>
      <c r="BB81" s="427">
        <v>2900</v>
      </c>
      <c r="BC81" s="427">
        <v>129036.29000000001</v>
      </c>
      <c r="BD81" s="427">
        <v>35116.120000000003</v>
      </c>
      <c r="BE81" s="427">
        <v>13183.560000000001</v>
      </c>
      <c r="BF81" s="427">
        <v>74949.400000000009</v>
      </c>
      <c r="BG81" s="427">
        <v>0</v>
      </c>
      <c r="BH81" s="427">
        <v>0</v>
      </c>
      <c r="BI81" s="427">
        <v>0</v>
      </c>
      <c r="BJ81" s="427">
        <v>1759007.1900000002</v>
      </c>
      <c r="BK81" s="427">
        <v>28044.320000000909</v>
      </c>
      <c r="BL81" s="427">
        <v>39418.644932953641</v>
      </c>
      <c r="BM81" s="427">
        <v>67462.96493295455</v>
      </c>
      <c r="BN81" s="427">
        <v>0</v>
      </c>
      <c r="BO81" s="427">
        <v>0</v>
      </c>
      <c r="BP81" s="427">
        <v>0</v>
      </c>
      <c r="BQ81" s="427">
        <v>0</v>
      </c>
      <c r="BR81" s="427">
        <v>0</v>
      </c>
      <c r="BS81" s="427">
        <v>17652</v>
      </c>
      <c r="BT81" s="427">
        <v>0</v>
      </c>
      <c r="BU81" s="427">
        <v>0</v>
      </c>
      <c r="BV81" s="427">
        <v>0</v>
      </c>
      <c r="BW81" s="427">
        <v>0</v>
      </c>
      <c r="BX81" s="427">
        <v>0</v>
      </c>
      <c r="BY81" s="427">
        <v>7912</v>
      </c>
      <c r="BZ81" s="427">
        <v>25564</v>
      </c>
      <c r="CA81" s="427">
        <v>44157</v>
      </c>
      <c r="CB81" s="427">
        <v>-25564</v>
      </c>
      <c r="CC81" s="427">
        <v>18593</v>
      </c>
      <c r="CD81" s="427">
        <v>0</v>
      </c>
      <c r="CE81" s="427">
        <v>0</v>
      </c>
      <c r="CF81" s="427">
        <v>0</v>
      </c>
      <c r="CG81" s="427">
        <v>0</v>
      </c>
      <c r="CH81" s="427">
        <v>0</v>
      </c>
      <c r="CI81" s="427">
        <v>0</v>
      </c>
      <c r="CJ81" s="427">
        <v>0</v>
      </c>
      <c r="CK81" s="427">
        <v>0</v>
      </c>
      <c r="CL81" s="427">
        <v>0</v>
      </c>
      <c r="CM81" s="427">
        <v>67462.96493295455</v>
      </c>
      <c r="CN81" s="427">
        <v>0</v>
      </c>
      <c r="CO81" s="427">
        <v>0</v>
      </c>
      <c r="CP81" s="427">
        <v>18593</v>
      </c>
      <c r="CQ81" s="427">
        <v>0</v>
      </c>
      <c r="CR81" s="427">
        <v>86055.96493295455</v>
      </c>
      <c r="CS81" s="427">
        <v>276461.19</v>
      </c>
      <c r="CT81" s="427">
        <v>0</v>
      </c>
      <c r="CU81" s="427">
        <v>0</v>
      </c>
      <c r="CV81" s="427">
        <v>276461.19</v>
      </c>
      <c r="CW81" s="427">
        <v>1278.57</v>
      </c>
      <c r="CX81" s="427">
        <v>1486.03</v>
      </c>
      <c r="CY81" s="427">
        <v>486.98</v>
      </c>
      <c r="CZ81" s="427">
        <v>81.22</v>
      </c>
      <c r="DA81" s="427">
        <v>1040.0899999999999</v>
      </c>
      <c r="DB81" s="427">
        <v>280834.08</v>
      </c>
      <c r="DC81" s="427">
        <v>0</v>
      </c>
      <c r="DD81" s="427">
        <v>0</v>
      </c>
      <c r="DE81" s="427">
        <v>0</v>
      </c>
      <c r="DF81" s="427">
        <v>0</v>
      </c>
      <c r="DG81" s="427"/>
      <c r="DH81" s="427"/>
      <c r="DI81" s="427"/>
      <c r="DJ81" s="427">
        <v>0</v>
      </c>
      <c r="DK81" s="427">
        <v>0</v>
      </c>
      <c r="DL81" s="427">
        <v>0</v>
      </c>
      <c r="DM81" s="427">
        <v>0</v>
      </c>
      <c r="DN81" s="427">
        <v>0</v>
      </c>
      <c r="DO81" s="427">
        <v>0</v>
      </c>
      <c r="DP81" s="427">
        <v>-146178.93</v>
      </c>
      <c r="DQ81" s="427">
        <v>-24738.33</v>
      </c>
      <c r="DR81" s="427">
        <v>0</v>
      </c>
      <c r="DS81" s="427">
        <v>0</v>
      </c>
      <c r="DT81" s="427">
        <v>-170917.26</v>
      </c>
      <c r="DU81" s="427">
        <v>0</v>
      </c>
      <c r="DV81" s="427">
        <v>0</v>
      </c>
      <c r="DW81" s="427">
        <v>0</v>
      </c>
      <c r="DX81" s="427">
        <v>0</v>
      </c>
      <c r="DY81" s="427">
        <v>0</v>
      </c>
      <c r="DZ81" s="427">
        <v>-23860.49</v>
      </c>
      <c r="EA81" s="427">
        <v>-0.36506704545172397</v>
      </c>
      <c r="EC81" s="428">
        <f t="shared" si="3"/>
        <v>-0.36506704545536195</v>
      </c>
    </row>
    <row r="82" spans="1:133" ht="15.6" hidden="1" x14ac:dyDescent="0.3">
      <c r="A82" s="422" t="str">
        <f t="shared" si="2"/>
        <v>3301023</v>
      </c>
      <c r="B82" s="422" t="s">
        <v>450</v>
      </c>
      <c r="C82" s="423">
        <v>1023</v>
      </c>
      <c r="D82" s="424" t="s">
        <v>238</v>
      </c>
      <c r="E82" s="425" t="s">
        <v>1086</v>
      </c>
      <c r="F82" s="426">
        <v>46094</v>
      </c>
      <c r="G82" s="425" t="s">
        <v>161</v>
      </c>
      <c r="H82" s="425" t="s">
        <v>458</v>
      </c>
      <c r="I82" s="427">
        <v>592295.18235693534</v>
      </c>
      <c r="J82" s="427">
        <v>0</v>
      </c>
      <c r="K82" s="427">
        <v>46242.095060018473</v>
      </c>
      <c r="L82" s="427">
        <v>0</v>
      </c>
      <c r="M82" s="427">
        <v>0</v>
      </c>
      <c r="N82" s="427">
        <v>0</v>
      </c>
      <c r="O82" s="427">
        <v>0</v>
      </c>
      <c r="P82" s="427">
        <v>0</v>
      </c>
      <c r="Q82" s="427">
        <v>43.62</v>
      </c>
      <c r="R82" s="427">
        <v>3812.5</v>
      </c>
      <c r="S82" s="427">
        <v>0</v>
      </c>
      <c r="T82" s="427">
        <v>0</v>
      </c>
      <c r="U82" s="427">
        <v>6779.75</v>
      </c>
      <c r="V82" s="427">
        <v>159399.49</v>
      </c>
      <c r="W82" s="427">
        <v>0</v>
      </c>
      <c r="X82" s="427">
        <v>808572.6374169538</v>
      </c>
      <c r="Y82" s="427">
        <v>135596.98000000001</v>
      </c>
      <c r="Z82" s="427">
        <v>0</v>
      </c>
      <c r="AA82" s="427">
        <v>237345.27</v>
      </c>
      <c r="AB82" s="427">
        <v>0</v>
      </c>
      <c r="AC82" s="427">
        <v>20394.37</v>
      </c>
      <c r="AD82" s="427">
        <v>0</v>
      </c>
      <c r="AE82" s="427">
        <v>53768.41</v>
      </c>
      <c r="AF82" s="427">
        <v>2351.8200000000002</v>
      </c>
      <c r="AG82" s="427">
        <v>3842.25</v>
      </c>
      <c r="AH82" s="427">
        <v>0</v>
      </c>
      <c r="AI82" s="427">
        <v>0</v>
      </c>
      <c r="AJ82" s="427">
        <v>16379.01</v>
      </c>
      <c r="AK82" s="427">
        <v>0</v>
      </c>
      <c r="AL82" s="427">
        <v>23717.75</v>
      </c>
      <c r="AM82" s="427">
        <v>4076.16</v>
      </c>
      <c r="AN82" s="427">
        <v>10752.89</v>
      </c>
      <c r="AO82" s="427">
        <v>0</v>
      </c>
      <c r="AP82" s="427">
        <v>16309.49</v>
      </c>
      <c r="AQ82" s="427">
        <v>23286</v>
      </c>
      <c r="AR82" s="427">
        <v>0</v>
      </c>
      <c r="AS82" s="427">
        <v>0</v>
      </c>
      <c r="AT82" s="427">
        <v>0</v>
      </c>
      <c r="AU82" s="427">
        <v>0</v>
      </c>
      <c r="AV82" s="427">
        <v>0</v>
      </c>
      <c r="AW82" s="427">
        <v>0</v>
      </c>
      <c r="AX82" s="427">
        <v>0</v>
      </c>
      <c r="AY82" s="427">
        <v>0</v>
      </c>
      <c r="AZ82" s="427">
        <v>4920.29</v>
      </c>
      <c r="BA82" s="427">
        <v>3291.75</v>
      </c>
      <c r="BB82" s="427">
        <v>0</v>
      </c>
      <c r="BC82" s="427">
        <v>6779.95</v>
      </c>
      <c r="BD82" s="427">
        <v>101967.44</v>
      </c>
      <c r="BE82" s="427">
        <v>8862.7800000000007</v>
      </c>
      <c r="BF82" s="427">
        <v>59608.37</v>
      </c>
      <c r="BG82" s="427">
        <v>0</v>
      </c>
      <c r="BH82" s="427">
        <v>0</v>
      </c>
      <c r="BI82" s="427">
        <v>0</v>
      </c>
      <c r="BJ82" s="427">
        <v>733250.9800000001</v>
      </c>
      <c r="BK82" s="427">
        <v>274462.42999999988</v>
      </c>
      <c r="BL82" s="427">
        <v>75321.657416953705</v>
      </c>
      <c r="BM82" s="427">
        <v>349784.08741695358</v>
      </c>
      <c r="BN82" s="427">
        <v>4540</v>
      </c>
      <c r="BO82" s="427">
        <v>0</v>
      </c>
      <c r="BP82" s="427">
        <v>0</v>
      </c>
      <c r="BQ82" s="427">
        <v>4540</v>
      </c>
      <c r="BR82" s="427">
        <v>0</v>
      </c>
      <c r="BS82" s="427">
        <v>20155.88</v>
      </c>
      <c r="BT82" s="427">
        <v>0</v>
      </c>
      <c r="BU82" s="427">
        <v>0</v>
      </c>
      <c r="BV82" s="427">
        <v>0</v>
      </c>
      <c r="BW82" s="427">
        <v>0</v>
      </c>
      <c r="BX82" s="427">
        <v>1542.9</v>
      </c>
      <c r="BY82" s="427">
        <v>0</v>
      </c>
      <c r="BZ82" s="427">
        <v>21698.780000000002</v>
      </c>
      <c r="CA82" s="427">
        <v>27919.88</v>
      </c>
      <c r="CB82" s="427">
        <v>-17158.780000000002</v>
      </c>
      <c r="CC82" s="427">
        <v>10761.099999999999</v>
      </c>
      <c r="CD82" s="427">
        <v>0</v>
      </c>
      <c r="CE82" s="427">
        <v>0</v>
      </c>
      <c r="CF82" s="427">
        <v>0</v>
      </c>
      <c r="CG82" s="427">
        <v>0</v>
      </c>
      <c r="CH82" s="427">
        <v>0</v>
      </c>
      <c r="CI82" s="427">
        <v>0</v>
      </c>
      <c r="CJ82" s="427">
        <v>0</v>
      </c>
      <c r="CK82" s="427">
        <v>0</v>
      </c>
      <c r="CL82" s="427">
        <v>0</v>
      </c>
      <c r="CM82" s="427">
        <v>349784.08741695358</v>
      </c>
      <c r="CN82" s="427">
        <v>0</v>
      </c>
      <c r="CO82" s="427">
        <v>10761</v>
      </c>
      <c r="CP82" s="427">
        <v>9.9999999998544808E-2</v>
      </c>
      <c r="CQ82" s="427">
        <v>0</v>
      </c>
      <c r="CR82" s="427">
        <v>360545.18741695356</v>
      </c>
      <c r="CS82" s="427">
        <v>397527.56</v>
      </c>
      <c r="CT82" s="427">
        <v>10385.120000000001</v>
      </c>
      <c r="CU82" s="427">
        <v>1800</v>
      </c>
      <c r="CV82" s="427">
        <v>388942.44</v>
      </c>
      <c r="CW82" s="427">
        <v>0</v>
      </c>
      <c r="CX82" s="427">
        <v>4790.03</v>
      </c>
      <c r="CY82" s="427">
        <v>2300.4699999999998</v>
      </c>
      <c r="CZ82" s="427">
        <v>10136.530000000001</v>
      </c>
      <c r="DA82" s="427">
        <v>0</v>
      </c>
      <c r="DB82" s="427">
        <v>406169.47000000003</v>
      </c>
      <c r="DC82" s="427">
        <v>0</v>
      </c>
      <c r="DD82" s="427">
        <v>0</v>
      </c>
      <c r="DE82" s="427">
        <v>0</v>
      </c>
      <c r="DF82" s="427">
        <v>0</v>
      </c>
      <c r="DG82" s="427"/>
      <c r="DH82" s="427"/>
      <c r="DI82" s="427"/>
      <c r="DJ82" s="427">
        <v>0</v>
      </c>
      <c r="DK82" s="427">
        <v>0</v>
      </c>
      <c r="DL82" s="427">
        <v>0</v>
      </c>
      <c r="DM82" s="427">
        <v>0</v>
      </c>
      <c r="DN82" s="427">
        <v>0</v>
      </c>
      <c r="DO82" s="427">
        <v>0</v>
      </c>
      <c r="DP82" s="427">
        <v>0</v>
      </c>
      <c r="DQ82" s="427">
        <v>0</v>
      </c>
      <c r="DR82" s="427">
        <v>0</v>
      </c>
      <c r="DS82" s="427">
        <v>0</v>
      </c>
      <c r="DT82" s="427">
        <v>0</v>
      </c>
      <c r="DU82" s="427">
        <v>0</v>
      </c>
      <c r="DV82" s="427">
        <v>0</v>
      </c>
      <c r="DW82" s="427">
        <v>0</v>
      </c>
      <c r="DX82" s="427">
        <v>0</v>
      </c>
      <c r="DY82" s="427">
        <v>0</v>
      </c>
      <c r="DZ82" s="427">
        <v>-45623.839999999997</v>
      </c>
      <c r="EA82" s="427">
        <v>-0.4425830464460887</v>
      </c>
      <c r="EC82" s="428">
        <f t="shared" si="3"/>
        <v>-0.44258304647519253</v>
      </c>
    </row>
    <row r="83" spans="1:133" ht="15.6" hidden="1" x14ac:dyDescent="0.3">
      <c r="A83" s="422" t="str">
        <f t="shared" si="2"/>
        <v>3302015</v>
      </c>
      <c r="B83" s="422" t="s">
        <v>451</v>
      </c>
      <c r="C83" s="423">
        <v>2015</v>
      </c>
      <c r="D83" s="424" t="s">
        <v>239</v>
      </c>
      <c r="E83" s="425" t="s">
        <v>1086</v>
      </c>
      <c r="F83" s="426">
        <v>46094</v>
      </c>
      <c r="G83" s="425" t="s">
        <v>161</v>
      </c>
      <c r="H83" s="425" t="s">
        <v>462</v>
      </c>
      <c r="I83" s="427">
        <v>2679507.7922208118</v>
      </c>
      <c r="J83" s="427">
        <v>0</v>
      </c>
      <c r="K83" s="427">
        <v>124291.6204</v>
      </c>
      <c r="L83" s="427">
        <v>0</v>
      </c>
      <c r="M83" s="427">
        <v>302270</v>
      </c>
      <c r="N83" s="427">
        <v>61173</v>
      </c>
      <c r="O83" s="427">
        <v>0</v>
      </c>
      <c r="P83" s="427">
        <v>0</v>
      </c>
      <c r="Q83" s="427">
        <v>2269</v>
      </c>
      <c r="R83" s="427">
        <v>20190</v>
      </c>
      <c r="S83" s="427">
        <v>0</v>
      </c>
      <c r="T83" s="427">
        <v>0</v>
      </c>
      <c r="U83" s="427">
        <v>18618</v>
      </c>
      <c r="V83" s="427">
        <v>1121</v>
      </c>
      <c r="W83" s="427">
        <v>0</v>
      </c>
      <c r="X83" s="427">
        <v>3209440.4126208117</v>
      </c>
      <c r="Y83" s="427">
        <v>1411908.98</v>
      </c>
      <c r="Z83" s="427">
        <v>0</v>
      </c>
      <c r="AA83" s="427">
        <v>486282.9</v>
      </c>
      <c r="AB83" s="427">
        <v>121866.93</v>
      </c>
      <c r="AC83" s="427">
        <v>204602.16</v>
      </c>
      <c r="AD83" s="427">
        <v>144489.60000000001</v>
      </c>
      <c r="AE83" s="427">
        <v>85157.119999999995</v>
      </c>
      <c r="AF83" s="427">
        <v>3284.25</v>
      </c>
      <c r="AG83" s="427">
        <v>10318.049999999999</v>
      </c>
      <c r="AH83" s="427">
        <v>0</v>
      </c>
      <c r="AI83" s="427">
        <v>0</v>
      </c>
      <c r="AJ83" s="427">
        <v>128879.43</v>
      </c>
      <c r="AK83" s="427">
        <v>4350</v>
      </c>
      <c r="AL83" s="427">
        <v>2457.85</v>
      </c>
      <c r="AM83" s="427">
        <v>15482.6</v>
      </c>
      <c r="AN83" s="427">
        <v>66792.97</v>
      </c>
      <c r="AO83" s="427">
        <v>41332.1</v>
      </c>
      <c r="AP83" s="427">
        <v>21132.67</v>
      </c>
      <c r="AQ83" s="427">
        <v>98388.260000000009</v>
      </c>
      <c r="AR83" s="427">
        <v>13408</v>
      </c>
      <c r="AS83" s="427">
        <v>0</v>
      </c>
      <c r="AT83" s="427">
        <v>18627.330000000002</v>
      </c>
      <c r="AU83" s="427">
        <v>20121.5</v>
      </c>
      <c r="AV83" s="427">
        <v>393.73</v>
      </c>
      <c r="AW83" s="427">
        <v>0</v>
      </c>
      <c r="AX83" s="427">
        <v>20072.009999999998</v>
      </c>
      <c r="AY83" s="427">
        <v>0</v>
      </c>
      <c r="AZ83" s="427">
        <v>15999.140000000001</v>
      </c>
      <c r="BA83" s="427">
        <v>10408</v>
      </c>
      <c r="BB83" s="427">
        <v>1298</v>
      </c>
      <c r="BC83" s="427">
        <v>53754.47</v>
      </c>
      <c r="BD83" s="427">
        <v>98332.31</v>
      </c>
      <c r="BE83" s="427">
        <v>20673.36</v>
      </c>
      <c r="BF83" s="427">
        <v>308926.53999999998</v>
      </c>
      <c r="BG83" s="427">
        <v>0</v>
      </c>
      <c r="BH83" s="427">
        <v>0</v>
      </c>
      <c r="BI83" s="427">
        <v>0</v>
      </c>
      <c r="BJ83" s="427">
        <v>3428740.2600000002</v>
      </c>
      <c r="BK83" s="427">
        <v>562555.25999999954</v>
      </c>
      <c r="BL83" s="427">
        <v>-219299.84737918852</v>
      </c>
      <c r="BM83" s="427">
        <v>343255.41262081102</v>
      </c>
      <c r="BN83" s="427">
        <v>8845.3799999999992</v>
      </c>
      <c r="BO83" s="427">
        <v>73600</v>
      </c>
      <c r="BP83" s="427">
        <v>0</v>
      </c>
      <c r="BQ83" s="427">
        <v>82445.38</v>
      </c>
      <c r="BR83" s="427">
        <v>0</v>
      </c>
      <c r="BS83" s="427">
        <v>95960</v>
      </c>
      <c r="BT83" s="427">
        <v>0</v>
      </c>
      <c r="BU83" s="427">
        <v>0</v>
      </c>
      <c r="BV83" s="427">
        <v>0</v>
      </c>
      <c r="BW83" s="427">
        <v>0</v>
      </c>
      <c r="BX83" s="427">
        <v>0</v>
      </c>
      <c r="BY83" s="427">
        <v>0</v>
      </c>
      <c r="BZ83" s="427">
        <v>95960</v>
      </c>
      <c r="CA83" s="427">
        <v>13515</v>
      </c>
      <c r="CB83" s="427">
        <v>-13514.619999999995</v>
      </c>
      <c r="CC83" s="427">
        <v>0.38000000000465661</v>
      </c>
      <c r="CD83" s="427">
        <v>0</v>
      </c>
      <c r="CE83" s="427">
        <v>0</v>
      </c>
      <c r="CF83" s="427">
        <v>0</v>
      </c>
      <c r="CG83" s="427">
        <v>0</v>
      </c>
      <c r="CH83" s="427">
        <v>0</v>
      </c>
      <c r="CI83" s="427">
        <v>0</v>
      </c>
      <c r="CJ83" s="427">
        <v>0</v>
      </c>
      <c r="CK83" s="427">
        <v>0</v>
      </c>
      <c r="CL83" s="427">
        <v>0</v>
      </c>
      <c r="CM83" s="427">
        <v>343255.41262081102</v>
      </c>
      <c r="CN83" s="427">
        <v>0</v>
      </c>
      <c r="CO83" s="427">
        <v>0</v>
      </c>
      <c r="CP83" s="427">
        <v>0.38000000000465661</v>
      </c>
      <c r="CQ83" s="427">
        <v>0</v>
      </c>
      <c r="CR83" s="427">
        <v>343255.79262081103</v>
      </c>
      <c r="CS83" s="427">
        <v>635444.77</v>
      </c>
      <c r="CT83" s="427">
        <v>49039.4</v>
      </c>
      <c r="CU83" s="427">
        <v>0</v>
      </c>
      <c r="CV83" s="427">
        <v>586405.37</v>
      </c>
      <c r="CW83" s="427">
        <v>0</v>
      </c>
      <c r="CX83" s="427">
        <v>12099.24</v>
      </c>
      <c r="CY83" s="427">
        <v>4950.82</v>
      </c>
      <c r="CZ83" s="427">
        <v>0</v>
      </c>
      <c r="DA83" s="427">
        <v>0</v>
      </c>
      <c r="DB83" s="427">
        <v>603455.42999999993</v>
      </c>
      <c r="DC83" s="427">
        <v>2428.56</v>
      </c>
      <c r="DD83" s="427">
        <v>0</v>
      </c>
      <c r="DE83" s="427">
        <v>0</v>
      </c>
      <c r="DF83" s="427">
        <v>2428.56</v>
      </c>
      <c r="DG83" s="427"/>
      <c r="DH83" s="427"/>
      <c r="DI83" s="427"/>
      <c r="DJ83" s="427">
        <v>0</v>
      </c>
      <c r="DK83" s="427">
        <v>2428.56</v>
      </c>
      <c r="DL83" s="427">
        <v>0</v>
      </c>
      <c r="DM83" s="427">
        <v>0</v>
      </c>
      <c r="DN83" s="427">
        <v>0</v>
      </c>
      <c r="DO83" s="427">
        <v>0</v>
      </c>
      <c r="DP83" s="427">
        <v>-63659.4</v>
      </c>
      <c r="DQ83" s="427">
        <v>-1298</v>
      </c>
      <c r="DR83" s="427">
        <v>0</v>
      </c>
      <c r="DS83" s="427">
        <v>0</v>
      </c>
      <c r="DT83" s="427">
        <v>-64957.4</v>
      </c>
      <c r="DU83" s="427">
        <v>0</v>
      </c>
      <c r="DV83" s="427">
        <v>0</v>
      </c>
      <c r="DW83" s="427">
        <v>0</v>
      </c>
      <c r="DX83" s="427">
        <v>0</v>
      </c>
      <c r="DY83" s="427">
        <v>0</v>
      </c>
      <c r="DZ83" s="427">
        <v>-197671.16</v>
      </c>
      <c r="EA83" s="427">
        <v>0.36262081109452993</v>
      </c>
      <c r="EC83" s="428">
        <f t="shared" si="3"/>
        <v>0.36262081109452993</v>
      </c>
    </row>
    <row r="84" spans="1:133" ht="15.6" hidden="1" x14ac:dyDescent="0.3">
      <c r="A84" s="422" t="str">
        <f t="shared" si="2"/>
        <v>3303352</v>
      </c>
      <c r="B84" s="422" t="s">
        <v>452</v>
      </c>
      <c r="C84" s="423">
        <v>3352</v>
      </c>
      <c r="D84" s="424" t="s">
        <v>240</v>
      </c>
      <c r="E84" s="425" t="s">
        <v>1086</v>
      </c>
      <c r="F84" s="426" t="s">
        <v>1090</v>
      </c>
      <c r="G84" s="425" t="s">
        <v>161</v>
      </c>
      <c r="H84" s="425" t="s">
        <v>481</v>
      </c>
      <c r="I84" s="427">
        <v>1003303.6823757245</v>
      </c>
      <c r="J84" s="427">
        <v>0</v>
      </c>
      <c r="K84" s="427">
        <v>75034.263333333336</v>
      </c>
      <c r="L84" s="427">
        <v>0</v>
      </c>
      <c r="M84" s="427">
        <v>74235</v>
      </c>
      <c r="N84" s="427">
        <v>40077</v>
      </c>
      <c r="O84" s="427">
        <v>0</v>
      </c>
      <c r="P84" s="427">
        <v>0</v>
      </c>
      <c r="Q84" s="427">
        <v>75482.080000000002</v>
      </c>
      <c r="R84" s="427">
        <v>4008.6</v>
      </c>
      <c r="S84" s="427">
        <v>0</v>
      </c>
      <c r="T84" s="427">
        <v>0</v>
      </c>
      <c r="U84" s="427">
        <v>1825.67</v>
      </c>
      <c r="V84" s="427">
        <v>0</v>
      </c>
      <c r="W84" s="427">
        <v>0</v>
      </c>
      <c r="X84" s="427">
        <v>1273966.2957090579</v>
      </c>
      <c r="Y84" s="427">
        <v>657155.83999999997</v>
      </c>
      <c r="Z84" s="427">
        <v>0</v>
      </c>
      <c r="AA84" s="427">
        <v>176610.19</v>
      </c>
      <c r="AB84" s="427">
        <v>47469.78</v>
      </c>
      <c r="AC84" s="427">
        <v>59406.14</v>
      </c>
      <c r="AD84" s="427">
        <v>13614.07</v>
      </c>
      <c r="AE84" s="427">
        <v>51684.590000000004</v>
      </c>
      <c r="AF84" s="427">
        <v>3531.3</v>
      </c>
      <c r="AG84" s="427">
        <v>10019.65</v>
      </c>
      <c r="AH84" s="427">
        <v>0</v>
      </c>
      <c r="AI84" s="427">
        <v>0</v>
      </c>
      <c r="AJ84" s="427">
        <v>14803.67</v>
      </c>
      <c r="AK84" s="427">
        <v>150</v>
      </c>
      <c r="AL84" s="427">
        <v>2716.52</v>
      </c>
      <c r="AM84" s="427">
        <v>5678.85</v>
      </c>
      <c r="AN84" s="427">
        <v>26587.010000000002</v>
      </c>
      <c r="AO84" s="427">
        <v>7207.9599999999982</v>
      </c>
      <c r="AP84" s="427">
        <v>26958.41</v>
      </c>
      <c r="AQ84" s="427">
        <v>26813.11</v>
      </c>
      <c r="AR84" s="427">
        <v>3643.41</v>
      </c>
      <c r="AS84" s="427">
        <v>0</v>
      </c>
      <c r="AT84" s="427">
        <v>1500.75</v>
      </c>
      <c r="AU84" s="427">
        <v>20583.23</v>
      </c>
      <c r="AV84" s="427">
        <v>18014.5</v>
      </c>
      <c r="AW84" s="427">
        <v>0</v>
      </c>
      <c r="AX84" s="427">
        <v>0</v>
      </c>
      <c r="AY84" s="427">
        <v>0</v>
      </c>
      <c r="AZ84" s="427">
        <v>56071.909999999996</v>
      </c>
      <c r="BA84" s="427">
        <v>5139.75</v>
      </c>
      <c r="BB84" s="427">
        <v>5347</v>
      </c>
      <c r="BC84" s="427">
        <v>82357.16</v>
      </c>
      <c r="BD84" s="427">
        <v>80881.02</v>
      </c>
      <c r="BE84" s="427">
        <v>3938.0799999999995</v>
      </c>
      <c r="BF84" s="427">
        <v>78573.819999999992</v>
      </c>
      <c r="BG84" s="427">
        <v>0</v>
      </c>
      <c r="BH84" s="427">
        <v>0</v>
      </c>
      <c r="BI84" s="427">
        <v>0</v>
      </c>
      <c r="BJ84" s="427">
        <v>1486457.72</v>
      </c>
      <c r="BK84" s="427">
        <v>-141676.62000000087</v>
      </c>
      <c r="BL84" s="427">
        <v>-212491.42429094203</v>
      </c>
      <c r="BM84" s="427">
        <v>-354168.0442909429</v>
      </c>
      <c r="BN84" s="427">
        <v>0</v>
      </c>
      <c r="BO84" s="427">
        <v>0</v>
      </c>
      <c r="BP84" s="427">
        <v>0</v>
      </c>
      <c r="BQ84" s="427">
        <v>0</v>
      </c>
      <c r="BR84" s="427">
        <v>0</v>
      </c>
      <c r="BS84" s="427">
        <v>0</v>
      </c>
      <c r="BT84" s="427">
        <v>0</v>
      </c>
      <c r="BU84" s="427">
        <v>0</v>
      </c>
      <c r="BV84" s="427">
        <v>0</v>
      </c>
      <c r="BW84" s="427">
        <v>0</v>
      </c>
      <c r="BX84" s="427">
        <v>0</v>
      </c>
      <c r="BY84" s="427">
        <v>0</v>
      </c>
      <c r="BZ84" s="427">
        <v>0</v>
      </c>
      <c r="CA84" s="427">
        <v>0</v>
      </c>
      <c r="CB84" s="427">
        <v>0</v>
      </c>
      <c r="CC84" s="427">
        <v>0</v>
      </c>
      <c r="CD84" s="427">
        <v>0</v>
      </c>
      <c r="CE84" s="427">
        <v>0</v>
      </c>
      <c r="CF84" s="427">
        <v>0</v>
      </c>
      <c r="CG84" s="427">
        <v>0</v>
      </c>
      <c r="CH84" s="427">
        <v>0</v>
      </c>
      <c r="CI84" s="427">
        <v>0</v>
      </c>
      <c r="CJ84" s="427">
        <v>0</v>
      </c>
      <c r="CK84" s="427">
        <v>0</v>
      </c>
      <c r="CL84" s="427">
        <v>0</v>
      </c>
      <c r="CM84" s="427">
        <v>0</v>
      </c>
      <c r="CN84" s="427">
        <v>-354168.0442909429</v>
      </c>
      <c r="CO84" s="427">
        <v>0</v>
      </c>
      <c r="CP84" s="427">
        <v>0</v>
      </c>
      <c r="CQ84" s="427">
        <v>0</v>
      </c>
      <c r="CR84" s="427">
        <v>-354168.0442909429</v>
      </c>
      <c r="CS84" s="427">
        <v>-119099.73</v>
      </c>
      <c r="CT84" s="427">
        <v>62447.94</v>
      </c>
      <c r="CU84" s="427">
        <v>0</v>
      </c>
      <c r="CV84" s="427">
        <v>-181547.66999999998</v>
      </c>
      <c r="CW84" s="427">
        <v>0</v>
      </c>
      <c r="CX84" s="427">
        <v>8543.19</v>
      </c>
      <c r="CY84" s="427">
        <v>9931.02</v>
      </c>
      <c r="CZ84" s="427">
        <v>0</v>
      </c>
      <c r="DA84" s="427">
        <v>360.92</v>
      </c>
      <c r="DB84" s="427">
        <v>-162712.53999999998</v>
      </c>
      <c r="DC84" s="427">
        <v>0</v>
      </c>
      <c r="DD84" s="427">
        <v>0</v>
      </c>
      <c r="DE84" s="427">
        <v>0</v>
      </c>
      <c r="DF84" s="427">
        <v>0</v>
      </c>
      <c r="DG84" s="427"/>
      <c r="DH84" s="427"/>
      <c r="DI84" s="427"/>
      <c r="DJ84" s="427">
        <v>0</v>
      </c>
      <c r="DK84" s="427">
        <v>0</v>
      </c>
      <c r="DL84" s="427">
        <v>0</v>
      </c>
      <c r="DM84" s="427">
        <v>0</v>
      </c>
      <c r="DN84" s="427">
        <v>0</v>
      </c>
      <c r="DO84" s="427">
        <v>0</v>
      </c>
      <c r="DP84" s="427">
        <v>-102029.95</v>
      </c>
      <c r="DQ84" s="427">
        <v>0</v>
      </c>
      <c r="DR84" s="427">
        <v>0</v>
      </c>
      <c r="DS84" s="427">
        <v>0</v>
      </c>
      <c r="DT84" s="427">
        <v>-102029.95</v>
      </c>
      <c r="DU84" s="427">
        <v>0</v>
      </c>
      <c r="DV84" s="427">
        <v>0</v>
      </c>
      <c r="DW84" s="427">
        <v>0</v>
      </c>
      <c r="DX84" s="427">
        <v>-5798.31</v>
      </c>
      <c r="DY84" s="427">
        <v>0</v>
      </c>
      <c r="DZ84" s="427">
        <v>-83627.66</v>
      </c>
      <c r="EA84" s="427">
        <v>0.41570905706612393</v>
      </c>
      <c r="EC84" s="428">
        <f t="shared" si="3"/>
        <v>0.41570905708067585</v>
      </c>
    </row>
    <row r="85" spans="1:133" ht="15.6" hidden="1" x14ac:dyDescent="0.3">
      <c r="A85" s="422" t="str">
        <f t="shared" si="2"/>
        <v>3304063</v>
      </c>
      <c r="B85" s="422" t="s">
        <v>454</v>
      </c>
      <c r="C85" s="423">
        <v>4063</v>
      </c>
      <c r="D85" s="424" t="s">
        <v>1093</v>
      </c>
      <c r="E85" s="425" t="s">
        <v>1086</v>
      </c>
      <c r="F85" s="426">
        <v>0</v>
      </c>
      <c r="G85" s="425" t="s">
        <v>161</v>
      </c>
      <c r="H85" s="425" t="s">
        <v>463</v>
      </c>
      <c r="I85" s="427">
        <v>6868081.3300577477</v>
      </c>
      <c r="J85" s="427">
        <v>0</v>
      </c>
      <c r="K85" s="427">
        <v>204722.33666666664</v>
      </c>
      <c r="L85" s="427">
        <v>0</v>
      </c>
      <c r="M85" s="427">
        <v>424005</v>
      </c>
      <c r="N85" s="427">
        <v>13412.5</v>
      </c>
      <c r="O85" s="427">
        <v>98667</v>
      </c>
      <c r="P85" s="427">
        <v>30589</v>
      </c>
      <c r="Q85" s="427">
        <v>3245</v>
      </c>
      <c r="R85" s="427">
        <v>121600</v>
      </c>
      <c r="S85" s="427">
        <v>0</v>
      </c>
      <c r="T85" s="427">
        <v>0</v>
      </c>
      <c r="U85" s="427">
        <v>12989</v>
      </c>
      <c r="V85" s="427">
        <v>6043</v>
      </c>
      <c r="W85" s="427">
        <v>0</v>
      </c>
      <c r="X85" s="427">
        <v>7783354.1667244146</v>
      </c>
      <c r="Y85" s="427">
        <v>3913322</v>
      </c>
      <c r="Z85" s="427">
        <v>0</v>
      </c>
      <c r="AA85" s="427">
        <v>1072148</v>
      </c>
      <c r="AB85" s="427">
        <v>286063</v>
      </c>
      <c r="AC85" s="427">
        <v>524849</v>
      </c>
      <c r="AD85" s="427">
        <v>0</v>
      </c>
      <c r="AE85" s="427">
        <v>15821</v>
      </c>
      <c r="AF85" s="427">
        <v>51248</v>
      </c>
      <c r="AG85" s="427">
        <v>23235</v>
      </c>
      <c r="AH85" s="427">
        <v>0</v>
      </c>
      <c r="AI85" s="427">
        <v>0</v>
      </c>
      <c r="AJ85" s="427">
        <v>152177</v>
      </c>
      <c r="AK85" s="427">
        <v>33562</v>
      </c>
      <c r="AL85" s="427">
        <v>12829</v>
      </c>
      <c r="AM85" s="427">
        <v>12152</v>
      </c>
      <c r="AN85" s="427">
        <v>189685.57</v>
      </c>
      <c r="AO85" s="427">
        <v>120950.36000000003</v>
      </c>
      <c r="AP85" s="427">
        <v>13332.8</v>
      </c>
      <c r="AQ85" s="427">
        <v>200045</v>
      </c>
      <c r="AR85" s="427">
        <v>15180</v>
      </c>
      <c r="AS85" s="427">
        <v>2066</v>
      </c>
      <c r="AT85" s="427">
        <v>52277</v>
      </c>
      <c r="AU85" s="427">
        <v>98767</v>
      </c>
      <c r="AV85" s="427">
        <v>0</v>
      </c>
      <c r="AW85" s="427">
        <v>0</v>
      </c>
      <c r="AX85" s="427">
        <v>0</v>
      </c>
      <c r="AY85" s="427">
        <v>49717</v>
      </c>
      <c r="AZ85" s="427">
        <v>23590</v>
      </c>
      <c r="BA85" s="427">
        <v>25585.75</v>
      </c>
      <c r="BB85" s="427">
        <v>14610</v>
      </c>
      <c r="BC85" s="427">
        <v>315105</v>
      </c>
      <c r="BD85" s="427">
        <v>158756</v>
      </c>
      <c r="BE85" s="427">
        <v>48348.31</v>
      </c>
      <c r="BF85" s="427">
        <v>211116</v>
      </c>
      <c r="BG85" s="427">
        <v>0</v>
      </c>
      <c r="BH85" s="427">
        <v>0</v>
      </c>
      <c r="BI85" s="427">
        <v>0</v>
      </c>
      <c r="BJ85" s="427">
        <v>7636537.79</v>
      </c>
      <c r="BK85" s="427">
        <v>546941.25999999885</v>
      </c>
      <c r="BL85" s="427">
        <v>146816.37672441453</v>
      </c>
      <c r="BM85" s="427">
        <v>693757.63672441337</v>
      </c>
      <c r="BN85" s="427">
        <v>17066.87</v>
      </c>
      <c r="BO85" s="427">
        <v>0</v>
      </c>
      <c r="BP85" s="427">
        <v>0</v>
      </c>
      <c r="BQ85" s="427">
        <v>17066.87</v>
      </c>
      <c r="BR85" s="427">
        <v>0</v>
      </c>
      <c r="BS85" s="427">
        <v>0</v>
      </c>
      <c r="BT85" s="427">
        <v>0</v>
      </c>
      <c r="BU85" s="427">
        <v>0</v>
      </c>
      <c r="BV85" s="427">
        <v>0</v>
      </c>
      <c r="BW85" s="427">
        <v>0</v>
      </c>
      <c r="BX85" s="427">
        <v>16940.7</v>
      </c>
      <c r="BY85" s="427">
        <v>0</v>
      </c>
      <c r="BZ85" s="427">
        <v>16940.7</v>
      </c>
      <c r="CA85" s="427">
        <v>39715</v>
      </c>
      <c r="CB85" s="427">
        <v>126.16999999999825</v>
      </c>
      <c r="CC85" s="427">
        <v>39841.17</v>
      </c>
      <c r="CD85" s="427">
        <v>0</v>
      </c>
      <c r="CE85" s="427">
        <v>0</v>
      </c>
      <c r="CF85" s="427">
        <v>0</v>
      </c>
      <c r="CG85" s="427">
        <v>0</v>
      </c>
      <c r="CH85" s="427">
        <v>0</v>
      </c>
      <c r="CI85" s="427">
        <v>0</v>
      </c>
      <c r="CJ85" s="427">
        <v>0</v>
      </c>
      <c r="CK85" s="427">
        <v>0</v>
      </c>
      <c r="CL85" s="427">
        <v>0</v>
      </c>
      <c r="CM85" s="427">
        <v>693757.63672441337</v>
      </c>
      <c r="CN85" s="427">
        <v>0</v>
      </c>
      <c r="CO85" s="427">
        <v>0</v>
      </c>
      <c r="CP85" s="427">
        <v>39841.17</v>
      </c>
      <c r="CQ85" s="427">
        <v>0</v>
      </c>
      <c r="CR85" s="427">
        <v>733598.80672441341</v>
      </c>
      <c r="CS85" s="427">
        <v>100000</v>
      </c>
      <c r="CT85" s="427">
        <v>844143.45</v>
      </c>
      <c r="CU85" s="427">
        <v>172.22</v>
      </c>
      <c r="CV85" s="427">
        <v>-743971.23</v>
      </c>
      <c r="CW85" s="427">
        <v>0</v>
      </c>
      <c r="CX85" s="427">
        <v>26976.86</v>
      </c>
      <c r="CY85" s="427">
        <v>10549.65</v>
      </c>
      <c r="CZ85" s="427">
        <v>39345.370000000003</v>
      </c>
      <c r="DA85" s="427">
        <v>0</v>
      </c>
      <c r="DB85" s="427">
        <v>-667099.35</v>
      </c>
      <c r="DC85" s="427">
        <v>2004849.43</v>
      </c>
      <c r="DD85" s="427">
        <v>11216.42</v>
      </c>
      <c r="DE85" s="427">
        <v>13153.9</v>
      </c>
      <c r="DF85" s="427">
        <v>2006786.91</v>
      </c>
      <c r="DG85" s="427"/>
      <c r="DH85" s="427"/>
      <c r="DI85" s="427"/>
      <c r="DJ85" s="427">
        <v>0</v>
      </c>
      <c r="DK85" s="427">
        <v>2006786.91</v>
      </c>
      <c r="DL85" s="427">
        <v>11124</v>
      </c>
      <c r="DM85" s="427">
        <v>0</v>
      </c>
      <c r="DN85" s="427">
        <v>0</v>
      </c>
      <c r="DO85" s="427">
        <v>0</v>
      </c>
      <c r="DP85" s="427">
        <v>-67645.27</v>
      </c>
      <c r="DQ85" s="427">
        <v>-4188.8</v>
      </c>
      <c r="DR85" s="427">
        <v>0</v>
      </c>
      <c r="DS85" s="427">
        <v>0</v>
      </c>
      <c r="DT85" s="427">
        <v>-60710.070000000007</v>
      </c>
      <c r="DU85" s="427">
        <v>20111</v>
      </c>
      <c r="DV85" s="427">
        <v>5990</v>
      </c>
      <c r="DW85" s="427">
        <v>-3435.56</v>
      </c>
      <c r="DX85" s="427">
        <v>0</v>
      </c>
      <c r="DY85" s="427">
        <v>0</v>
      </c>
      <c r="DZ85" s="427">
        <v>-568044</v>
      </c>
      <c r="EA85" s="427">
        <v>-0.12327558652032167</v>
      </c>
      <c r="EC85" s="428">
        <f t="shared" si="3"/>
        <v>-0.12327558640390635</v>
      </c>
    </row>
    <row r="86" spans="1:133" ht="15.6" hidden="1" x14ac:dyDescent="0.3">
      <c r="A86" s="422" t="str">
        <f t="shared" si="2"/>
        <v>3302005</v>
      </c>
      <c r="B86" s="422" t="s">
        <v>453</v>
      </c>
      <c r="C86" s="423">
        <v>2005</v>
      </c>
      <c r="D86" s="424" t="s">
        <v>241</v>
      </c>
      <c r="E86" s="425" t="s">
        <v>1086</v>
      </c>
      <c r="F86" s="426">
        <v>46094</v>
      </c>
      <c r="G86" s="425" t="s">
        <v>161</v>
      </c>
      <c r="H86" s="425" t="s">
        <v>486</v>
      </c>
      <c r="I86" s="427">
        <v>3367924.1474803332</v>
      </c>
      <c r="J86" s="427">
        <v>0</v>
      </c>
      <c r="K86" s="427">
        <v>125484.553</v>
      </c>
      <c r="L86" s="427">
        <v>0</v>
      </c>
      <c r="M86" s="427">
        <v>235985</v>
      </c>
      <c r="N86" s="427">
        <v>117735.2</v>
      </c>
      <c r="O86" s="427">
        <v>0</v>
      </c>
      <c r="P86" s="427">
        <v>21173.88</v>
      </c>
      <c r="Q86" s="427">
        <v>60415.217290000088</v>
      </c>
      <c r="R86" s="427">
        <v>17028.759999999998</v>
      </c>
      <c r="S86" s="427">
        <v>0</v>
      </c>
      <c r="T86" s="427">
        <v>3860.29</v>
      </c>
      <c r="U86" s="427">
        <v>30787.39</v>
      </c>
      <c r="V86" s="427">
        <v>74197.240000000005</v>
      </c>
      <c r="W86" s="427">
        <v>0</v>
      </c>
      <c r="X86" s="427">
        <v>4054591.6777703334</v>
      </c>
      <c r="Y86" s="427">
        <v>1797588.58</v>
      </c>
      <c r="Z86" s="427">
        <v>0</v>
      </c>
      <c r="AA86" s="427">
        <v>578088.38</v>
      </c>
      <c r="AB86" s="427">
        <v>73196.91</v>
      </c>
      <c r="AC86" s="427">
        <v>178270.07999999999</v>
      </c>
      <c r="AD86" s="427">
        <v>0</v>
      </c>
      <c r="AE86" s="427">
        <v>108959.21</v>
      </c>
      <c r="AF86" s="427">
        <v>11034.04</v>
      </c>
      <c r="AG86" s="427">
        <v>6722.33</v>
      </c>
      <c r="AH86" s="427">
        <v>0</v>
      </c>
      <c r="AI86" s="427">
        <v>430.2</v>
      </c>
      <c r="AJ86" s="427">
        <v>49163.29</v>
      </c>
      <c r="AK86" s="427">
        <v>3284.5</v>
      </c>
      <c r="AL86" s="427">
        <v>97060.26</v>
      </c>
      <c r="AM86" s="427">
        <v>14810.23</v>
      </c>
      <c r="AN86" s="427">
        <v>67518.91</v>
      </c>
      <c r="AO86" s="427">
        <v>59344.80000000001</v>
      </c>
      <c r="AP86" s="427">
        <v>14496.38</v>
      </c>
      <c r="AQ86" s="427">
        <v>111433.14</v>
      </c>
      <c r="AR86" s="427">
        <v>7822.29</v>
      </c>
      <c r="AS86" s="427">
        <v>0</v>
      </c>
      <c r="AT86" s="427">
        <v>15791.05</v>
      </c>
      <c r="AU86" s="427">
        <v>32095.42</v>
      </c>
      <c r="AV86" s="427">
        <v>0</v>
      </c>
      <c r="AW86" s="427">
        <v>4943.95</v>
      </c>
      <c r="AX86" s="427">
        <v>0</v>
      </c>
      <c r="AY86" s="427">
        <v>0</v>
      </c>
      <c r="AZ86" s="427">
        <v>23847.010000000002</v>
      </c>
      <c r="BA86" s="427">
        <v>18745.650000000001</v>
      </c>
      <c r="BB86" s="427">
        <v>0</v>
      </c>
      <c r="BC86" s="427">
        <v>173070.82</v>
      </c>
      <c r="BD86" s="427">
        <v>250124.91</v>
      </c>
      <c r="BE86" s="427">
        <v>46294.879999999997</v>
      </c>
      <c r="BF86" s="427">
        <v>156755.73000000001</v>
      </c>
      <c r="BG86" s="427">
        <v>0</v>
      </c>
      <c r="BH86" s="427">
        <v>0</v>
      </c>
      <c r="BI86" s="427">
        <v>0</v>
      </c>
      <c r="BJ86" s="427">
        <v>3900892.9499999997</v>
      </c>
      <c r="BK86" s="427">
        <v>75644.140000003565</v>
      </c>
      <c r="BL86" s="427">
        <v>153698.72777033364</v>
      </c>
      <c r="BM86" s="427">
        <v>229342.86777033721</v>
      </c>
      <c r="BN86" s="427">
        <v>11383.38</v>
      </c>
      <c r="BO86" s="427">
        <v>0</v>
      </c>
      <c r="BP86" s="427">
        <v>0</v>
      </c>
      <c r="BQ86" s="427">
        <v>11383.38</v>
      </c>
      <c r="BR86" s="427">
        <v>0</v>
      </c>
      <c r="BS86" s="427">
        <v>0</v>
      </c>
      <c r="BT86" s="427">
        <v>0</v>
      </c>
      <c r="BU86" s="427">
        <v>0</v>
      </c>
      <c r="BV86" s="427">
        <v>0</v>
      </c>
      <c r="BW86" s="427">
        <v>5699</v>
      </c>
      <c r="BX86" s="427">
        <v>2097.36</v>
      </c>
      <c r="BY86" s="427">
        <v>2745</v>
      </c>
      <c r="BZ86" s="427">
        <v>10541.36</v>
      </c>
      <c r="CA86" s="427">
        <v>0</v>
      </c>
      <c r="CB86" s="427">
        <v>842.01999999999862</v>
      </c>
      <c r="CC86" s="427">
        <v>842.01999999999862</v>
      </c>
      <c r="CD86" s="427">
        <v>0</v>
      </c>
      <c r="CE86" s="427">
        <v>0</v>
      </c>
      <c r="CF86" s="427">
        <v>0</v>
      </c>
      <c r="CG86" s="427">
        <v>0</v>
      </c>
      <c r="CH86" s="427">
        <v>0</v>
      </c>
      <c r="CI86" s="427">
        <v>0</v>
      </c>
      <c r="CJ86" s="427">
        <v>0</v>
      </c>
      <c r="CK86" s="427">
        <v>0</v>
      </c>
      <c r="CL86" s="427">
        <v>0</v>
      </c>
      <c r="CM86" s="427">
        <v>229342.86777033721</v>
      </c>
      <c r="CN86" s="427">
        <v>0</v>
      </c>
      <c r="CO86" s="427">
        <v>0</v>
      </c>
      <c r="CP86" s="427">
        <v>842.01999999999862</v>
      </c>
      <c r="CQ86" s="427">
        <v>0</v>
      </c>
      <c r="CR86" s="427">
        <v>230184.8877703372</v>
      </c>
      <c r="CS86" s="427">
        <v>582490.62</v>
      </c>
      <c r="CT86" s="427">
        <v>50120.94</v>
      </c>
      <c r="CU86" s="427">
        <v>0</v>
      </c>
      <c r="CV86" s="427">
        <v>532369.67999999993</v>
      </c>
      <c r="CW86" s="427">
        <v>3000</v>
      </c>
      <c r="CX86" s="427">
        <v>17194.099999999999</v>
      </c>
      <c r="CY86" s="427">
        <v>4574.13</v>
      </c>
      <c r="CZ86" s="427">
        <v>0</v>
      </c>
      <c r="DA86" s="427">
        <v>0</v>
      </c>
      <c r="DB86" s="427">
        <v>557137.90999999992</v>
      </c>
      <c r="DC86" s="427">
        <v>0</v>
      </c>
      <c r="DD86" s="427">
        <v>0</v>
      </c>
      <c r="DE86" s="427">
        <v>0</v>
      </c>
      <c r="DF86" s="427">
        <v>0</v>
      </c>
      <c r="DG86" s="427"/>
      <c r="DH86" s="427"/>
      <c r="DI86" s="427"/>
      <c r="DJ86" s="427">
        <v>0</v>
      </c>
      <c r="DK86" s="427">
        <v>0</v>
      </c>
      <c r="DL86" s="427">
        <v>0</v>
      </c>
      <c r="DM86" s="427">
        <v>0</v>
      </c>
      <c r="DN86" s="427">
        <v>2400</v>
      </c>
      <c r="DO86" s="427">
        <v>0</v>
      </c>
      <c r="DP86" s="427">
        <v>-319429.40000000002</v>
      </c>
      <c r="DQ86" s="427">
        <v>0</v>
      </c>
      <c r="DR86" s="427">
        <v>-9954</v>
      </c>
      <c r="DS86" s="427">
        <v>0</v>
      </c>
      <c r="DT86" s="427">
        <v>-326983.40000000002</v>
      </c>
      <c r="DU86" s="427">
        <v>0</v>
      </c>
      <c r="DV86" s="427">
        <v>0</v>
      </c>
      <c r="DW86" s="427">
        <v>0</v>
      </c>
      <c r="DX86" s="427">
        <v>0</v>
      </c>
      <c r="DY86" s="427">
        <v>30.42</v>
      </c>
      <c r="DZ86" s="427">
        <v>0</v>
      </c>
      <c r="EA86" s="427">
        <v>-4.2229662678437307E-2</v>
      </c>
      <c r="EC86" s="428">
        <f t="shared" si="3"/>
        <v>-4.2229662723840988E-2</v>
      </c>
    </row>
    <row r="87" spans="1:133" ht="15.6" hidden="1" x14ac:dyDescent="0.3">
      <c r="A87" s="422" t="str">
        <f t="shared" si="2"/>
        <v>3301016</v>
      </c>
      <c r="B87" s="422" t="s">
        <v>455</v>
      </c>
      <c r="C87" s="423">
        <v>1016</v>
      </c>
      <c r="D87" s="424" t="s">
        <v>243</v>
      </c>
      <c r="E87" s="425" t="s">
        <v>1086</v>
      </c>
      <c r="F87" s="426">
        <v>46094</v>
      </c>
      <c r="G87" s="425" t="s">
        <v>161</v>
      </c>
      <c r="H87" s="425" t="s">
        <v>464</v>
      </c>
      <c r="I87" s="427">
        <v>626841.30279732822</v>
      </c>
      <c r="J87" s="427">
        <v>0</v>
      </c>
      <c r="K87" s="427">
        <v>56242.473333333328</v>
      </c>
      <c r="L87" s="427">
        <v>0</v>
      </c>
      <c r="M87" s="427">
        <v>0</v>
      </c>
      <c r="N87" s="427">
        <v>0</v>
      </c>
      <c r="O87" s="427">
        <v>0</v>
      </c>
      <c r="P87" s="427">
        <v>0</v>
      </c>
      <c r="Q87" s="427">
        <v>37706.744475000029</v>
      </c>
      <c r="R87" s="427">
        <v>0</v>
      </c>
      <c r="S87" s="427">
        <v>0</v>
      </c>
      <c r="T87" s="427">
        <v>0</v>
      </c>
      <c r="U87" s="427">
        <v>28243.15</v>
      </c>
      <c r="V87" s="427">
        <v>103</v>
      </c>
      <c r="W87" s="427">
        <v>0</v>
      </c>
      <c r="X87" s="427">
        <v>749136.6706056617</v>
      </c>
      <c r="Y87" s="427">
        <v>171173.61</v>
      </c>
      <c r="Z87" s="427">
        <v>0</v>
      </c>
      <c r="AA87" s="427">
        <v>299193.59000000003</v>
      </c>
      <c r="AB87" s="427">
        <v>20150.11</v>
      </c>
      <c r="AC87" s="427">
        <v>66425.759999999995</v>
      </c>
      <c r="AD87" s="427">
        <v>0</v>
      </c>
      <c r="AE87" s="427">
        <v>17586.37</v>
      </c>
      <c r="AF87" s="427">
        <v>3305.39</v>
      </c>
      <c r="AG87" s="427">
        <v>5483.14</v>
      </c>
      <c r="AH87" s="427">
        <v>0</v>
      </c>
      <c r="AI87" s="427">
        <v>0</v>
      </c>
      <c r="AJ87" s="427">
        <v>6537.65</v>
      </c>
      <c r="AK87" s="427">
        <v>3936.74</v>
      </c>
      <c r="AL87" s="427">
        <v>724.8</v>
      </c>
      <c r="AM87" s="427">
        <v>880.02</v>
      </c>
      <c r="AN87" s="427">
        <v>9928.64</v>
      </c>
      <c r="AO87" s="427">
        <v>26000</v>
      </c>
      <c r="AP87" s="427">
        <v>9554.9599999999991</v>
      </c>
      <c r="AQ87" s="427">
        <v>30093.83</v>
      </c>
      <c r="AR87" s="427">
        <v>0</v>
      </c>
      <c r="AS87" s="427">
        <v>0</v>
      </c>
      <c r="AT87" s="427">
        <v>0</v>
      </c>
      <c r="AU87" s="427">
        <v>0</v>
      </c>
      <c r="AV87" s="427">
        <v>0</v>
      </c>
      <c r="AW87" s="427">
        <v>0</v>
      </c>
      <c r="AX87" s="427">
        <v>0</v>
      </c>
      <c r="AY87" s="427">
        <v>0</v>
      </c>
      <c r="AZ87" s="427">
        <v>32113.739999999998</v>
      </c>
      <c r="BA87" s="427">
        <v>3291.75</v>
      </c>
      <c r="BB87" s="427">
        <v>0</v>
      </c>
      <c r="BC87" s="427">
        <v>3401.16</v>
      </c>
      <c r="BD87" s="427">
        <v>11153.65</v>
      </c>
      <c r="BE87" s="427">
        <v>8830.57</v>
      </c>
      <c r="BF87" s="427">
        <v>13902.4</v>
      </c>
      <c r="BG87" s="427">
        <v>0</v>
      </c>
      <c r="BH87" s="427">
        <v>0</v>
      </c>
      <c r="BI87" s="427">
        <v>0</v>
      </c>
      <c r="BJ87" s="427">
        <v>743667.88</v>
      </c>
      <c r="BK87" s="427">
        <v>145367.85000000114</v>
      </c>
      <c r="BL87" s="427">
        <v>5468.7906056616921</v>
      </c>
      <c r="BM87" s="427">
        <v>150836.64060566283</v>
      </c>
      <c r="BN87" s="427">
        <v>4810</v>
      </c>
      <c r="BO87" s="427">
        <v>0</v>
      </c>
      <c r="BP87" s="427">
        <v>0</v>
      </c>
      <c r="BQ87" s="427">
        <v>4810</v>
      </c>
      <c r="BR87" s="427">
        <v>0</v>
      </c>
      <c r="BS87" s="427">
        <v>7727.24</v>
      </c>
      <c r="BT87" s="427">
        <v>0</v>
      </c>
      <c r="BU87" s="427">
        <v>0</v>
      </c>
      <c r="BV87" s="427">
        <v>0</v>
      </c>
      <c r="BW87" s="427">
        <v>0</v>
      </c>
      <c r="BX87" s="427">
        <v>0</v>
      </c>
      <c r="BY87" s="427">
        <v>0</v>
      </c>
      <c r="BZ87" s="427">
        <v>7727.24</v>
      </c>
      <c r="CA87" s="427">
        <v>2934</v>
      </c>
      <c r="CB87" s="427">
        <v>-2917.24</v>
      </c>
      <c r="CC87" s="427">
        <v>16.760000000000218</v>
      </c>
      <c r="CD87" s="427">
        <v>0</v>
      </c>
      <c r="CE87" s="427">
        <v>0</v>
      </c>
      <c r="CF87" s="427">
        <v>0</v>
      </c>
      <c r="CG87" s="427">
        <v>0</v>
      </c>
      <c r="CH87" s="427">
        <v>0</v>
      </c>
      <c r="CI87" s="427">
        <v>0</v>
      </c>
      <c r="CJ87" s="427">
        <v>0</v>
      </c>
      <c r="CK87" s="427">
        <v>0</v>
      </c>
      <c r="CL87" s="427">
        <v>0</v>
      </c>
      <c r="CM87" s="427">
        <v>150836.64060566283</v>
      </c>
      <c r="CN87" s="427">
        <v>0</v>
      </c>
      <c r="CO87" s="427">
        <v>0</v>
      </c>
      <c r="CP87" s="427">
        <v>16.760000000000218</v>
      </c>
      <c r="CQ87" s="427">
        <v>0</v>
      </c>
      <c r="CR87" s="427">
        <v>150853.40060566284</v>
      </c>
      <c r="CS87" s="427">
        <v>227997.61</v>
      </c>
      <c r="CT87" s="427">
        <v>0</v>
      </c>
      <c r="CU87" s="427">
        <v>0</v>
      </c>
      <c r="CV87" s="427">
        <v>227997.61</v>
      </c>
      <c r="CW87" s="427">
        <v>0</v>
      </c>
      <c r="CX87" s="427">
        <v>2688.26</v>
      </c>
      <c r="CY87" s="427">
        <v>1446.4</v>
      </c>
      <c r="CZ87" s="427">
        <v>0</v>
      </c>
      <c r="DA87" s="427">
        <v>0</v>
      </c>
      <c r="DB87" s="427">
        <v>232132.27</v>
      </c>
      <c r="DC87" s="427">
        <v>-74.42</v>
      </c>
      <c r="DD87" s="427">
        <v>0</v>
      </c>
      <c r="DE87" s="427">
        <v>0</v>
      </c>
      <c r="DF87" s="427">
        <v>-74.42</v>
      </c>
      <c r="DG87" s="427"/>
      <c r="DH87" s="427"/>
      <c r="DI87" s="427"/>
      <c r="DJ87" s="427">
        <v>0</v>
      </c>
      <c r="DK87" s="427">
        <v>-74.42</v>
      </c>
      <c r="DL87" s="427">
        <v>0</v>
      </c>
      <c r="DM87" s="427">
        <v>0</v>
      </c>
      <c r="DN87" s="427">
        <v>0</v>
      </c>
      <c r="DO87" s="427">
        <v>0</v>
      </c>
      <c r="DP87" s="427">
        <v>-5138.8</v>
      </c>
      <c r="DQ87" s="427">
        <v>-26000</v>
      </c>
      <c r="DR87" s="427">
        <v>0</v>
      </c>
      <c r="DS87" s="427">
        <v>0</v>
      </c>
      <c r="DT87" s="427">
        <v>-31138.799999999999</v>
      </c>
      <c r="DU87" s="427">
        <v>0</v>
      </c>
      <c r="DV87" s="427">
        <v>0</v>
      </c>
      <c r="DW87" s="427">
        <v>0</v>
      </c>
      <c r="DX87" s="427">
        <v>-1373.83</v>
      </c>
      <c r="DY87" s="427">
        <v>0</v>
      </c>
      <c r="DZ87" s="427">
        <v>-48691.37</v>
      </c>
      <c r="EA87" s="427">
        <v>-0.44939433713443577</v>
      </c>
      <c r="EC87" s="428">
        <f t="shared" si="3"/>
        <v>-0.44939433714171173</v>
      </c>
    </row>
    <row r="88" spans="1:133" ht="15.6" hidden="1" x14ac:dyDescent="0.3">
      <c r="A88" s="422" t="str">
        <f t="shared" si="2"/>
        <v>3302115</v>
      </c>
      <c r="B88" s="422" t="s">
        <v>456</v>
      </c>
      <c r="C88" s="423">
        <v>2115</v>
      </c>
      <c r="D88" s="424" t="s">
        <v>244</v>
      </c>
      <c r="E88" s="425" t="s">
        <v>1086</v>
      </c>
      <c r="F88" s="426">
        <v>46093</v>
      </c>
      <c r="G88" s="425" t="s">
        <v>161</v>
      </c>
      <c r="H88" s="425" t="s">
        <v>465</v>
      </c>
      <c r="I88" s="427">
        <v>1877937.9358337836</v>
      </c>
      <c r="J88" s="427">
        <v>0</v>
      </c>
      <c r="K88" s="427">
        <v>110817.78333333333</v>
      </c>
      <c r="L88" s="427">
        <v>0</v>
      </c>
      <c r="M88" s="427">
        <v>233975</v>
      </c>
      <c r="N88" s="427">
        <v>41031.64</v>
      </c>
      <c r="O88" s="427">
        <v>0</v>
      </c>
      <c r="P88" s="427">
        <v>0</v>
      </c>
      <c r="Q88" s="427">
        <v>14619.62</v>
      </c>
      <c r="R88" s="427">
        <v>0</v>
      </c>
      <c r="S88" s="427">
        <v>0</v>
      </c>
      <c r="T88" s="427">
        <v>0</v>
      </c>
      <c r="U88" s="427">
        <v>10073.35</v>
      </c>
      <c r="V88" s="427">
        <v>99317.859999999986</v>
      </c>
      <c r="W88" s="427">
        <v>0</v>
      </c>
      <c r="X88" s="427">
        <v>2387773.1891671172</v>
      </c>
      <c r="Y88" s="427">
        <v>1327300.53</v>
      </c>
      <c r="Z88" s="427">
        <v>0</v>
      </c>
      <c r="AA88" s="427">
        <v>344250.4</v>
      </c>
      <c r="AB88" s="427">
        <v>2752.64</v>
      </c>
      <c r="AC88" s="427">
        <v>158041.01999999999</v>
      </c>
      <c r="AD88" s="427">
        <v>103978.07</v>
      </c>
      <c r="AE88" s="427">
        <v>52223.06</v>
      </c>
      <c r="AF88" s="427">
        <v>0</v>
      </c>
      <c r="AG88" s="427">
        <v>2820</v>
      </c>
      <c r="AH88" s="427">
        <v>0</v>
      </c>
      <c r="AI88" s="427">
        <v>8883.15</v>
      </c>
      <c r="AJ88" s="427">
        <v>1401.91</v>
      </c>
      <c r="AK88" s="427">
        <v>0</v>
      </c>
      <c r="AL88" s="427">
        <v>0</v>
      </c>
      <c r="AM88" s="427">
        <v>7568.11</v>
      </c>
      <c r="AN88" s="427">
        <v>25122.91</v>
      </c>
      <c r="AO88" s="427">
        <v>41869.75</v>
      </c>
      <c r="AP88" s="427">
        <v>9797.76</v>
      </c>
      <c r="AQ88" s="427">
        <v>126195.94</v>
      </c>
      <c r="AR88" s="427">
        <v>0</v>
      </c>
      <c r="AS88" s="427">
        <v>0</v>
      </c>
      <c r="AT88" s="427">
        <v>3829.94</v>
      </c>
      <c r="AU88" s="427">
        <v>0</v>
      </c>
      <c r="AV88" s="427">
        <v>0</v>
      </c>
      <c r="AW88" s="427">
        <v>0</v>
      </c>
      <c r="AX88" s="427">
        <v>0</v>
      </c>
      <c r="AY88" s="427">
        <v>700</v>
      </c>
      <c r="AZ88" s="427">
        <v>86214.23</v>
      </c>
      <c r="BA88" s="427">
        <v>5139.75</v>
      </c>
      <c r="BB88" s="427">
        <v>1080</v>
      </c>
      <c r="BC88" s="427">
        <v>64.150000000000006</v>
      </c>
      <c r="BD88" s="427">
        <v>15426.39</v>
      </c>
      <c r="BE88" s="427">
        <v>7955</v>
      </c>
      <c r="BF88" s="427">
        <v>27167.65</v>
      </c>
      <c r="BG88" s="427">
        <v>138387.78</v>
      </c>
      <c r="BH88" s="427">
        <v>0</v>
      </c>
      <c r="BI88" s="427">
        <v>0</v>
      </c>
      <c r="BJ88" s="427">
        <v>2498170.1399999997</v>
      </c>
      <c r="BK88" s="427">
        <v>291317.62000000023</v>
      </c>
      <c r="BL88" s="427">
        <v>-110396.95083288243</v>
      </c>
      <c r="BM88" s="427">
        <v>180920.6691671178</v>
      </c>
      <c r="BN88" s="427">
        <v>7737.25</v>
      </c>
      <c r="BO88" s="427">
        <v>0</v>
      </c>
      <c r="BP88" s="427">
        <v>0</v>
      </c>
      <c r="BQ88" s="427">
        <v>7737.25</v>
      </c>
      <c r="BR88" s="427">
        <v>0</v>
      </c>
      <c r="BS88" s="427">
        <v>0</v>
      </c>
      <c r="BT88" s="427">
        <v>0</v>
      </c>
      <c r="BU88" s="427">
        <v>0</v>
      </c>
      <c r="BV88" s="427">
        <v>0</v>
      </c>
      <c r="BW88" s="427">
        <v>0</v>
      </c>
      <c r="BX88" s="427">
        <v>0</v>
      </c>
      <c r="BY88" s="427">
        <v>0</v>
      </c>
      <c r="BZ88" s="427">
        <v>0</v>
      </c>
      <c r="CA88" s="427">
        <v>4559.88</v>
      </c>
      <c r="CB88" s="427">
        <v>7737.25</v>
      </c>
      <c r="CC88" s="427">
        <v>12297.130000000001</v>
      </c>
      <c r="CD88" s="427">
        <v>0</v>
      </c>
      <c r="CE88" s="427">
        <v>0</v>
      </c>
      <c r="CF88" s="427">
        <v>0</v>
      </c>
      <c r="CG88" s="427">
        <v>0</v>
      </c>
      <c r="CH88" s="427">
        <v>0</v>
      </c>
      <c r="CI88" s="427">
        <v>0</v>
      </c>
      <c r="CJ88" s="427">
        <v>0</v>
      </c>
      <c r="CK88" s="427">
        <v>0</v>
      </c>
      <c r="CL88" s="427">
        <v>0</v>
      </c>
      <c r="CM88" s="427">
        <v>180920.6691671178</v>
      </c>
      <c r="CN88" s="427">
        <v>0</v>
      </c>
      <c r="CO88" s="427">
        <v>12297</v>
      </c>
      <c r="CP88" s="427">
        <v>0.13000000000101863</v>
      </c>
      <c r="CQ88" s="427">
        <v>0</v>
      </c>
      <c r="CR88" s="427">
        <v>193217.7991671178</v>
      </c>
      <c r="CS88" s="427">
        <v>377578.65</v>
      </c>
      <c r="CT88" s="427">
        <v>0</v>
      </c>
      <c r="CU88" s="427">
        <v>0</v>
      </c>
      <c r="CV88" s="427">
        <v>377578.65</v>
      </c>
      <c r="CW88" s="427">
        <v>0</v>
      </c>
      <c r="CX88" s="427">
        <v>2889.8</v>
      </c>
      <c r="CY88" s="427">
        <v>2263.64</v>
      </c>
      <c r="CZ88" s="427">
        <v>0</v>
      </c>
      <c r="DA88" s="427">
        <v>0</v>
      </c>
      <c r="DB88" s="427">
        <v>382732.09</v>
      </c>
      <c r="DC88" s="427">
        <v>0</v>
      </c>
      <c r="DD88" s="427">
        <v>0</v>
      </c>
      <c r="DE88" s="427">
        <v>0</v>
      </c>
      <c r="DF88" s="427">
        <v>0</v>
      </c>
      <c r="DG88" s="427"/>
      <c r="DH88" s="427"/>
      <c r="DI88" s="427"/>
      <c r="DJ88" s="427">
        <v>0</v>
      </c>
      <c r="DK88" s="427">
        <v>0</v>
      </c>
      <c r="DL88" s="427">
        <v>0</v>
      </c>
      <c r="DM88" s="427">
        <v>0</v>
      </c>
      <c r="DN88" s="427">
        <v>0</v>
      </c>
      <c r="DO88" s="427">
        <v>0</v>
      </c>
      <c r="DP88" s="427">
        <v>0</v>
      </c>
      <c r="DQ88" s="427">
        <v>-2752.64</v>
      </c>
      <c r="DR88" s="427">
        <v>0</v>
      </c>
      <c r="DS88" s="427">
        <v>0</v>
      </c>
      <c r="DT88" s="427">
        <v>-2752.64</v>
      </c>
      <c r="DU88" s="427">
        <v>0</v>
      </c>
      <c r="DV88" s="427">
        <v>0</v>
      </c>
      <c r="DW88" s="427">
        <v>-23761.71</v>
      </c>
      <c r="DX88" s="427">
        <v>0</v>
      </c>
      <c r="DY88" s="427">
        <v>0</v>
      </c>
      <c r="DZ88" s="427">
        <v>-162999.67999999999</v>
      </c>
      <c r="EA88" s="427">
        <v>-0.26083288225345314</v>
      </c>
      <c r="EC88" s="428">
        <f t="shared" si="3"/>
        <v>-0.26083288222434931</v>
      </c>
    </row>
    <row r="89" spans="1:133" ht="15.6" hidden="1" x14ac:dyDescent="0.3">
      <c r="A89" s="422" t="str">
        <f t="shared" si="2"/>
        <v>3302441</v>
      </c>
      <c r="B89" s="422" t="s">
        <v>457</v>
      </c>
      <c r="C89" s="423">
        <v>2441</v>
      </c>
      <c r="D89" s="424" t="s">
        <v>245</v>
      </c>
      <c r="E89" s="425" t="s">
        <v>1086</v>
      </c>
      <c r="F89" s="426">
        <v>46094</v>
      </c>
      <c r="G89" s="425" t="s">
        <v>161</v>
      </c>
      <c r="H89" s="425" t="s">
        <v>466</v>
      </c>
      <c r="I89" s="427">
        <v>2286612.4722151789</v>
      </c>
      <c r="J89" s="427">
        <v>0</v>
      </c>
      <c r="K89" s="427">
        <v>126557.89000000001</v>
      </c>
      <c r="L89" s="427">
        <v>0</v>
      </c>
      <c r="M89" s="427">
        <v>308660</v>
      </c>
      <c r="N89" s="427">
        <v>42054.93</v>
      </c>
      <c r="O89" s="427">
        <v>15911.6</v>
      </c>
      <c r="P89" s="427">
        <v>0</v>
      </c>
      <c r="Q89" s="427">
        <v>16722.037580000073</v>
      </c>
      <c r="R89" s="427">
        <v>0</v>
      </c>
      <c r="S89" s="427">
        <v>0</v>
      </c>
      <c r="T89" s="427">
        <v>0</v>
      </c>
      <c r="U89" s="427">
        <v>22529</v>
      </c>
      <c r="V89" s="427">
        <v>9929.76</v>
      </c>
      <c r="W89" s="427">
        <v>30614.080000000002</v>
      </c>
      <c r="X89" s="427">
        <v>2859591.7697951794</v>
      </c>
      <c r="Y89" s="427">
        <v>1234187.45</v>
      </c>
      <c r="Z89" s="427">
        <v>0</v>
      </c>
      <c r="AA89" s="427">
        <v>606291.06000000006</v>
      </c>
      <c r="AB89" s="427">
        <v>97460.180000000008</v>
      </c>
      <c r="AC89" s="427">
        <v>136305.93</v>
      </c>
      <c r="AD89" s="427">
        <v>0</v>
      </c>
      <c r="AE89" s="427">
        <v>113680.28</v>
      </c>
      <c r="AF89" s="427">
        <v>9912.9500000000007</v>
      </c>
      <c r="AG89" s="427">
        <v>4013.5</v>
      </c>
      <c r="AH89" s="427">
        <v>0</v>
      </c>
      <c r="AI89" s="427">
        <v>0</v>
      </c>
      <c r="AJ89" s="427">
        <v>692</v>
      </c>
      <c r="AK89" s="427">
        <v>7087.25</v>
      </c>
      <c r="AL89" s="427">
        <v>1577.62</v>
      </c>
      <c r="AM89" s="427">
        <v>6301.41</v>
      </c>
      <c r="AN89" s="427">
        <v>41724.549999999996</v>
      </c>
      <c r="AO89" s="427">
        <v>14333.979999999998</v>
      </c>
      <c r="AP89" s="427">
        <v>10995.32</v>
      </c>
      <c r="AQ89" s="427">
        <v>116805.87</v>
      </c>
      <c r="AR89" s="427">
        <v>0</v>
      </c>
      <c r="AS89" s="427">
        <v>0</v>
      </c>
      <c r="AT89" s="427">
        <v>6780.4500000000007</v>
      </c>
      <c r="AU89" s="427">
        <v>0</v>
      </c>
      <c r="AV89" s="427">
        <v>0</v>
      </c>
      <c r="AW89" s="427">
        <v>0</v>
      </c>
      <c r="AX89" s="427">
        <v>0</v>
      </c>
      <c r="AY89" s="427">
        <v>0</v>
      </c>
      <c r="AZ89" s="427">
        <v>163208.93</v>
      </c>
      <c r="BA89" s="427">
        <v>9471</v>
      </c>
      <c r="BB89" s="427">
        <v>5428</v>
      </c>
      <c r="BC89" s="427">
        <v>112771.04</v>
      </c>
      <c r="BD89" s="427">
        <v>72635.91</v>
      </c>
      <c r="BE89" s="427">
        <v>13375.559999999998</v>
      </c>
      <c r="BF89" s="427">
        <v>53441.56</v>
      </c>
      <c r="BG89" s="427">
        <v>0</v>
      </c>
      <c r="BH89" s="427">
        <v>0</v>
      </c>
      <c r="BI89" s="427">
        <v>0</v>
      </c>
      <c r="BJ89" s="427">
        <v>2838481.8000000007</v>
      </c>
      <c r="BK89" s="427">
        <v>319126.28000000305</v>
      </c>
      <c r="BL89" s="427">
        <v>21109.969795178622</v>
      </c>
      <c r="BM89" s="427">
        <v>340236.24979518168</v>
      </c>
      <c r="BN89" s="427">
        <v>8136.63</v>
      </c>
      <c r="BO89" s="427">
        <v>0</v>
      </c>
      <c r="BP89" s="427">
        <v>0</v>
      </c>
      <c r="BQ89" s="427">
        <v>8136.63</v>
      </c>
      <c r="BR89" s="427">
        <v>0</v>
      </c>
      <c r="BS89" s="427">
        <v>6610</v>
      </c>
      <c r="BT89" s="427">
        <v>0</v>
      </c>
      <c r="BU89" s="427">
        <v>0</v>
      </c>
      <c r="BV89" s="427">
        <v>0</v>
      </c>
      <c r="BW89" s="427">
        <v>0</v>
      </c>
      <c r="BX89" s="427">
        <v>15203</v>
      </c>
      <c r="BY89" s="427">
        <v>0</v>
      </c>
      <c r="BZ89" s="427">
        <v>21813</v>
      </c>
      <c r="CA89" s="427">
        <v>38444.129999999997</v>
      </c>
      <c r="CB89" s="427">
        <v>-13676.369999999999</v>
      </c>
      <c r="CC89" s="427">
        <v>24767.759999999998</v>
      </c>
      <c r="CD89" s="427">
        <v>0</v>
      </c>
      <c r="CE89" s="427">
        <v>0</v>
      </c>
      <c r="CF89" s="427">
        <v>0</v>
      </c>
      <c r="CG89" s="427">
        <v>0</v>
      </c>
      <c r="CH89" s="427">
        <v>0</v>
      </c>
      <c r="CI89" s="427">
        <v>0</v>
      </c>
      <c r="CJ89" s="427">
        <v>0</v>
      </c>
      <c r="CK89" s="427">
        <v>0</v>
      </c>
      <c r="CL89" s="427">
        <v>0</v>
      </c>
      <c r="CM89" s="427">
        <v>340236.24979518168</v>
      </c>
      <c r="CN89" s="427">
        <v>0</v>
      </c>
      <c r="CO89" s="427">
        <v>24768</v>
      </c>
      <c r="CP89" s="427">
        <v>-0.24000000000160071</v>
      </c>
      <c r="CQ89" s="427">
        <v>0</v>
      </c>
      <c r="CR89" s="427">
        <v>365004.00979518169</v>
      </c>
      <c r="CS89" s="427">
        <v>568500.18999999994</v>
      </c>
      <c r="CT89" s="427">
        <v>8452.99</v>
      </c>
      <c r="CU89" s="427">
        <v>91</v>
      </c>
      <c r="CV89" s="427">
        <v>560138.19999999995</v>
      </c>
      <c r="CW89" s="427">
        <v>0</v>
      </c>
      <c r="CX89" s="427">
        <v>6957.29</v>
      </c>
      <c r="CY89" s="427">
        <v>4500.1000000000004</v>
      </c>
      <c r="CZ89" s="427">
        <v>0</v>
      </c>
      <c r="DA89" s="427">
        <v>0</v>
      </c>
      <c r="DB89" s="427">
        <v>571595.59</v>
      </c>
      <c r="DC89" s="427">
        <v>0</v>
      </c>
      <c r="DD89" s="427">
        <v>0</v>
      </c>
      <c r="DE89" s="427">
        <v>0</v>
      </c>
      <c r="DF89" s="427">
        <v>0</v>
      </c>
      <c r="DG89" s="427"/>
      <c r="DH89" s="427"/>
      <c r="DI89" s="427"/>
      <c r="DJ89" s="427">
        <v>0</v>
      </c>
      <c r="DK89" s="427">
        <v>0</v>
      </c>
      <c r="DL89" s="427">
        <v>0</v>
      </c>
      <c r="DM89" s="427">
        <v>0</v>
      </c>
      <c r="DN89" s="427">
        <v>0</v>
      </c>
      <c r="DO89" s="427">
        <v>0</v>
      </c>
      <c r="DP89" s="427">
        <v>-205557.75</v>
      </c>
      <c r="DQ89" s="427">
        <v>-2596</v>
      </c>
      <c r="DR89" s="427">
        <v>0</v>
      </c>
      <c r="DS89" s="427">
        <v>0</v>
      </c>
      <c r="DT89" s="427">
        <v>-208153.75</v>
      </c>
      <c r="DU89" s="427">
        <v>0</v>
      </c>
      <c r="DV89" s="427">
        <v>0</v>
      </c>
      <c r="DW89" s="427">
        <v>1562.34</v>
      </c>
      <c r="DX89" s="427">
        <v>0</v>
      </c>
      <c r="DY89" s="427">
        <v>0</v>
      </c>
      <c r="DZ89" s="427">
        <v>0</v>
      </c>
      <c r="EA89" s="427">
        <v>-0.17020481824874878</v>
      </c>
      <c r="EC89" s="428">
        <f t="shared" si="3"/>
        <v>-0.17020481828126321</v>
      </c>
    </row>
    <row r="90" spans="1:133" ht="15.6" hidden="1" x14ac:dyDescent="0.3">
      <c r="A90" s="422" t="str">
        <f t="shared" si="2"/>
        <v>3302321</v>
      </c>
      <c r="B90" s="422" t="s">
        <v>458</v>
      </c>
      <c r="C90" s="423">
        <v>2321</v>
      </c>
      <c r="D90" s="424" t="s">
        <v>246</v>
      </c>
      <c r="E90" s="425" t="s">
        <v>1086</v>
      </c>
      <c r="F90" s="426">
        <v>46094</v>
      </c>
      <c r="G90" s="425" t="s">
        <v>161</v>
      </c>
      <c r="H90" s="425" t="s">
        <v>467</v>
      </c>
      <c r="I90" s="427">
        <v>1253029.0223890988</v>
      </c>
      <c r="J90" s="427">
        <v>0</v>
      </c>
      <c r="K90" s="427">
        <v>173754.75666666665</v>
      </c>
      <c r="L90" s="427">
        <v>0</v>
      </c>
      <c r="M90" s="427">
        <v>191255</v>
      </c>
      <c r="N90" s="427">
        <v>22644.29</v>
      </c>
      <c r="O90" s="427">
        <v>0</v>
      </c>
      <c r="P90" s="427">
        <v>0</v>
      </c>
      <c r="Q90" s="427">
        <v>26636.526979999981</v>
      </c>
      <c r="R90" s="427">
        <v>0</v>
      </c>
      <c r="S90" s="427">
        <v>0</v>
      </c>
      <c r="T90" s="427">
        <v>0</v>
      </c>
      <c r="U90" s="427">
        <v>12937.32</v>
      </c>
      <c r="V90" s="427">
        <v>9700.09</v>
      </c>
      <c r="W90" s="427">
        <v>0</v>
      </c>
      <c r="X90" s="427">
        <v>1689957.0060357656</v>
      </c>
      <c r="Y90" s="427">
        <v>694847.62</v>
      </c>
      <c r="Z90" s="427">
        <v>0</v>
      </c>
      <c r="AA90" s="427">
        <v>389782.31</v>
      </c>
      <c r="AB90" s="427">
        <v>52322.049999999996</v>
      </c>
      <c r="AC90" s="427">
        <v>87041.58</v>
      </c>
      <c r="AD90" s="427">
        <v>0</v>
      </c>
      <c r="AE90" s="427">
        <v>41955.19</v>
      </c>
      <c r="AF90" s="427">
        <v>5451.63</v>
      </c>
      <c r="AG90" s="427">
        <v>2907.68</v>
      </c>
      <c r="AH90" s="427">
        <v>0</v>
      </c>
      <c r="AI90" s="427">
        <v>0</v>
      </c>
      <c r="AJ90" s="427">
        <v>10992.49</v>
      </c>
      <c r="AK90" s="427">
        <v>2763.17</v>
      </c>
      <c r="AL90" s="427">
        <v>2376.83</v>
      </c>
      <c r="AM90" s="427">
        <v>8652.48</v>
      </c>
      <c r="AN90" s="427">
        <v>16138.48</v>
      </c>
      <c r="AO90" s="427">
        <v>15754.439999999997</v>
      </c>
      <c r="AP90" s="427">
        <v>9797.59</v>
      </c>
      <c r="AQ90" s="427">
        <v>29717.4</v>
      </c>
      <c r="AR90" s="427">
        <v>236.92</v>
      </c>
      <c r="AS90" s="427">
        <v>0</v>
      </c>
      <c r="AT90" s="427">
        <v>52842.69</v>
      </c>
      <c r="AU90" s="427">
        <v>0</v>
      </c>
      <c r="AV90" s="427">
        <v>0</v>
      </c>
      <c r="AW90" s="427">
        <v>1680.35</v>
      </c>
      <c r="AX90" s="427">
        <v>60.93</v>
      </c>
      <c r="AY90" s="427">
        <v>0</v>
      </c>
      <c r="AZ90" s="427">
        <v>21476.61</v>
      </c>
      <c r="BA90" s="427">
        <v>5139.75</v>
      </c>
      <c r="BB90" s="427">
        <v>854.19</v>
      </c>
      <c r="BC90" s="427">
        <v>84913.76999999999</v>
      </c>
      <c r="BD90" s="427">
        <v>82179.010000000009</v>
      </c>
      <c r="BE90" s="427">
        <v>7578.36</v>
      </c>
      <c r="BF90" s="427">
        <v>67025.88</v>
      </c>
      <c r="BG90" s="427">
        <v>0</v>
      </c>
      <c r="BH90" s="427">
        <v>0</v>
      </c>
      <c r="BI90" s="427">
        <v>0</v>
      </c>
      <c r="BJ90" s="427">
        <v>1694489.4</v>
      </c>
      <c r="BK90" s="427">
        <v>385866.67999999924</v>
      </c>
      <c r="BL90" s="427">
        <v>-4532.3939642342739</v>
      </c>
      <c r="BM90" s="427">
        <v>381334.28603576496</v>
      </c>
      <c r="BN90" s="427">
        <v>6047.5</v>
      </c>
      <c r="BO90" s="427">
        <v>0</v>
      </c>
      <c r="BP90" s="427">
        <v>0</v>
      </c>
      <c r="BQ90" s="427">
        <v>6047.5</v>
      </c>
      <c r="BR90" s="427">
        <v>0</v>
      </c>
      <c r="BS90" s="427">
        <v>0</v>
      </c>
      <c r="BT90" s="427">
        <v>0</v>
      </c>
      <c r="BU90" s="427">
        <v>0</v>
      </c>
      <c r="BV90" s="427">
        <v>0</v>
      </c>
      <c r="BW90" s="427">
        <v>0</v>
      </c>
      <c r="BX90" s="427">
        <v>7281</v>
      </c>
      <c r="BY90" s="427">
        <v>0</v>
      </c>
      <c r="BZ90" s="427">
        <v>7281</v>
      </c>
      <c r="CA90" s="427">
        <v>6066.4500000000007</v>
      </c>
      <c r="CB90" s="427">
        <v>-1233.5</v>
      </c>
      <c r="CC90" s="427">
        <v>4832.9500000000007</v>
      </c>
      <c r="CD90" s="427">
        <v>0</v>
      </c>
      <c r="CE90" s="427">
        <v>0</v>
      </c>
      <c r="CF90" s="427">
        <v>0</v>
      </c>
      <c r="CG90" s="427">
        <v>0</v>
      </c>
      <c r="CH90" s="427">
        <v>0</v>
      </c>
      <c r="CI90" s="427">
        <v>0</v>
      </c>
      <c r="CJ90" s="427">
        <v>0</v>
      </c>
      <c r="CK90" s="427">
        <v>0</v>
      </c>
      <c r="CL90" s="427">
        <v>0</v>
      </c>
      <c r="CM90" s="427">
        <v>381334.28603576496</v>
      </c>
      <c r="CN90" s="427">
        <v>0</v>
      </c>
      <c r="CO90" s="427">
        <v>4832.5</v>
      </c>
      <c r="CP90" s="427">
        <v>0.4500000000007276</v>
      </c>
      <c r="CQ90" s="427">
        <v>0</v>
      </c>
      <c r="CR90" s="427">
        <v>386167.23603576497</v>
      </c>
      <c r="CS90" s="427">
        <v>574267.5</v>
      </c>
      <c r="CT90" s="427">
        <v>0</v>
      </c>
      <c r="CU90" s="427">
        <v>0</v>
      </c>
      <c r="CV90" s="427">
        <v>574267.5</v>
      </c>
      <c r="CW90" s="427">
        <v>0</v>
      </c>
      <c r="CX90" s="427">
        <v>3788.59</v>
      </c>
      <c r="CY90" s="427">
        <v>437.41</v>
      </c>
      <c r="CZ90" s="427">
        <v>0</v>
      </c>
      <c r="DA90" s="427">
        <v>0</v>
      </c>
      <c r="DB90" s="427">
        <v>578493.5</v>
      </c>
      <c r="DC90" s="427">
        <v>0</v>
      </c>
      <c r="DD90" s="427">
        <v>0</v>
      </c>
      <c r="DE90" s="427">
        <v>0</v>
      </c>
      <c r="DF90" s="427">
        <v>0</v>
      </c>
      <c r="DG90" s="427"/>
      <c r="DH90" s="427"/>
      <c r="DI90" s="427"/>
      <c r="DJ90" s="427">
        <v>0</v>
      </c>
      <c r="DK90" s="427">
        <v>0</v>
      </c>
      <c r="DL90" s="427">
        <v>1640</v>
      </c>
      <c r="DM90" s="427">
        <v>0</v>
      </c>
      <c r="DN90" s="427">
        <v>0</v>
      </c>
      <c r="DO90" s="427">
        <v>0</v>
      </c>
      <c r="DP90" s="427">
        <v>-137150.23000000001</v>
      </c>
      <c r="DQ90" s="427">
        <v>-55630.239999999998</v>
      </c>
      <c r="DR90" s="427">
        <v>0</v>
      </c>
      <c r="DS90" s="427">
        <v>0</v>
      </c>
      <c r="DT90" s="427">
        <v>-191140.47</v>
      </c>
      <c r="DU90" s="427">
        <v>0</v>
      </c>
      <c r="DV90" s="427">
        <v>0</v>
      </c>
      <c r="DW90" s="427">
        <v>0</v>
      </c>
      <c r="DX90" s="427">
        <v>0</v>
      </c>
      <c r="DY90" s="427">
        <v>0</v>
      </c>
      <c r="DZ90" s="427">
        <v>-1186.25</v>
      </c>
      <c r="EA90" s="427">
        <v>0.45603576494613662</v>
      </c>
      <c r="EC90" s="428">
        <f t="shared" si="3"/>
        <v>0.45603576497524045</v>
      </c>
    </row>
    <row r="91" spans="1:133" ht="15.6" hidden="1" x14ac:dyDescent="0.3">
      <c r="A91" s="422" t="str">
        <f t="shared" si="2"/>
        <v>3302189</v>
      </c>
      <c r="B91" s="422" t="s">
        <v>459</v>
      </c>
      <c r="C91" s="423">
        <v>2189</v>
      </c>
      <c r="D91" s="424" t="s">
        <v>247</v>
      </c>
      <c r="E91" s="425" t="s">
        <v>1086</v>
      </c>
      <c r="F91" s="426" t="s">
        <v>1090</v>
      </c>
      <c r="G91" s="425" t="s">
        <v>161</v>
      </c>
      <c r="H91" s="425" t="s">
        <v>487</v>
      </c>
      <c r="I91" s="427">
        <v>1581906.1980181492</v>
      </c>
      <c r="J91" s="427">
        <v>0</v>
      </c>
      <c r="K91" s="427">
        <v>66088.796666666662</v>
      </c>
      <c r="L91" s="427">
        <v>0</v>
      </c>
      <c r="M91" s="427">
        <v>181800</v>
      </c>
      <c r="N91" s="427">
        <v>49365.57</v>
      </c>
      <c r="O91" s="427">
        <v>0</v>
      </c>
      <c r="P91" s="427">
        <v>0</v>
      </c>
      <c r="Q91" s="427">
        <v>13086.75</v>
      </c>
      <c r="R91" s="427">
        <v>2931.92</v>
      </c>
      <c r="S91" s="427">
        <v>0</v>
      </c>
      <c r="T91" s="427">
        <v>0</v>
      </c>
      <c r="U91" s="427">
        <v>8030.78</v>
      </c>
      <c r="V91" s="427">
        <v>0</v>
      </c>
      <c r="W91" s="427">
        <v>0</v>
      </c>
      <c r="X91" s="427">
        <v>1903210.0146848159</v>
      </c>
      <c r="Y91" s="427">
        <v>724052.77</v>
      </c>
      <c r="Z91" s="427">
        <v>0</v>
      </c>
      <c r="AA91" s="427">
        <v>260913.22</v>
      </c>
      <c r="AB91" s="427">
        <v>50259.119999999995</v>
      </c>
      <c r="AC91" s="427">
        <v>7057.38</v>
      </c>
      <c r="AD91" s="427">
        <v>0</v>
      </c>
      <c r="AE91" s="427">
        <v>98802.45</v>
      </c>
      <c r="AF91" s="427">
        <v>4142.78</v>
      </c>
      <c r="AG91" s="427">
        <v>7141.96</v>
      </c>
      <c r="AH91" s="427">
        <v>0</v>
      </c>
      <c r="AI91" s="427">
        <v>0</v>
      </c>
      <c r="AJ91" s="427">
        <v>6368.46</v>
      </c>
      <c r="AK91" s="427">
        <v>230</v>
      </c>
      <c r="AL91" s="427">
        <v>62716.09</v>
      </c>
      <c r="AM91" s="427">
        <v>4863.4399999999996</v>
      </c>
      <c r="AN91" s="427">
        <v>35826.629999999997</v>
      </c>
      <c r="AO91" s="427">
        <v>31534.81</v>
      </c>
      <c r="AP91" s="427">
        <v>10059.299999999999</v>
      </c>
      <c r="AQ91" s="427">
        <v>35761.040000000001</v>
      </c>
      <c r="AR91" s="427">
        <v>0</v>
      </c>
      <c r="AS91" s="427">
        <v>0</v>
      </c>
      <c r="AT91" s="427">
        <v>0</v>
      </c>
      <c r="AU91" s="427">
        <v>489.43</v>
      </c>
      <c r="AV91" s="427">
        <v>575.22</v>
      </c>
      <c r="AW91" s="427">
        <v>0</v>
      </c>
      <c r="AX91" s="427">
        <v>0</v>
      </c>
      <c r="AY91" s="427">
        <v>0</v>
      </c>
      <c r="AZ91" s="427">
        <v>20239.05</v>
      </c>
      <c r="BA91" s="427">
        <v>5139.75</v>
      </c>
      <c r="BB91" s="427">
        <v>0</v>
      </c>
      <c r="BC91" s="427">
        <v>127135.53</v>
      </c>
      <c r="BD91" s="427">
        <v>251058.56</v>
      </c>
      <c r="BE91" s="427">
        <v>17513.43</v>
      </c>
      <c r="BF91" s="427">
        <v>120972.44</v>
      </c>
      <c r="BG91" s="427">
        <v>0</v>
      </c>
      <c r="BH91" s="427">
        <v>0</v>
      </c>
      <c r="BI91" s="427">
        <v>0</v>
      </c>
      <c r="BJ91" s="427">
        <v>1882852.8599999999</v>
      </c>
      <c r="BK91" s="427">
        <v>-481557.54000000155</v>
      </c>
      <c r="BL91" s="427">
        <v>20357.154684816021</v>
      </c>
      <c r="BM91" s="427">
        <v>-461200.38531518553</v>
      </c>
      <c r="BN91" s="427">
        <v>6724.75</v>
      </c>
      <c r="BO91" s="427">
        <v>0</v>
      </c>
      <c r="BP91" s="427">
        <v>0</v>
      </c>
      <c r="BQ91" s="427">
        <v>6724.75</v>
      </c>
      <c r="BR91" s="427">
        <v>0</v>
      </c>
      <c r="BS91" s="427">
        <v>0</v>
      </c>
      <c r="BT91" s="427">
        <v>0</v>
      </c>
      <c r="BU91" s="427">
        <v>0</v>
      </c>
      <c r="BV91" s="427">
        <v>0</v>
      </c>
      <c r="BW91" s="427">
        <v>0</v>
      </c>
      <c r="BX91" s="427">
        <v>0</v>
      </c>
      <c r="BY91" s="427">
        <v>0</v>
      </c>
      <c r="BZ91" s="427">
        <v>0</v>
      </c>
      <c r="CA91" s="427">
        <v>3803.01</v>
      </c>
      <c r="CB91" s="427">
        <v>6724.75</v>
      </c>
      <c r="CC91" s="427">
        <v>10527.76</v>
      </c>
      <c r="CD91" s="427">
        <v>0</v>
      </c>
      <c r="CE91" s="427">
        <v>0</v>
      </c>
      <c r="CF91" s="427">
        <v>0</v>
      </c>
      <c r="CG91" s="427">
        <v>0</v>
      </c>
      <c r="CH91" s="427">
        <v>0</v>
      </c>
      <c r="CI91" s="427">
        <v>0</v>
      </c>
      <c r="CJ91" s="427">
        <v>0</v>
      </c>
      <c r="CK91" s="427">
        <v>0</v>
      </c>
      <c r="CL91" s="427">
        <v>0</v>
      </c>
      <c r="CM91" s="427">
        <v>0</v>
      </c>
      <c r="CN91" s="427">
        <v>-461200.38531518553</v>
      </c>
      <c r="CO91" s="427">
        <v>10528</v>
      </c>
      <c r="CP91" s="427">
        <v>-0.23999999999978172</v>
      </c>
      <c r="CQ91" s="427">
        <v>0</v>
      </c>
      <c r="CR91" s="427">
        <v>-450672.62531518552</v>
      </c>
      <c r="CS91" s="427">
        <v>-255432.15</v>
      </c>
      <c r="CT91" s="427">
        <v>55270.03</v>
      </c>
      <c r="CU91" s="427">
        <v>0</v>
      </c>
      <c r="CV91" s="427">
        <v>-310702.18</v>
      </c>
      <c r="CW91" s="427">
        <v>0</v>
      </c>
      <c r="CX91" s="427">
        <v>9075.5400000000009</v>
      </c>
      <c r="CY91" s="427">
        <v>1818.2</v>
      </c>
      <c r="CZ91" s="427">
        <v>0</v>
      </c>
      <c r="DA91" s="427">
        <v>0</v>
      </c>
      <c r="DB91" s="427">
        <v>-299808.44</v>
      </c>
      <c r="DC91" s="427">
        <v>0</v>
      </c>
      <c r="DD91" s="427">
        <v>0</v>
      </c>
      <c r="DE91" s="427">
        <v>0</v>
      </c>
      <c r="DF91" s="427">
        <v>0</v>
      </c>
      <c r="DG91" s="427"/>
      <c r="DH91" s="427"/>
      <c r="DI91" s="427"/>
      <c r="DJ91" s="427">
        <v>0</v>
      </c>
      <c r="DK91" s="427">
        <v>0</v>
      </c>
      <c r="DL91" s="427">
        <v>0</v>
      </c>
      <c r="DM91" s="427">
        <v>0</v>
      </c>
      <c r="DN91" s="427">
        <v>0</v>
      </c>
      <c r="DO91" s="427">
        <v>0</v>
      </c>
      <c r="DP91" s="427">
        <v>-115457.32</v>
      </c>
      <c r="DQ91" s="427">
        <v>-35976.58</v>
      </c>
      <c r="DR91" s="427">
        <v>0</v>
      </c>
      <c r="DS91" s="427">
        <v>0</v>
      </c>
      <c r="DT91" s="427">
        <v>-151433.90000000002</v>
      </c>
      <c r="DU91" s="427">
        <v>569.72</v>
      </c>
      <c r="DV91" s="427">
        <v>0</v>
      </c>
      <c r="DW91" s="427">
        <v>0</v>
      </c>
      <c r="DX91" s="427">
        <v>0</v>
      </c>
      <c r="DY91" s="427">
        <v>0</v>
      </c>
      <c r="DZ91" s="427">
        <v>0</v>
      </c>
      <c r="EA91" s="427">
        <v>-5.3151855245232582E-3</v>
      </c>
      <c r="EC91" s="428">
        <f t="shared" si="3"/>
        <v>-5.3151854942825594E-3</v>
      </c>
    </row>
    <row r="92" spans="1:133" ht="15.6" hidden="1" x14ac:dyDescent="0.3">
      <c r="A92" s="422" t="str">
        <f t="shared" si="2"/>
        <v>3307060</v>
      </c>
      <c r="B92" s="422" t="s">
        <v>460</v>
      </c>
      <c r="C92" s="423">
        <v>7060</v>
      </c>
      <c r="D92" s="424" t="s">
        <v>248</v>
      </c>
      <c r="E92" s="425" t="s">
        <v>1086</v>
      </c>
      <c r="F92" s="426">
        <v>46094</v>
      </c>
      <c r="G92" s="425" t="s">
        <v>161</v>
      </c>
      <c r="H92" s="425" t="s">
        <v>489</v>
      </c>
      <c r="I92" s="427">
        <v>1376632.29</v>
      </c>
      <c r="J92" s="427">
        <v>0</v>
      </c>
      <c r="K92" s="427">
        <v>2400006.2599999998</v>
      </c>
      <c r="L92" s="427">
        <v>0</v>
      </c>
      <c r="M92" s="427">
        <v>110895</v>
      </c>
      <c r="N92" s="427">
        <v>104062.81999999999</v>
      </c>
      <c r="O92" s="427">
        <v>700</v>
      </c>
      <c r="P92" s="427">
        <v>0</v>
      </c>
      <c r="Q92" s="427">
        <v>20948.79</v>
      </c>
      <c r="R92" s="427">
        <v>0</v>
      </c>
      <c r="S92" s="427">
        <v>0</v>
      </c>
      <c r="T92" s="427">
        <v>0</v>
      </c>
      <c r="U92" s="427">
        <v>604</v>
      </c>
      <c r="V92" s="427">
        <v>0</v>
      </c>
      <c r="W92" s="427">
        <v>0</v>
      </c>
      <c r="X92" s="427">
        <v>4013849.1599999997</v>
      </c>
      <c r="Y92" s="427">
        <v>1329204.3899999999</v>
      </c>
      <c r="Z92" s="427">
        <v>0</v>
      </c>
      <c r="AA92" s="427">
        <v>1474902.0699999998</v>
      </c>
      <c r="AB92" s="427">
        <v>44758.62</v>
      </c>
      <c r="AC92" s="427">
        <v>143359.63</v>
      </c>
      <c r="AD92" s="427">
        <v>0</v>
      </c>
      <c r="AE92" s="427">
        <v>24254.920000000002</v>
      </c>
      <c r="AF92" s="427">
        <v>3916.65</v>
      </c>
      <c r="AG92" s="427">
        <v>10671.94</v>
      </c>
      <c r="AH92" s="427">
        <v>0</v>
      </c>
      <c r="AI92" s="427">
        <v>0</v>
      </c>
      <c r="AJ92" s="427">
        <v>8025.71</v>
      </c>
      <c r="AK92" s="427">
        <v>549.99</v>
      </c>
      <c r="AL92" s="427">
        <v>30401.759999999998</v>
      </c>
      <c r="AM92" s="427">
        <v>11932.426666666666</v>
      </c>
      <c r="AN92" s="427">
        <v>39174.759999999995</v>
      </c>
      <c r="AO92" s="427">
        <v>0</v>
      </c>
      <c r="AP92" s="427">
        <v>5674.75</v>
      </c>
      <c r="AQ92" s="427">
        <v>31767.705000000002</v>
      </c>
      <c r="AR92" s="427">
        <v>0</v>
      </c>
      <c r="AS92" s="427">
        <v>3381.5</v>
      </c>
      <c r="AT92" s="427">
        <v>6179.25</v>
      </c>
      <c r="AU92" s="427">
        <v>14297.53</v>
      </c>
      <c r="AV92" s="427">
        <v>1404.46</v>
      </c>
      <c r="AW92" s="427">
        <v>217.89</v>
      </c>
      <c r="AX92" s="427">
        <v>10725</v>
      </c>
      <c r="AY92" s="427">
        <v>0</v>
      </c>
      <c r="AZ92" s="427">
        <v>12794.519999999999</v>
      </c>
      <c r="BA92" s="427">
        <v>4849.47</v>
      </c>
      <c r="BB92" s="427">
        <v>10552.97</v>
      </c>
      <c r="BC92" s="427">
        <v>55240.4</v>
      </c>
      <c r="BD92" s="427">
        <v>149479.25</v>
      </c>
      <c r="BE92" s="427">
        <v>132017.71</v>
      </c>
      <c r="BF92" s="427">
        <v>31038.78</v>
      </c>
      <c r="BG92" s="427">
        <v>0</v>
      </c>
      <c r="BH92" s="427">
        <v>0</v>
      </c>
      <c r="BI92" s="427">
        <v>0</v>
      </c>
      <c r="BJ92" s="427">
        <v>3590774.0516666663</v>
      </c>
      <c r="BK92" s="427">
        <v>-157003.14999998829</v>
      </c>
      <c r="BL92" s="427">
        <v>423075.1083333334</v>
      </c>
      <c r="BM92" s="427">
        <v>266071.95833334513</v>
      </c>
      <c r="BN92" s="427">
        <v>9214.3799999999992</v>
      </c>
      <c r="BO92" s="427">
        <v>0</v>
      </c>
      <c r="BP92" s="427">
        <v>0</v>
      </c>
      <c r="BQ92" s="427">
        <v>9214.3799999999992</v>
      </c>
      <c r="BR92" s="427">
        <v>0</v>
      </c>
      <c r="BS92" s="427">
        <v>10810</v>
      </c>
      <c r="BT92" s="427">
        <v>1764.79</v>
      </c>
      <c r="BU92" s="427">
        <v>0</v>
      </c>
      <c r="BV92" s="427">
        <v>0</v>
      </c>
      <c r="BW92" s="427">
        <v>0</v>
      </c>
      <c r="BX92" s="427">
        <v>8600.2800000000007</v>
      </c>
      <c r="BY92" s="427">
        <v>0</v>
      </c>
      <c r="BZ92" s="427">
        <v>21175.07</v>
      </c>
      <c r="CA92" s="427">
        <v>85432.59</v>
      </c>
      <c r="CB92" s="427">
        <v>-11960.69</v>
      </c>
      <c r="CC92" s="427">
        <v>73471.899999999994</v>
      </c>
      <c r="CD92" s="427">
        <v>0</v>
      </c>
      <c r="CE92" s="427">
        <v>0</v>
      </c>
      <c r="CF92" s="427">
        <v>0</v>
      </c>
      <c r="CG92" s="427">
        <v>0</v>
      </c>
      <c r="CH92" s="427">
        <v>0</v>
      </c>
      <c r="CI92" s="427">
        <v>0</v>
      </c>
      <c r="CJ92" s="427">
        <v>0</v>
      </c>
      <c r="CK92" s="427">
        <v>0</v>
      </c>
      <c r="CL92" s="427">
        <v>0</v>
      </c>
      <c r="CM92" s="427">
        <v>266071.95833334513</v>
      </c>
      <c r="CN92" s="427">
        <v>0</v>
      </c>
      <c r="CO92" s="427">
        <v>73472</v>
      </c>
      <c r="CP92" s="427">
        <v>-0.10000000000582077</v>
      </c>
      <c r="CQ92" s="427">
        <v>0</v>
      </c>
      <c r="CR92" s="427">
        <v>339543.85833334515</v>
      </c>
      <c r="CS92" s="427">
        <v>668513.12</v>
      </c>
      <c r="CT92" s="427">
        <v>0</v>
      </c>
      <c r="CU92" s="427">
        <v>0</v>
      </c>
      <c r="CV92" s="427">
        <v>668513.12</v>
      </c>
      <c r="CW92" s="427">
        <v>0</v>
      </c>
      <c r="CX92" s="427">
        <v>7843.89</v>
      </c>
      <c r="CY92" s="427">
        <v>1706.26</v>
      </c>
      <c r="CZ92" s="427">
        <v>0</v>
      </c>
      <c r="DA92" s="427">
        <v>2</v>
      </c>
      <c r="DB92" s="427">
        <v>678065.27</v>
      </c>
      <c r="DC92" s="427">
        <v>0</v>
      </c>
      <c r="DD92" s="427">
        <v>0</v>
      </c>
      <c r="DE92" s="427">
        <v>0</v>
      </c>
      <c r="DF92" s="427">
        <v>0</v>
      </c>
      <c r="DG92" s="427"/>
      <c r="DH92" s="427"/>
      <c r="DI92" s="427"/>
      <c r="DJ92" s="427">
        <v>0</v>
      </c>
      <c r="DK92" s="427">
        <v>0</v>
      </c>
      <c r="DL92" s="427">
        <v>16519.810000000001</v>
      </c>
      <c r="DM92" s="427">
        <v>0</v>
      </c>
      <c r="DN92" s="427">
        <v>0</v>
      </c>
      <c r="DO92" s="427">
        <v>550</v>
      </c>
      <c r="DP92" s="427">
        <v>-287969.44</v>
      </c>
      <c r="DQ92" s="427">
        <v>-20925.18</v>
      </c>
      <c r="DR92" s="427">
        <v>0</v>
      </c>
      <c r="DS92" s="427">
        <v>0</v>
      </c>
      <c r="DT92" s="427">
        <v>-291824.81</v>
      </c>
      <c r="DU92" s="427">
        <v>3792</v>
      </c>
      <c r="DV92" s="427">
        <v>0</v>
      </c>
      <c r="DW92" s="427">
        <v>0</v>
      </c>
      <c r="DX92" s="427">
        <v>0</v>
      </c>
      <c r="DY92" s="427">
        <v>296.95</v>
      </c>
      <c r="DZ92" s="427">
        <v>-50785.55</v>
      </c>
      <c r="EA92" s="427">
        <v>-1.6666548908688128E-3</v>
      </c>
      <c r="EC92" s="428">
        <f t="shared" si="3"/>
        <v>-1.6666548617649823E-3</v>
      </c>
    </row>
    <row r="93" spans="1:133" ht="15.6" hidden="1" x14ac:dyDescent="0.3">
      <c r="A93" s="422" t="str">
        <f t="shared" si="2"/>
        <v>3301024</v>
      </c>
      <c r="B93" s="422" t="s">
        <v>461</v>
      </c>
      <c r="C93" s="423">
        <v>1024</v>
      </c>
      <c r="D93" s="424" t="s">
        <v>249</v>
      </c>
      <c r="E93" s="425" t="s">
        <v>1086</v>
      </c>
      <c r="F93" s="426" t="s">
        <v>1087</v>
      </c>
      <c r="G93" s="425" t="s">
        <v>161</v>
      </c>
      <c r="H93" s="425" t="s">
        <v>497</v>
      </c>
      <c r="I93" s="427">
        <v>602975.22846703755</v>
      </c>
      <c r="J93" s="427">
        <v>0</v>
      </c>
      <c r="K93" s="427">
        <v>9337.1633999999995</v>
      </c>
      <c r="L93" s="427">
        <v>0</v>
      </c>
      <c r="M93" s="427">
        <v>0</v>
      </c>
      <c r="N93" s="427">
        <v>0</v>
      </c>
      <c r="O93" s="427">
        <v>0</v>
      </c>
      <c r="P93" s="427">
        <v>0</v>
      </c>
      <c r="Q93" s="427">
        <v>0</v>
      </c>
      <c r="R93" s="427">
        <v>0</v>
      </c>
      <c r="S93" s="427">
        <v>0.15813296288251877</v>
      </c>
      <c r="T93" s="427">
        <v>0</v>
      </c>
      <c r="U93" s="427">
        <v>2958.81</v>
      </c>
      <c r="V93" s="427">
        <v>124529.91</v>
      </c>
      <c r="W93" s="427">
        <v>0</v>
      </c>
      <c r="X93" s="427">
        <v>739801.27000000048</v>
      </c>
      <c r="Y93" s="427">
        <v>214663.81</v>
      </c>
      <c r="Z93" s="427">
        <v>0</v>
      </c>
      <c r="AA93" s="427">
        <v>109360.34000000001</v>
      </c>
      <c r="AB93" s="427">
        <v>0</v>
      </c>
      <c r="AC93" s="427">
        <v>50483.13</v>
      </c>
      <c r="AD93" s="427">
        <v>8184.26</v>
      </c>
      <c r="AE93" s="427">
        <v>51586.32</v>
      </c>
      <c r="AF93" s="427">
        <v>14796.76</v>
      </c>
      <c r="AG93" s="427">
        <v>2999</v>
      </c>
      <c r="AH93" s="427">
        <v>0</v>
      </c>
      <c r="AI93" s="427">
        <v>3291.75</v>
      </c>
      <c r="AJ93" s="427">
        <v>28351.79</v>
      </c>
      <c r="AK93" s="427">
        <v>1074.17</v>
      </c>
      <c r="AL93" s="427">
        <v>436.06</v>
      </c>
      <c r="AM93" s="427">
        <v>3257.69</v>
      </c>
      <c r="AN93" s="427">
        <v>9840.5</v>
      </c>
      <c r="AO93" s="427">
        <v>0</v>
      </c>
      <c r="AP93" s="427">
        <v>25040.639999999999</v>
      </c>
      <c r="AQ93" s="427">
        <v>24566.560000000001</v>
      </c>
      <c r="AR93" s="427">
        <v>412</v>
      </c>
      <c r="AS93" s="427">
        <v>0</v>
      </c>
      <c r="AT93" s="427">
        <v>3613.41</v>
      </c>
      <c r="AU93" s="427">
        <v>0</v>
      </c>
      <c r="AV93" s="427">
        <v>0</v>
      </c>
      <c r="AW93" s="427">
        <v>0</v>
      </c>
      <c r="AX93" s="427">
        <v>0</v>
      </c>
      <c r="AY93" s="427">
        <v>0</v>
      </c>
      <c r="AZ93" s="427">
        <v>16433.45</v>
      </c>
      <c r="BA93" s="427">
        <v>3291.75</v>
      </c>
      <c r="BB93" s="427">
        <v>0</v>
      </c>
      <c r="BC93" s="427">
        <v>15978.62</v>
      </c>
      <c r="BD93" s="427">
        <v>87951.28</v>
      </c>
      <c r="BE93" s="427">
        <v>0</v>
      </c>
      <c r="BF93" s="427">
        <v>120098.78</v>
      </c>
      <c r="BG93" s="427">
        <v>0</v>
      </c>
      <c r="BH93" s="427">
        <v>-0.34000000054948032</v>
      </c>
      <c r="BI93" s="427">
        <v>0</v>
      </c>
      <c r="BJ93" s="427">
        <v>795711.72999999952</v>
      </c>
      <c r="BK93" s="427">
        <v>-494440.36</v>
      </c>
      <c r="BL93" s="427">
        <v>-55910.459999999031</v>
      </c>
      <c r="BM93" s="427">
        <v>-550350.81999999902</v>
      </c>
      <c r="BN93" s="427">
        <v>4556.88</v>
      </c>
      <c r="BO93" s="427">
        <v>0</v>
      </c>
      <c r="BP93" s="427">
        <v>0</v>
      </c>
      <c r="BQ93" s="427">
        <v>4556.88</v>
      </c>
      <c r="BR93" s="427">
        <v>0</v>
      </c>
      <c r="BS93" s="427">
        <v>18350.75</v>
      </c>
      <c r="BT93" s="427">
        <v>0</v>
      </c>
      <c r="BU93" s="427">
        <v>0</v>
      </c>
      <c r="BV93" s="427">
        <v>0</v>
      </c>
      <c r="BW93" s="427">
        <v>0</v>
      </c>
      <c r="BX93" s="427">
        <v>0</v>
      </c>
      <c r="BY93" s="427">
        <v>0</v>
      </c>
      <c r="BZ93" s="427">
        <v>18350.75</v>
      </c>
      <c r="CA93" s="427">
        <v>17941</v>
      </c>
      <c r="CB93" s="427">
        <v>-13793.869999999999</v>
      </c>
      <c r="CC93" s="427">
        <v>4147.130000000001</v>
      </c>
      <c r="CD93" s="427">
        <v>0</v>
      </c>
      <c r="CE93" s="427">
        <v>0</v>
      </c>
      <c r="CF93" s="427">
        <v>0</v>
      </c>
      <c r="CG93" s="427">
        <v>0</v>
      </c>
      <c r="CH93" s="427">
        <v>0</v>
      </c>
      <c r="CI93" s="427">
        <v>0</v>
      </c>
      <c r="CJ93" s="427">
        <v>0</v>
      </c>
      <c r="CK93" s="427">
        <v>0</v>
      </c>
      <c r="CL93" s="427">
        <v>0</v>
      </c>
      <c r="CM93" s="427">
        <v>0</v>
      </c>
      <c r="CN93" s="427">
        <v>-550350.81999999902</v>
      </c>
      <c r="CO93" s="427">
        <v>4147</v>
      </c>
      <c r="CP93" s="427">
        <v>0.13000000000101863</v>
      </c>
      <c r="CQ93" s="427">
        <v>0</v>
      </c>
      <c r="CR93" s="427">
        <v>-546203.68999999901</v>
      </c>
      <c r="CS93" s="427">
        <v>293900.55</v>
      </c>
      <c r="CT93" s="427">
        <v>13994.460000000001</v>
      </c>
      <c r="CU93" s="427">
        <v>0</v>
      </c>
      <c r="CV93" s="427">
        <v>279906.08999999997</v>
      </c>
      <c r="CW93" s="427">
        <v>0</v>
      </c>
      <c r="CX93" s="427">
        <v>3282.07</v>
      </c>
      <c r="CY93" s="427">
        <v>3203.1</v>
      </c>
      <c r="CZ93" s="427">
        <v>0</v>
      </c>
      <c r="DA93" s="427">
        <v>0</v>
      </c>
      <c r="DB93" s="427">
        <v>286391.25999999995</v>
      </c>
      <c r="DC93" s="427">
        <v>0</v>
      </c>
      <c r="DD93" s="427">
        <v>0</v>
      </c>
      <c r="DE93" s="427">
        <v>0</v>
      </c>
      <c r="DF93" s="427">
        <v>0</v>
      </c>
      <c r="DG93" s="427"/>
      <c r="DH93" s="427"/>
      <c r="DI93" s="427"/>
      <c r="DJ93" s="427">
        <v>-783345.67057691596</v>
      </c>
      <c r="DK93" s="427">
        <v>-783345.67057691596</v>
      </c>
      <c r="DL93" s="427">
        <v>0</v>
      </c>
      <c r="DM93" s="427">
        <v>0</v>
      </c>
      <c r="DN93" s="427">
        <v>0</v>
      </c>
      <c r="DO93" s="427">
        <v>0</v>
      </c>
      <c r="DP93" s="427">
        <v>-41080.519999999997</v>
      </c>
      <c r="DQ93" s="427">
        <v>0</v>
      </c>
      <c r="DR93" s="427">
        <v>0</v>
      </c>
      <c r="DS93" s="427">
        <v>0</v>
      </c>
      <c r="DT93" s="427">
        <v>-41080.519999999997</v>
      </c>
      <c r="DU93" s="427">
        <v>0</v>
      </c>
      <c r="DV93" s="427">
        <v>0</v>
      </c>
      <c r="DW93" s="427">
        <v>0</v>
      </c>
      <c r="DX93" s="427">
        <v>0</v>
      </c>
      <c r="DY93" s="427">
        <v>0</v>
      </c>
      <c r="DZ93" s="427">
        <v>-8168.76</v>
      </c>
      <c r="EA93" s="427">
        <v>5.7691696565598249E-4</v>
      </c>
      <c r="EC93" s="428">
        <f t="shared" si="3"/>
        <v>5.7691693473316263E-4</v>
      </c>
    </row>
    <row r="94" spans="1:133" ht="15.6" hidden="1" x14ac:dyDescent="0.3">
      <c r="A94" s="422" t="str">
        <f t="shared" si="2"/>
        <v>3307062</v>
      </c>
      <c r="B94" s="422" t="s">
        <v>462</v>
      </c>
      <c r="C94" s="423">
        <v>7062</v>
      </c>
      <c r="D94" s="424" t="s">
        <v>250</v>
      </c>
      <c r="E94" s="425" t="s">
        <v>1086</v>
      </c>
      <c r="F94" s="426">
        <v>46094</v>
      </c>
      <c r="G94" s="425" t="s">
        <v>161</v>
      </c>
      <c r="H94" s="425" t="s">
        <v>468</v>
      </c>
      <c r="I94" s="427">
        <v>1563938.1586956519</v>
      </c>
      <c r="J94" s="427">
        <v>0</v>
      </c>
      <c r="K94" s="427">
        <v>3743545.5537355398</v>
      </c>
      <c r="L94" s="427">
        <v>0</v>
      </c>
      <c r="M94" s="427">
        <v>126125</v>
      </c>
      <c r="N94" s="427">
        <v>14849</v>
      </c>
      <c r="O94" s="427">
        <v>0</v>
      </c>
      <c r="P94" s="427">
        <v>0</v>
      </c>
      <c r="Q94" s="427">
        <v>562161.89448999998</v>
      </c>
      <c r="R94" s="427">
        <v>1613.23</v>
      </c>
      <c r="S94" s="427">
        <v>0</v>
      </c>
      <c r="T94" s="427">
        <v>0</v>
      </c>
      <c r="U94" s="427">
        <v>7504.1900000000005</v>
      </c>
      <c r="V94" s="427">
        <v>0</v>
      </c>
      <c r="W94" s="427">
        <v>0</v>
      </c>
      <c r="X94" s="427">
        <v>6019737.0269211922</v>
      </c>
      <c r="Y94" s="427">
        <v>1680893.84</v>
      </c>
      <c r="Z94" s="427">
        <v>0</v>
      </c>
      <c r="AA94" s="427">
        <v>1330163.6499999999</v>
      </c>
      <c r="AB94" s="427">
        <v>234057.75</v>
      </c>
      <c r="AC94" s="427">
        <v>247060.08</v>
      </c>
      <c r="AD94" s="427">
        <v>18366.560000000001</v>
      </c>
      <c r="AE94" s="427">
        <v>294852.13</v>
      </c>
      <c r="AF94" s="427">
        <v>22175</v>
      </c>
      <c r="AG94" s="427">
        <v>26415</v>
      </c>
      <c r="AH94" s="427">
        <v>0</v>
      </c>
      <c r="AI94" s="427">
        <v>0</v>
      </c>
      <c r="AJ94" s="427">
        <v>121129</v>
      </c>
      <c r="AK94" s="427">
        <v>42717</v>
      </c>
      <c r="AL94" s="427">
        <v>69167.95</v>
      </c>
      <c r="AM94" s="427">
        <v>10919.65</v>
      </c>
      <c r="AN94" s="427">
        <v>95805.239999999991</v>
      </c>
      <c r="AO94" s="427">
        <v>0</v>
      </c>
      <c r="AP94" s="427">
        <v>60889.130000000005</v>
      </c>
      <c r="AQ94" s="427">
        <v>144547</v>
      </c>
      <c r="AR94" s="427">
        <v>15913</v>
      </c>
      <c r="AS94" s="427">
        <v>0</v>
      </c>
      <c r="AT94" s="427">
        <v>8737</v>
      </c>
      <c r="AU94" s="427">
        <v>13391</v>
      </c>
      <c r="AV94" s="427">
        <v>32689</v>
      </c>
      <c r="AW94" s="427">
        <v>23989.51</v>
      </c>
      <c r="AX94" s="427">
        <v>1585</v>
      </c>
      <c r="AY94" s="427">
        <v>11833.65</v>
      </c>
      <c r="AZ94" s="427">
        <v>11124.76</v>
      </c>
      <c r="BA94" s="427">
        <v>3291.75</v>
      </c>
      <c r="BB94" s="427">
        <v>116498.49</v>
      </c>
      <c r="BC94" s="427">
        <v>67149.13</v>
      </c>
      <c r="BD94" s="427">
        <v>55784.5</v>
      </c>
      <c r="BE94" s="427">
        <v>734095.21</v>
      </c>
      <c r="BF94" s="427">
        <v>55350.15</v>
      </c>
      <c r="BG94" s="427">
        <v>0</v>
      </c>
      <c r="BH94" s="427">
        <v>0</v>
      </c>
      <c r="BI94" s="427">
        <v>0</v>
      </c>
      <c r="BJ94" s="427">
        <v>5550591.1300000008</v>
      </c>
      <c r="BK94" s="427">
        <v>805759.3399999988</v>
      </c>
      <c r="BL94" s="427">
        <v>469145.89692119136</v>
      </c>
      <c r="BM94" s="427">
        <v>1274905.2369211903</v>
      </c>
      <c r="BN94" s="427">
        <v>10935.63</v>
      </c>
      <c r="BO94" s="427">
        <v>0</v>
      </c>
      <c r="BP94" s="427">
        <v>0</v>
      </c>
      <c r="BQ94" s="427">
        <v>10935.63</v>
      </c>
      <c r="BR94" s="427">
        <v>0</v>
      </c>
      <c r="BS94" s="427">
        <v>0</v>
      </c>
      <c r="BT94" s="427">
        <v>8880</v>
      </c>
      <c r="BU94" s="427">
        <v>0</v>
      </c>
      <c r="BV94" s="427">
        <v>0</v>
      </c>
      <c r="BW94" s="427">
        <v>0</v>
      </c>
      <c r="BX94" s="427">
        <v>0</v>
      </c>
      <c r="BY94" s="427">
        <v>0</v>
      </c>
      <c r="BZ94" s="427">
        <v>8880</v>
      </c>
      <c r="CA94" s="427">
        <v>53477.34</v>
      </c>
      <c r="CB94" s="427">
        <v>2055.6299999999992</v>
      </c>
      <c r="CC94" s="427">
        <v>55532.969999999994</v>
      </c>
      <c r="CD94" s="427">
        <v>0</v>
      </c>
      <c r="CE94" s="427">
        <v>0</v>
      </c>
      <c r="CF94" s="427">
        <v>0</v>
      </c>
      <c r="CG94" s="427">
        <v>0</v>
      </c>
      <c r="CH94" s="427">
        <v>0</v>
      </c>
      <c r="CI94" s="427">
        <v>0</v>
      </c>
      <c r="CJ94" s="427">
        <v>0</v>
      </c>
      <c r="CK94" s="427">
        <v>0</v>
      </c>
      <c r="CL94" s="427">
        <v>0</v>
      </c>
      <c r="CM94" s="427">
        <v>1274905.2369211903</v>
      </c>
      <c r="CN94" s="427">
        <v>0</v>
      </c>
      <c r="CO94" s="427">
        <v>55533</v>
      </c>
      <c r="CP94" s="427">
        <v>-3.0000000006111804E-2</v>
      </c>
      <c r="CQ94" s="427">
        <v>0</v>
      </c>
      <c r="CR94" s="427">
        <v>1330438.2069211903</v>
      </c>
      <c r="CS94" s="427">
        <v>1809000.85</v>
      </c>
      <c r="CT94" s="427">
        <v>0</v>
      </c>
      <c r="CU94" s="427">
        <v>0</v>
      </c>
      <c r="CV94" s="427">
        <v>1809000.85</v>
      </c>
      <c r="CW94" s="427">
        <v>0</v>
      </c>
      <c r="CX94" s="427">
        <v>29547.79</v>
      </c>
      <c r="CY94" s="427">
        <v>24532.86</v>
      </c>
      <c r="CZ94" s="427">
        <v>0</v>
      </c>
      <c r="DA94" s="427">
        <v>0</v>
      </c>
      <c r="DB94" s="427">
        <v>1863081.5000000002</v>
      </c>
      <c r="DC94" s="427">
        <v>0</v>
      </c>
      <c r="DD94" s="427">
        <v>0</v>
      </c>
      <c r="DE94" s="427">
        <v>0</v>
      </c>
      <c r="DF94" s="427">
        <v>0</v>
      </c>
      <c r="DG94" s="427"/>
      <c r="DH94" s="427"/>
      <c r="DI94" s="427"/>
      <c r="DJ94" s="427">
        <v>0</v>
      </c>
      <c r="DK94" s="427">
        <v>0</v>
      </c>
      <c r="DL94" s="427">
        <v>8040.06</v>
      </c>
      <c r="DM94" s="427">
        <v>0</v>
      </c>
      <c r="DN94" s="427">
        <v>4445.3500000000004</v>
      </c>
      <c r="DO94" s="427">
        <v>0</v>
      </c>
      <c r="DP94" s="427">
        <v>-120433.93</v>
      </c>
      <c r="DQ94" s="427">
        <v>-31650.13</v>
      </c>
      <c r="DR94" s="427">
        <v>0</v>
      </c>
      <c r="DS94" s="427">
        <v>0</v>
      </c>
      <c r="DT94" s="427">
        <v>-139598.65</v>
      </c>
      <c r="DU94" s="427">
        <v>0</v>
      </c>
      <c r="DV94" s="427">
        <v>0</v>
      </c>
      <c r="DW94" s="427">
        <v>0</v>
      </c>
      <c r="DX94" s="427">
        <v>0</v>
      </c>
      <c r="DY94" s="427">
        <v>0</v>
      </c>
      <c r="DZ94" s="427">
        <v>-393044.57</v>
      </c>
      <c r="EA94" s="427">
        <v>-7.3078810004517436E-2</v>
      </c>
      <c r="EC94" s="428">
        <f t="shared" si="3"/>
        <v>-7.3078809946309775E-2</v>
      </c>
    </row>
    <row r="95" spans="1:133" ht="15.6" hidden="1" x14ac:dyDescent="0.3">
      <c r="A95" s="422" t="str">
        <f t="shared" si="2"/>
        <v>3302462</v>
      </c>
      <c r="B95" s="422" t="s">
        <v>463</v>
      </c>
      <c r="C95" s="423">
        <v>2462</v>
      </c>
      <c r="D95" s="424" t="s">
        <v>251</v>
      </c>
      <c r="E95" s="425" t="s">
        <v>1086</v>
      </c>
      <c r="F95" s="426">
        <v>46094</v>
      </c>
      <c r="G95" s="425" t="s">
        <v>161</v>
      </c>
      <c r="H95" s="425" t="s">
        <v>470</v>
      </c>
      <c r="I95" s="427">
        <v>2204716.4199999995</v>
      </c>
      <c r="J95" s="427">
        <v>0</v>
      </c>
      <c r="K95" s="427">
        <v>60872.800000000003</v>
      </c>
      <c r="L95" s="427">
        <v>0</v>
      </c>
      <c r="M95" s="427">
        <v>49445</v>
      </c>
      <c r="N95" s="427">
        <v>886863</v>
      </c>
      <c r="O95" s="427">
        <v>250</v>
      </c>
      <c r="P95" s="427">
        <v>29332.5</v>
      </c>
      <c r="Q95" s="427">
        <v>264721.58</v>
      </c>
      <c r="R95" s="427">
        <v>63475.11</v>
      </c>
      <c r="S95" s="427">
        <v>0</v>
      </c>
      <c r="T95" s="427">
        <v>0</v>
      </c>
      <c r="U95" s="427">
        <v>65491.39</v>
      </c>
      <c r="V95" s="427">
        <v>17704.97</v>
      </c>
      <c r="W95" s="427">
        <v>0</v>
      </c>
      <c r="X95" s="427">
        <v>3642872.7699999996</v>
      </c>
      <c r="Y95" s="427">
        <v>1297668.93</v>
      </c>
      <c r="Z95" s="427">
        <v>0</v>
      </c>
      <c r="AA95" s="427">
        <v>355105.81</v>
      </c>
      <c r="AB95" s="427">
        <v>24648.47</v>
      </c>
      <c r="AC95" s="427">
        <v>172117.83</v>
      </c>
      <c r="AD95" s="427">
        <v>0</v>
      </c>
      <c r="AE95" s="427">
        <v>147386.33000000002</v>
      </c>
      <c r="AF95" s="427">
        <v>2388.21</v>
      </c>
      <c r="AG95" s="427">
        <v>1018.5</v>
      </c>
      <c r="AH95" s="427">
        <v>0</v>
      </c>
      <c r="AI95" s="427">
        <v>0</v>
      </c>
      <c r="AJ95" s="427">
        <v>14158.15</v>
      </c>
      <c r="AK95" s="427">
        <v>4804.97</v>
      </c>
      <c r="AL95" s="427">
        <v>55000.9</v>
      </c>
      <c r="AM95" s="427">
        <v>10583.29</v>
      </c>
      <c r="AN95" s="427">
        <v>47970.61</v>
      </c>
      <c r="AO95" s="427">
        <v>58214.420000000006</v>
      </c>
      <c r="AP95" s="427">
        <v>7134.7699999999995</v>
      </c>
      <c r="AQ95" s="427">
        <v>104358</v>
      </c>
      <c r="AR95" s="427">
        <v>0</v>
      </c>
      <c r="AS95" s="427">
        <v>0</v>
      </c>
      <c r="AT95" s="427">
        <v>5070.82</v>
      </c>
      <c r="AU95" s="427">
        <v>39580.01</v>
      </c>
      <c r="AV95" s="427">
        <v>6.13</v>
      </c>
      <c r="AW95" s="427">
        <v>0</v>
      </c>
      <c r="AX95" s="427">
        <v>0</v>
      </c>
      <c r="AY95" s="427">
        <v>0</v>
      </c>
      <c r="AZ95" s="427">
        <v>51101.08</v>
      </c>
      <c r="BA95" s="427">
        <v>11394</v>
      </c>
      <c r="BB95" s="427">
        <v>3103.5</v>
      </c>
      <c r="BC95" s="427">
        <v>194908.3</v>
      </c>
      <c r="BD95" s="427">
        <v>14255</v>
      </c>
      <c r="BE95" s="427">
        <v>288387.01</v>
      </c>
      <c r="BF95" s="427">
        <v>336740.83</v>
      </c>
      <c r="BG95" s="427">
        <v>0</v>
      </c>
      <c r="BH95" s="427">
        <v>0</v>
      </c>
      <c r="BI95" s="427">
        <v>0</v>
      </c>
      <c r="BJ95" s="427">
        <v>3247105.8699999992</v>
      </c>
      <c r="BK95" s="427">
        <v>624319.06999999913</v>
      </c>
      <c r="BL95" s="427">
        <v>395766.90000000037</v>
      </c>
      <c r="BM95" s="427">
        <v>1020085.9699999995</v>
      </c>
      <c r="BN95" s="427">
        <v>8770</v>
      </c>
      <c r="BO95" s="427">
        <v>0</v>
      </c>
      <c r="BP95" s="427">
        <v>0</v>
      </c>
      <c r="BQ95" s="427">
        <v>8770</v>
      </c>
      <c r="BR95" s="427">
        <v>0</v>
      </c>
      <c r="BS95" s="427">
        <v>0</v>
      </c>
      <c r="BT95" s="427">
        <v>13161</v>
      </c>
      <c r="BU95" s="427">
        <v>0</v>
      </c>
      <c r="BV95" s="427">
        <v>0</v>
      </c>
      <c r="BW95" s="427">
        <v>0</v>
      </c>
      <c r="BX95" s="427">
        <v>0</v>
      </c>
      <c r="BY95" s="427">
        <v>0</v>
      </c>
      <c r="BZ95" s="427">
        <v>13161</v>
      </c>
      <c r="CA95" s="427">
        <v>4390.83</v>
      </c>
      <c r="CB95" s="427">
        <v>-4391</v>
      </c>
      <c r="CC95" s="427">
        <v>-0.17000000000007276</v>
      </c>
      <c r="CD95" s="427">
        <v>0</v>
      </c>
      <c r="CE95" s="427">
        <v>0</v>
      </c>
      <c r="CF95" s="427">
        <v>0</v>
      </c>
      <c r="CG95" s="427">
        <v>0</v>
      </c>
      <c r="CH95" s="427">
        <v>0</v>
      </c>
      <c r="CI95" s="427">
        <v>0</v>
      </c>
      <c r="CJ95" s="427">
        <v>0</v>
      </c>
      <c r="CK95" s="427">
        <v>0</v>
      </c>
      <c r="CL95" s="427">
        <v>0</v>
      </c>
      <c r="CM95" s="427">
        <v>1020085.9699999995</v>
      </c>
      <c r="CN95" s="427">
        <v>0</v>
      </c>
      <c r="CO95" s="427">
        <v>0.3</v>
      </c>
      <c r="CP95" s="427">
        <v>-0.47000000000007275</v>
      </c>
      <c r="CQ95" s="427">
        <v>0</v>
      </c>
      <c r="CR95" s="427">
        <v>1020085.7999999996</v>
      </c>
      <c r="CS95" s="427">
        <v>1294308.44</v>
      </c>
      <c r="CT95" s="427">
        <v>14477.06</v>
      </c>
      <c r="CU95" s="427">
        <v>0</v>
      </c>
      <c r="CV95" s="427">
        <v>1279831.3799999999</v>
      </c>
      <c r="CW95" s="427">
        <v>0</v>
      </c>
      <c r="CX95" s="427">
        <v>5006.24</v>
      </c>
      <c r="CY95" s="427">
        <v>2506.0500000000002</v>
      </c>
      <c r="CZ95" s="427">
        <v>0</v>
      </c>
      <c r="DA95" s="427">
        <v>0</v>
      </c>
      <c r="DB95" s="427">
        <v>1287343.67</v>
      </c>
      <c r="DC95" s="427">
        <v>1430.21</v>
      </c>
      <c r="DD95" s="427">
        <v>0</v>
      </c>
      <c r="DE95" s="427">
        <v>0</v>
      </c>
      <c r="DF95" s="427">
        <v>1430.21</v>
      </c>
      <c r="DG95" s="427"/>
      <c r="DH95" s="427"/>
      <c r="DI95" s="427"/>
      <c r="DJ95" s="427">
        <v>0</v>
      </c>
      <c r="DK95" s="427">
        <v>1430.21</v>
      </c>
      <c r="DL95" s="427">
        <v>5248.8</v>
      </c>
      <c r="DM95" s="427">
        <v>0</v>
      </c>
      <c r="DN95" s="427">
        <v>6305.14</v>
      </c>
      <c r="DO95" s="427">
        <v>0</v>
      </c>
      <c r="DP95" s="427">
        <v>-28365.72</v>
      </c>
      <c r="DQ95" s="427">
        <v>-48013.99</v>
      </c>
      <c r="DR95" s="427">
        <v>-15196.96</v>
      </c>
      <c r="DS95" s="427">
        <v>0</v>
      </c>
      <c r="DT95" s="427">
        <v>-80022.73</v>
      </c>
      <c r="DU95" s="427">
        <v>1880.74</v>
      </c>
      <c r="DV95" s="427">
        <v>13458.82</v>
      </c>
      <c r="DW95" s="427">
        <v>-2292.2199999999998</v>
      </c>
      <c r="DX95" s="427">
        <v>0</v>
      </c>
      <c r="DY95" s="427">
        <v>0</v>
      </c>
      <c r="DZ95" s="427">
        <v>-201712.41</v>
      </c>
      <c r="EA95" s="427">
        <v>-0.28000000037718564</v>
      </c>
      <c r="EC95" s="428">
        <f t="shared" si="3"/>
        <v>-0.28000000037718564</v>
      </c>
    </row>
    <row r="96" spans="1:133" ht="15.6" hidden="1" x14ac:dyDescent="0.3">
      <c r="A96" s="422" t="str">
        <f t="shared" si="2"/>
        <v>3307012</v>
      </c>
      <c r="B96" s="422" t="s">
        <v>464</v>
      </c>
      <c r="C96" s="423">
        <v>7012</v>
      </c>
      <c r="D96" s="424" t="s">
        <v>252</v>
      </c>
      <c r="E96" s="425" t="s">
        <v>1086</v>
      </c>
      <c r="F96" s="426" t="s">
        <v>1089</v>
      </c>
      <c r="G96" s="425" t="s">
        <v>161</v>
      </c>
      <c r="H96" s="425" t="s">
        <v>471</v>
      </c>
      <c r="I96" s="427">
        <v>716036.79760869569</v>
      </c>
      <c r="J96" s="427">
        <v>0</v>
      </c>
      <c r="K96" s="427">
        <v>842916.07459745416</v>
      </c>
      <c r="L96" s="427">
        <v>0</v>
      </c>
      <c r="M96" s="427">
        <v>51510</v>
      </c>
      <c r="N96" s="427">
        <v>18532</v>
      </c>
      <c r="O96" s="427">
        <v>0</v>
      </c>
      <c r="P96" s="427">
        <v>0</v>
      </c>
      <c r="Q96" s="427">
        <v>202234.49</v>
      </c>
      <c r="R96" s="427">
        <v>0</v>
      </c>
      <c r="S96" s="427">
        <v>0</v>
      </c>
      <c r="T96" s="427">
        <v>0</v>
      </c>
      <c r="U96" s="427">
        <v>0</v>
      </c>
      <c r="V96" s="427">
        <v>0</v>
      </c>
      <c r="W96" s="427">
        <v>0</v>
      </c>
      <c r="X96" s="427">
        <v>1831229.3622061498</v>
      </c>
      <c r="Y96" s="427">
        <v>696182.52</v>
      </c>
      <c r="Z96" s="427">
        <v>0</v>
      </c>
      <c r="AA96" s="427">
        <v>657531.99</v>
      </c>
      <c r="AB96" s="427">
        <v>0</v>
      </c>
      <c r="AC96" s="427">
        <v>299955.07</v>
      </c>
      <c r="AD96" s="427">
        <v>0</v>
      </c>
      <c r="AE96" s="427">
        <v>16737.259999999998</v>
      </c>
      <c r="AF96" s="427">
        <v>1261.02</v>
      </c>
      <c r="AG96" s="427">
        <v>21454.05</v>
      </c>
      <c r="AH96" s="427">
        <v>0</v>
      </c>
      <c r="AI96" s="427">
        <v>0</v>
      </c>
      <c r="AJ96" s="427">
        <v>35816.97</v>
      </c>
      <c r="AK96" s="427">
        <v>2762.48</v>
      </c>
      <c r="AL96" s="427">
        <v>302.76</v>
      </c>
      <c r="AM96" s="427">
        <v>5281.68</v>
      </c>
      <c r="AN96" s="427">
        <v>34761.19</v>
      </c>
      <c r="AO96" s="427">
        <v>0</v>
      </c>
      <c r="AP96" s="427">
        <v>76211.59</v>
      </c>
      <c r="AQ96" s="427">
        <v>29044.06</v>
      </c>
      <c r="AR96" s="427">
        <v>0</v>
      </c>
      <c r="AS96" s="427">
        <v>0</v>
      </c>
      <c r="AT96" s="427">
        <v>66803.570000000007</v>
      </c>
      <c r="AU96" s="427">
        <v>0</v>
      </c>
      <c r="AV96" s="427">
        <v>0</v>
      </c>
      <c r="AW96" s="427">
        <v>3861</v>
      </c>
      <c r="AX96" s="427">
        <v>0</v>
      </c>
      <c r="AY96" s="427">
        <v>515</v>
      </c>
      <c r="AZ96" s="427">
        <v>221324.12</v>
      </c>
      <c r="BA96" s="427">
        <v>3487.75</v>
      </c>
      <c r="BB96" s="427">
        <v>0</v>
      </c>
      <c r="BC96" s="427">
        <v>54954.990000000005</v>
      </c>
      <c r="BD96" s="427">
        <v>70465</v>
      </c>
      <c r="BE96" s="427">
        <v>21414.57</v>
      </c>
      <c r="BF96" s="427">
        <v>42521.34</v>
      </c>
      <c r="BG96" s="427">
        <v>0</v>
      </c>
      <c r="BH96" s="427">
        <v>0</v>
      </c>
      <c r="BI96" s="427">
        <v>0</v>
      </c>
      <c r="BJ96" s="427">
        <v>2362649.98</v>
      </c>
      <c r="BK96" s="427">
        <v>-131472.62000000011</v>
      </c>
      <c r="BL96" s="427">
        <v>-531420.61779385014</v>
      </c>
      <c r="BM96" s="427">
        <v>-662893.23779385025</v>
      </c>
      <c r="BN96" s="427">
        <v>7098.25</v>
      </c>
      <c r="BO96" s="427">
        <v>0</v>
      </c>
      <c r="BP96" s="427">
        <v>0</v>
      </c>
      <c r="BQ96" s="427">
        <v>7098.25</v>
      </c>
      <c r="BR96" s="427">
        <v>0</v>
      </c>
      <c r="BS96" s="427">
        <v>0</v>
      </c>
      <c r="BT96" s="427">
        <v>0</v>
      </c>
      <c r="BU96" s="427">
        <v>0</v>
      </c>
      <c r="BV96" s="427">
        <v>0</v>
      </c>
      <c r="BW96" s="427">
        <v>0</v>
      </c>
      <c r="BX96" s="427">
        <v>0</v>
      </c>
      <c r="BY96" s="427">
        <v>0</v>
      </c>
      <c r="BZ96" s="427">
        <v>0</v>
      </c>
      <c r="CA96" s="427">
        <v>38628</v>
      </c>
      <c r="CB96" s="427">
        <v>7098.25</v>
      </c>
      <c r="CC96" s="427">
        <v>45726.25</v>
      </c>
      <c r="CD96" s="427">
        <v>0</v>
      </c>
      <c r="CE96" s="427">
        <v>0</v>
      </c>
      <c r="CF96" s="427">
        <v>0</v>
      </c>
      <c r="CG96" s="427">
        <v>0</v>
      </c>
      <c r="CH96" s="427">
        <v>0</v>
      </c>
      <c r="CI96" s="427">
        <v>0</v>
      </c>
      <c r="CJ96" s="427">
        <v>0</v>
      </c>
      <c r="CK96" s="427">
        <v>0</v>
      </c>
      <c r="CL96" s="427">
        <v>0</v>
      </c>
      <c r="CM96" s="427">
        <v>0</v>
      </c>
      <c r="CN96" s="427">
        <v>-662893.23779385025</v>
      </c>
      <c r="CO96" s="427">
        <v>45726</v>
      </c>
      <c r="CP96" s="427">
        <v>0.25</v>
      </c>
      <c r="CQ96" s="427">
        <v>0</v>
      </c>
      <c r="CR96" s="427">
        <v>-617166.98779385025</v>
      </c>
      <c r="CS96" s="427">
        <v>-437635.79</v>
      </c>
      <c r="CT96" s="427">
        <v>1772</v>
      </c>
      <c r="CU96" s="427">
        <v>0</v>
      </c>
      <c r="CV96" s="427">
        <v>-439407.79</v>
      </c>
      <c r="CW96" s="427">
        <v>0</v>
      </c>
      <c r="CX96" s="427">
        <v>12880.32</v>
      </c>
      <c r="CY96" s="427">
        <v>993.55</v>
      </c>
      <c r="CZ96" s="427">
        <v>0</v>
      </c>
      <c r="DA96" s="427">
        <v>0</v>
      </c>
      <c r="DB96" s="427">
        <v>-425533.92</v>
      </c>
      <c r="DC96" s="427">
        <v>0</v>
      </c>
      <c r="DD96" s="427">
        <v>0</v>
      </c>
      <c r="DE96" s="427">
        <v>0</v>
      </c>
      <c r="DF96" s="427">
        <v>0</v>
      </c>
      <c r="DG96" s="427"/>
      <c r="DH96" s="427"/>
      <c r="DI96" s="427"/>
      <c r="DJ96" s="427">
        <v>0</v>
      </c>
      <c r="DK96" s="427">
        <v>0</v>
      </c>
      <c r="DL96" s="427">
        <v>0</v>
      </c>
      <c r="DM96" s="427">
        <v>0</v>
      </c>
      <c r="DN96" s="427">
        <v>0</v>
      </c>
      <c r="DO96" s="427">
        <v>0</v>
      </c>
      <c r="DP96" s="427">
        <v>-3650</v>
      </c>
      <c r="DQ96" s="427">
        <v>-15698.26</v>
      </c>
      <c r="DR96" s="427">
        <v>0</v>
      </c>
      <c r="DS96" s="427">
        <v>0</v>
      </c>
      <c r="DT96" s="427">
        <v>-19348.260000000002</v>
      </c>
      <c r="DU96" s="427">
        <v>0</v>
      </c>
      <c r="DV96" s="427">
        <v>0</v>
      </c>
      <c r="DW96" s="427">
        <v>0</v>
      </c>
      <c r="DX96" s="427">
        <v>0</v>
      </c>
      <c r="DY96" s="427">
        <v>0</v>
      </c>
      <c r="DZ96" s="427">
        <v>-172284.49</v>
      </c>
      <c r="EA96" s="427">
        <v>-0.31779385032132268</v>
      </c>
      <c r="EC96" s="428">
        <f t="shared" si="3"/>
        <v>-0.31779385026311502</v>
      </c>
    </row>
    <row r="97" spans="1:133" ht="15.6" hidden="1" x14ac:dyDescent="0.3">
      <c r="A97" s="422" t="str">
        <f t="shared" si="2"/>
        <v>3302127</v>
      </c>
      <c r="B97" s="422" t="s">
        <v>465</v>
      </c>
      <c r="C97" s="423">
        <v>2127</v>
      </c>
      <c r="D97" s="424" t="s">
        <v>253</v>
      </c>
      <c r="E97" s="425" t="s">
        <v>1086</v>
      </c>
      <c r="F97" s="426">
        <v>46091</v>
      </c>
      <c r="G97" s="425" t="s">
        <v>161</v>
      </c>
      <c r="H97" s="425" t="s">
        <v>473</v>
      </c>
      <c r="I97" s="427">
        <v>2889375.915215339</v>
      </c>
      <c r="J97" s="427">
        <v>0</v>
      </c>
      <c r="K97" s="427">
        <v>274963.11213296402</v>
      </c>
      <c r="L97" s="427">
        <v>0</v>
      </c>
      <c r="M97" s="427">
        <v>406735</v>
      </c>
      <c r="N97" s="427">
        <v>82239.820000000007</v>
      </c>
      <c r="O97" s="427">
        <v>0</v>
      </c>
      <c r="P97" s="427">
        <v>0</v>
      </c>
      <c r="Q97" s="427">
        <v>14397.37</v>
      </c>
      <c r="R97" s="427">
        <v>0</v>
      </c>
      <c r="S97" s="427">
        <v>0</v>
      </c>
      <c r="T97" s="427">
        <v>0</v>
      </c>
      <c r="U97" s="427">
        <v>4769.6499999999996</v>
      </c>
      <c r="V97" s="427">
        <v>111173.75</v>
      </c>
      <c r="W97" s="427">
        <v>0</v>
      </c>
      <c r="X97" s="427">
        <v>3783654.6173483031</v>
      </c>
      <c r="Y97" s="427">
        <v>1536395.57</v>
      </c>
      <c r="Z97" s="427">
        <v>0</v>
      </c>
      <c r="AA97" s="427">
        <v>489986.1</v>
      </c>
      <c r="AB97" s="427">
        <v>0</v>
      </c>
      <c r="AC97" s="427">
        <v>206621.88</v>
      </c>
      <c r="AD97" s="427">
        <v>0</v>
      </c>
      <c r="AE97" s="427">
        <v>93920.25</v>
      </c>
      <c r="AF97" s="427">
        <v>3524.42</v>
      </c>
      <c r="AG97" s="427">
        <v>6083.08</v>
      </c>
      <c r="AH97" s="427">
        <v>0</v>
      </c>
      <c r="AI97" s="427">
        <v>11748.6</v>
      </c>
      <c r="AJ97" s="427">
        <v>405</v>
      </c>
      <c r="AK97" s="427">
        <v>0</v>
      </c>
      <c r="AL97" s="427">
        <v>0</v>
      </c>
      <c r="AM97" s="427">
        <v>30857.96</v>
      </c>
      <c r="AN97" s="427">
        <v>101688.91</v>
      </c>
      <c r="AO97" s="427">
        <v>62170.739999999983</v>
      </c>
      <c r="AP97" s="427">
        <v>6566.86</v>
      </c>
      <c r="AQ97" s="427">
        <v>23860.94</v>
      </c>
      <c r="AR97" s="427">
        <v>0</v>
      </c>
      <c r="AS97" s="427">
        <v>0</v>
      </c>
      <c r="AT97" s="427">
        <v>30951.040000000001</v>
      </c>
      <c r="AU97" s="427">
        <v>0</v>
      </c>
      <c r="AV97" s="427">
        <v>468.49</v>
      </c>
      <c r="AW97" s="427">
        <v>215.82</v>
      </c>
      <c r="AX97" s="427">
        <v>0</v>
      </c>
      <c r="AY97" s="427">
        <v>0</v>
      </c>
      <c r="AZ97" s="427">
        <v>33598.81</v>
      </c>
      <c r="BA97" s="427">
        <v>0</v>
      </c>
      <c r="BB97" s="427">
        <v>2575</v>
      </c>
      <c r="BC97" s="427">
        <v>198546.91</v>
      </c>
      <c r="BD97" s="427">
        <v>271482.49</v>
      </c>
      <c r="BE97" s="427">
        <v>10953.599999999997</v>
      </c>
      <c r="BF97" s="427">
        <v>375468.51</v>
      </c>
      <c r="BG97" s="427">
        <v>0</v>
      </c>
      <c r="BH97" s="427">
        <v>0</v>
      </c>
      <c r="BI97" s="427">
        <v>0</v>
      </c>
      <c r="BJ97" s="427">
        <v>3498090.9800000004</v>
      </c>
      <c r="BK97" s="427">
        <v>314028.36000000092</v>
      </c>
      <c r="BL97" s="427">
        <v>285563.63734830264</v>
      </c>
      <c r="BM97" s="427">
        <v>599591.99734830356</v>
      </c>
      <c r="BN97" s="427">
        <v>9059.1299999999992</v>
      </c>
      <c r="BO97" s="427">
        <v>0</v>
      </c>
      <c r="BP97" s="427">
        <v>0</v>
      </c>
      <c r="BQ97" s="427">
        <v>9059.1299999999992</v>
      </c>
      <c r="BR97" s="427">
        <v>0</v>
      </c>
      <c r="BS97" s="427">
        <v>0</v>
      </c>
      <c r="BT97" s="427">
        <v>0</v>
      </c>
      <c r="BU97" s="427">
        <v>0</v>
      </c>
      <c r="BV97" s="427">
        <v>0</v>
      </c>
      <c r="BW97" s="427">
        <v>0</v>
      </c>
      <c r="BX97" s="427">
        <v>0</v>
      </c>
      <c r="BY97" s="427">
        <v>0</v>
      </c>
      <c r="BZ97" s="427">
        <v>0</v>
      </c>
      <c r="CA97" s="427">
        <v>45956.78</v>
      </c>
      <c r="CB97" s="427">
        <v>9059.1299999999992</v>
      </c>
      <c r="CC97" s="427">
        <v>55015.909999999996</v>
      </c>
      <c r="CD97" s="427">
        <v>0</v>
      </c>
      <c r="CE97" s="427">
        <v>0</v>
      </c>
      <c r="CF97" s="427">
        <v>0</v>
      </c>
      <c r="CG97" s="427">
        <v>0</v>
      </c>
      <c r="CH97" s="427">
        <v>0</v>
      </c>
      <c r="CI97" s="427">
        <v>0</v>
      </c>
      <c r="CJ97" s="427">
        <v>0</v>
      </c>
      <c r="CK97" s="427">
        <v>0</v>
      </c>
      <c r="CL97" s="427">
        <v>0</v>
      </c>
      <c r="CM97" s="427">
        <v>599591.99734830356</v>
      </c>
      <c r="CN97" s="427">
        <v>0</v>
      </c>
      <c r="CO97" s="427">
        <v>55016</v>
      </c>
      <c r="CP97" s="427">
        <v>-9.0000000003783498E-2</v>
      </c>
      <c r="CQ97" s="427">
        <v>0</v>
      </c>
      <c r="CR97" s="427">
        <v>654607.90734830359</v>
      </c>
      <c r="CS97" s="427">
        <v>1064240.3700000001</v>
      </c>
      <c r="CT97" s="427">
        <v>115855.5</v>
      </c>
      <c r="CU97" s="427">
        <v>0</v>
      </c>
      <c r="CV97" s="427">
        <v>948384.87000000011</v>
      </c>
      <c r="CW97" s="427">
        <v>0</v>
      </c>
      <c r="CX97" s="427">
        <v>2683.51</v>
      </c>
      <c r="CY97" s="427">
        <v>12437.25</v>
      </c>
      <c r="CZ97" s="427">
        <v>0</v>
      </c>
      <c r="DA97" s="427">
        <v>0</v>
      </c>
      <c r="DB97" s="427">
        <v>963505.63000000012</v>
      </c>
      <c r="DC97" s="427">
        <v>1222.72</v>
      </c>
      <c r="DD97" s="427">
        <v>0</v>
      </c>
      <c r="DE97" s="427">
        <v>0</v>
      </c>
      <c r="DF97" s="427">
        <v>1222.72</v>
      </c>
      <c r="DG97" s="427"/>
      <c r="DH97" s="427"/>
      <c r="DI97" s="427"/>
      <c r="DJ97" s="427">
        <v>0</v>
      </c>
      <c r="DK97" s="427">
        <v>1222.72</v>
      </c>
      <c r="DL97" s="427">
        <v>0</v>
      </c>
      <c r="DM97" s="427">
        <v>0</v>
      </c>
      <c r="DN97" s="427">
        <v>0</v>
      </c>
      <c r="DO97" s="427">
        <v>0</v>
      </c>
      <c r="DP97" s="427">
        <v>-68743</v>
      </c>
      <c r="DQ97" s="427">
        <v>0</v>
      </c>
      <c r="DR97" s="427">
        <v>0</v>
      </c>
      <c r="DS97" s="427">
        <v>0</v>
      </c>
      <c r="DT97" s="427">
        <v>-68743</v>
      </c>
      <c r="DU97" s="427">
        <v>0</v>
      </c>
      <c r="DV97" s="427">
        <v>0</v>
      </c>
      <c r="DW97" s="427">
        <v>0</v>
      </c>
      <c r="DX97" s="427">
        <v>0</v>
      </c>
      <c r="DY97" s="427">
        <v>0</v>
      </c>
      <c r="DZ97" s="427">
        <v>-241377.37</v>
      </c>
      <c r="EA97" s="427">
        <v>-7.2651696507818997E-2</v>
      </c>
      <c r="EC97" s="428">
        <f t="shared" si="3"/>
        <v>-7.2651696507818997E-2</v>
      </c>
    </row>
    <row r="98" spans="1:133" ht="15.6" hidden="1" x14ac:dyDescent="0.3">
      <c r="A98" s="422" t="str">
        <f t="shared" si="2"/>
        <v>3302129</v>
      </c>
      <c r="B98" s="422" t="s">
        <v>466</v>
      </c>
      <c r="C98" s="423">
        <v>2129</v>
      </c>
      <c r="D98" s="424" t="s">
        <v>254</v>
      </c>
      <c r="E98" s="425" t="s">
        <v>1086</v>
      </c>
      <c r="F98" s="426">
        <v>46094</v>
      </c>
      <c r="G98" s="425" t="s">
        <v>161</v>
      </c>
      <c r="H98" s="425" t="s">
        <v>474</v>
      </c>
      <c r="I98" s="427">
        <v>1563132.8585769134</v>
      </c>
      <c r="J98" s="427">
        <v>0</v>
      </c>
      <c r="K98" s="427">
        <v>216098.36</v>
      </c>
      <c r="L98" s="427">
        <v>0</v>
      </c>
      <c r="M98" s="427">
        <v>112060</v>
      </c>
      <c r="N98" s="427">
        <v>105749.86</v>
      </c>
      <c r="O98" s="427">
        <v>0</v>
      </c>
      <c r="P98" s="427">
        <v>0</v>
      </c>
      <c r="Q98" s="427">
        <v>49278.400000000001</v>
      </c>
      <c r="R98" s="427">
        <v>0</v>
      </c>
      <c r="S98" s="427">
        <v>0</v>
      </c>
      <c r="T98" s="427">
        <v>0</v>
      </c>
      <c r="U98" s="427">
        <v>7598.22</v>
      </c>
      <c r="V98" s="427">
        <v>2617.7199999999998</v>
      </c>
      <c r="W98" s="427">
        <v>0</v>
      </c>
      <c r="X98" s="427">
        <v>2056535.4185769132</v>
      </c>
      <c r="Y98" s="427">
        <v>990577.67</v>
      </c>
      <c r="Z98" s="427">
        <v>0</v>
      </c>
      <c r="AA98" s="427">
        <v>191276.61</v>
      </c>
      <c r="AB98" s="427">
        <v>70518.320000000007</v>
      </c>
      <c r="AC98" s="427">
        <v>161304.85999999999</v>
      </c>
      <c r="AD98" s="427">
        <v>0</v>
      </c>
      <c r="AE98" s="427">
        <v>52474.77</v>
      </c>
      <c r="AF98" s="427">
        <v>9049.09</v>
      </c>
      <c r="AG98" s="427">
        <v>5245.53</v>
      </c>
      <c r="AH98" s="427">
        <v>0</v>
      </c>
      <c r="AI98" s="427">
        <v>0</v>
      </c>
      <c r="AJ98" s="427">
        <v>10843.28</v>
      </c>
      <c r="AK98" s="427">
        <v>4033.29</v>
      </c>
      <c r="AL98" s="427">
        <v>15488.31</v>
      </c>
      <c r="AM98" s="427">
        <v>2899.28</v>
      </c>
      <c r="AN98" s="427">
        <v>73901.709999999992</v>
      </c>
      <c r="AO98" s="427">
        <v>17553.499999999996</v>
      </c>
      <c r="AP98" s="427">
        <v>10578.81</v>
      </c>
      <c r="AQ98" s="427">
        <v>33016.400000000001</v>
      </c>
      <c r="AR98" s="427">
        <v>2491.16</v>
      </c>
      <c r="AS98" s="427">
        <v>0</v>
      </c>
      <c r="AT98" s="427">
        <v>2823.1</v>
      </c>
      <c r="AU98" s="427">
        <v>0</v>
      </c>
      <c r="AV98" s="427">
        <v>0</v>
      </c>
      <c r="AW98" s="427">
        <v>0</v>
      </c>
      <c r="AX98" s="427">
        <v>670.48</v>
      </c>
      <c r="AY98" s="427">
        <v>0</v>
      </c>
      <c r="AZ98" s="427">
        <v>18591.03</v>
      </c>
      <c r="BA98" s="427">
        <v>7128</v>
      </c>
      <c r="BB98" s="427">
        <v>0</v>
      </c>
      <c r="BC98" s="427">
        <v>81525</v>
      </c>
      <c r="BD98" s="427">
        <v>209864.68</v>
      </c>
      <c r="BE98" s="427">
        <v>15774.95</v>
      </c>
      <c r="BF98" s="427">
        <v>72254.86</v>
      </c>
      <c r="BG98" s="427">
        <v>0</v>
      </c>
      <c r="BH98" s="427">
        <v>0</v>
      </c>
      <c r="BI98" s="427">
        <v>0</v>
      </c>
      <c r="BJ98" s="427">
        <v>2059884.6900000002</v>
      </c>
      <c r="BK98" s="427">
        <v>50081.93357843082</v>
      </c>
      <c r="BL98" s="427">
        <v>-3349.2714230869897</v>
      </c>
      <c r="BM98" s="427">
        <v>46732.662155343831</v>
      </c>
      <c r="BN98" s="427">
        <v>6970</v>
      </c>
      <c r="BO98" s="427">
        <v>0</v>
      </c>
      <c r="BP98" s="427">
        <v>0</v>
      </c>
      <c r="BQ98" s="427">
        <v>6970</v>
      </c>
      <c r="BR98" s="427">
        <v>0</v>
      </c>
      <c r="BS98" s="427">
        <v>3562.19</v>
      </c>
      <c r="BT98" s="427">
        <v>0</v>
      </c>
      <c r="BU98" s="427">
        <v>0</v>
      </c>
      <c r="BV98" s="427">
        <v>0</v>
      </c>
      <c r="BW98" s="427">
        <v>0</v>
      </c>
      <c r="BX98" s="427">
        <v>0</v>
      </c>
      <c r="BY98" s="427">
        <v>0</v>
      </c>
      <c r="BZ98" s="427">
        <v>3562.19</v>
      </c>
      <c r="CA98" s="427">
        <v>30406.470000000008</v>
      </c>
      <c r="CB98" s="427">
        <v>3407.81</v>
      </c>
      <c r="CC98" s="427">
        <v>33814.280000000006</v>
      </c>
      <c r="CD98" s="427">
        <v>0</v>
      </c>
      <c r="CE98" s="427">
        <v>0</v>
      </c>
      <c r="CF98" s="427">
        <v>0</v>
      </c>
      <c r="CG98" s="427">
        <v>0</v>
      </c>
      <c r="CH98" s="427">
        <v>0</v>
      </c>
      <c r="CI98" s="427">
        <v>0</v>
      </c>
      <c r="CJ98" s="427">
        <v>0</v>
      </c>
      <c r="CK98" s="427">
        <v>0</v>
      </c>
      <c r="CL98" s="427">
        <v>0</v>
      </c>
      <c r="CM98" s="427">
        <v>46732.662155343831</v>
      </c>
      <c r="CN98" s="427">
        <v>0</v>
      </c>
      <c r="CO98" s="427">
        <v>33814</v>
      </c>
      <c r="CP98" s="427">
        <v>0.2800000000061118</v>
      </c>
      <c r="CQ98" s="427">
        <v>0</v>
      </c>
      <c r="CR98" s="427">
        <v>80546.94215534383</v>
      </c>
      <c r="CS98" s="427">
        <v>372371.08</v>
      </c>
      <c r="CT98" s="427">
        <v>139901.26</v>
      </c>
      <c r="CU98" s="427">
        <v>14594.35</v>
      </c>
      <c r="CV98" s="427">
        <v>247064.17</v>
      </c>
      <c r="CW98" s="427">
        <v>0</v>
      </c>
      <c r="CX98" s="427">
        <v>9145.01</v>
      </c>
      <c r="CY98" s="427">
        <v>6450.03</v>
      </c>
      <c r="CZ98" s="427">
        <v>14527.67</v>
      </c>
      <c r="DA98" s="427">
        <v>0</v>
      </c>
      <c r="DB98" s="427">
        <v>277186.88</v>
      </c>
      <c r="DC98" s="427">
        <v>14537.81</v>
      </c>
      <c r="DD98" s="427">
        <v>0</v>
      </c>
      <c r="DE98" s="427">
        <v>0</v>
      </c>
      <c r="DF98" s="427">
        <v>14537.81</v>
      </c>
      <c r="DG98" s="427"/>
      <c r="DH98" s="427"/>
      <c r="DI98" s="427"/>
      <c r="DJ98" s="427">
        <v>-60000</v>
      </c>
      <c r="DK98" s="427">
        <v>-45462.19</v>
      </c>
      <c r="DL98" s="427">
        <v>244.9</v>
      </c>
      <c r="DM98" s="427">
        <v>9905.06</v>
      </c>
      <c r="DN98" s="427">
        <v>7699.38</v>
      </c>
      <c r="DO98" s="427">
        <v>0</v>
      </c>
      <c r="DP98" s="427">
        <v>-14922.29</v>
      </c>
      <c r="DQ98" s="427">
        <v>0</v>
      </c>
      <c r="DR98" s="427">
        <v>0</v>
      </c>
      <c r="DS98" s="427">
        <v>0</v>
      </c>
      <c r="DT98" s="427">
        <v>2927.0499999999993</v>
      </c>
      <c r="DU98" s="427">
        <v>0</v>
      </c>
      <c r="DV98" s="427">
        <v>0</v>
      </c>
      <c r="DW98" s="427">
        <v>0</v>
      </c>
      <c r="DX98" s="427">
        <v>0</v>
      </c>
      <c r="DY98" s="427">
        <v>0</v>
      </c>
      <c r="DZ98" s="427">
        <v>-154104.9</v>
      </c>
      <c r="EA98" s="427">
        <v>0.10215534383314662</v>
      </c>
      <c r="EC98" s="428">
        <f t="shared" si="3"/>
        <v>0.10215534383314662</v>
      </c>
    </row>
    <row r="99" spans="1:133" ht="15.6" hidden="1" x14ac:dyDescent="0.3">
      <c r="A99" s="422" t="str">
        <f t="shared" si="2"/>
        <v>3302128</v>
      </c>
      <c r="B99" s="422" t="s">
        <v>467</v>
      </c>
      <c r="C99" s="423">
        <v>2128</v>
      </c>
      <c r="D99" s="424" t="s">
        <v>255</v>
      </c>
      <c r="E99" s="425" t="s">
        <v>1086</v>
      </c>
      <c r="F99" s="426">
        <v>46094</v>
      </c>
      <c r="G99" s="425" t="s">
        <v>161</v>
      </c>
      <c r="H99" s="425" t="s">
        <v>475</v>
      </c>
      <c r="I99" s="427">
        <v>2138370.1925619049</v>
      </c>
      <c r="J99" s="427">
        <v>0</v>
      </c>
      <c r="K99" s="427">
        <v>156792.47999999998</v>
      </c>
      <c r="L99" s="427">
        <v>0</v>
      </c>
      <c r="M99" s="427">
        <v>217710</v>
      </c>
      <c r="N99" s="427">
        <v>18882.93</v>
      </c>
      <c r="O99" s="427">
        <v>0</v>
      </c>
      <c r="P99" s="427">
        <v>0</v>
      </c>
      <c r="Q99" s="427">
        <v>113879.27</v>
      </c>
      <c r="R99" s="427">
        <v>38885.14</v>
      </c>
      <c r="S99" s="427">
        <v>0</v>
      </c>
      <c r="T99" s="427">
        <v>0</v>
      </c>
      <c r="U99" s="427">
        <v>23291.86</v>
      </c>
      <c r="V99" s="427">
        <v>4676.8100000000004</v>
      </c>
      <c r="W99" s="427">
        <v>0</v>
      </c>
      <c r="X99" s="427">
        <v>2712488.6825619051</v>
      </c>
      <c r="Y99" s="427">
        <v>1303368.32</v>
      </c>
      <c r="Z99" s="427">
        <v>0</v>
      </c>
      <c r="AA99" s="427">
        <v>226615.03</v>
      </c>
      <c r="AB99" s="427">
        <v>28396.85</v>
      </c>
      <c r="AC99" s="427">
        <v>130773.79</v>
      </c>
      <c r="AD99" s="427">
        <v>151066.43</v>
      </c>
      <c r="AE99" s="427">
        <v>42894.73</v>
      </c>
      <c r="AF99" s="427">
        <v>6194.41</v>
      </c>
      <c r="AG99" s="427">
        <v>6725.96</v>
      </c>
      <c r="AH99" s="427">
        <v>0</v>
      </c>
      <c r="AI99" s="427">
        <v>0</v>
      </c>
      <c r="AJ99" s="427">
        <v>32963.99</v>
      </c>
      <c r="AK99" s="427">
        <v>8499.75</v>
      </c>
      <c r="AL99" s="427">
        <v>30166.89</v>
      </c>
      <c r="AM99" s="427">
        <v>5847.81</v>
      </c>
      <c r="AN99" s="427">
        <v>69828.010000000009</v>
      </c>
      <c r="AO99" s="427">
        <v>22148.34</v>
      </c>
      <c r="AP99" s="427">
        <v>18723.230000000003</v>
      </c>
      <c r="AQ99" s="427">
        <v>89633.43</v>
      </c>
      <c r="AR99" s="427">
        <v>0</v>
      </c>
      <c r="AS99" s="427">
        <v>0</v>
      </c>
      <c r="AT99" s="427">
        <v>19734.310000000001</v>
      </c>
      <c r="AU99" s="427">
        <v>0</v>
      </c>
      <c r="AV99" s="427">
        <v>0</v>
      </c>
      <c r="AW99" s="427">
        <v>2684.71</v>
      </c>
      <c r="AX99" s="427">
        <v>300</v>
      </c>
      <c r="AY99" s="427">
        <v>0</v>
      </c>
      <c r="AZ99" s="427">
        <v>48388.43</v>
      </c>
      <c r="BA99" s="427">
        <v>10121</v>
      </c>
      <c r="BB99" s="427">
        <v>8473</v>
      </c>
      <c r="BC99" s="427">
        <v>82437.710000000006</v>
      </c>
      <c r="BD99" s="427">
        <v>33831.9</v>
      </c>
      <c r="BE99" s="427">
        <v>57644.189999999995</v>
      </c>
      <c r="BF99" s="427">
        <v>183443.97</v>
      </c>
      <c r="BG99" s="427">
        <v>0</v>
      </c>
      <c r="BH99" s="427">
        <v>0</v>
      </c>
      <c r="BI99" s="427">
        <v>0</v>
      </c>
      <c r="BJ99" s="427">
        <v>2620906.1900000004</v>
      </c>
      <c r="BK99" s="427">
        <v>213519.83208333323</v>
      </c>
      <c r="BL99" s="427">
        <v>91582.492561904714</v>
      </c>
      <c r="BM99" s="427">
        <v>305102.32464523794</v>
      </c>
      <c r="BN99" s="427">
        <v>8128.75</v>
      </c>
      <c r="BO99" s="427">
        <v>0</v>
      </c>
      <c r="BP99" s="427">
        <v>0</v>
      </c>
      <c r="BQ99" s="427">
        <v>8128.75</v>
      </c>
      <c r="BR99" s="427">
        <v>0</v>
      </c>
      <c r="BS99" s="427">
        <v>8095.87</v>
      </c>
      <c r="BT99" s="427">
        <v>0</v>
      </c>
      <c r="BU99" s="427">
        <v>0</v>
      </c>
      <c r="BV99" s="427">
        <v>0</v>
      </c>
      <c r="BW99" s="427">
        <v>11235.99</v>
      </c>
      <c r="BX99" s="427">
        <v>16584.88</v>
      </c>
      <c r="BY99" s="427">
        <v>0</v>
      </c>
      <c r="BZ99" s="427">
        <v>35916.740000000005</v>
      </c>
      <c r="CA99" s="427">
        <v>76166.37</v>
      </c>
      <c r="CB99" s="427">
        <v>-27787.990000000005</v>
      </c>
      <c r="CC99" s="427">
        <v>48378.37999999999</v>
      </c>
      <c r="CD99" s="427">
        <v>0</v>
      </c>
      <c r="CE99" s="427">
        <v>0</v>
      </c>
      <c r="CF99" s="427">
        <v>0</v>
      </c>
      <c r="CG99" s="427">
        <v>0</v>
      </c>
      <c r="CH99" s="427">
        <v>0</v>
      </c>
      <c r="CI99" s="427">
        <v>0</v>
      </c>
      <c r="CJ99" s="427">
        <v>0</v>
      </c>
      <c r="CK99" s="427">
        <v>0</v>
      </c>
      <c r="CL99" s="427">
        <v>0</v>
      </c>
      <c r="CM99" s="427">
        <v>305102.32464523794</v>
      </c>
      <c r="CN99" s="427">
        <v>0</v>
      </c>
      <c r="CO99" s="427">
        <v>48378</v>
      </c>
      <c r="CP99" s="427">
        <v>0.3799999999901047</v>
      </c>
      <c r="CQ99" s="427">
        <v>0</v>
      </c>
      <c r="CR99" s="427">
        <v>353480.70464523794</v>
      </c>
      <c r="CS99" s="427">
        <v>486930.05</v>
      </c>
      <c r="CT99" s="427">
        <v>82842.2</v>
      </c>
      <c r="CU99" s="427">
        <v>1424.86</v>
      </c>
      <c r="CV99" s="427">
        <v>405512.70999999996</v>
      </c>
      <c r="CW99" s="427">
        <v>0</v>
      </c>
      <c r="CX99" s="427">
        <v>8765.98</v>
      </c>
      <c r="CY99" s="427">
        <v>9009.06</v>
      </c>
      <c r="CZ99" s="427">
        <v>33232.050000000003</v>
      </c>
      <c r="DA99" s="427">
        <v>0</v>
      </c>
      <c r="DB99" s="427">
        <v>456519.79999999993</v>
      </c>
      <c r="DC99" s="427">
        <v>1505.26</v>
      </c>
      <c r="DD99" s="427">
        <v>0</v>
      </c>
      <c r="DE99" s="427">
        <v>0</v>
      </c>
      <c r="DF99" s="427">
        <v>1505.26</v>
      </c>
      <c r="DG99" s="427"/>
      <c r="DH99" s="427"/>
      <c r="DI99" s="427"/>
      <c r="DJ99" s="427">
        <v>0</v>
      </c>
      <c r="DK99" s="427">
        <v>1505.26</v>
      </c>
      <c r="DL99" s="427">
        <v>81525</v>
      </c>
      <c r="DM99" s="427">
        <v>0</v>
      </c>
      <c r="DN99" s="427">
        <v>7774.94</v>
      </c>
      <c r="DO99" s="427">
        <v>0</v>
      </c>
      <c r="DP99" s="427">
        <v>-35768.959999999999</v>
      </c>
      <c r="DQ99" s="427">
        <v>0</v>
      </c>
      <c r="DR99" s="427">
        <v>0</v>
      </c>
      <c r="DS99" s="427">
        <v>0</v>
      </c>
      <c r="DT99" s="427">
        <v>53530.98</v>
      </c>
      <c r="DU99" s="427">
        <v>0</v>
      </c>
      <c r="DV99" s="427">
        <v>0</v>
      </c>
      <c r="DW99" s="427">
        <v>0</v>
      </c>
      <c r="DX99" s="427">
        <v>0</v>
      </c>
      <c r="DY99" s="427">
        <v>0</v>
      </c>
      <c r="DZ99" s="427">
        <v>-158075</v>
      </c>
      <c r="EA99" s="427">
        <v>-0.33535476197721437</v>
      </c>
      <c r="EC99" s="428">
        <f t="shared" si="3"/>
        <v>-0.33535476197721437</v>
      </c>
    </row>
    <row r="100" spans="1:133" ht="15.6" hidden="1" x14ac:dyDescent="0.3">
      <c r="A100" s="422" t="str">
        <f t="shared" si="2"/>
        <v>3302420</v>
      </c>
      <c r="B100" s="422" t="s">
        <v>468</v>
      </c>
      <c r="C100" s="423">
        <v>2420</v>
      </c>
      <c r="D100" s="424" t="s">
        <v>256</v>
      </c>
      <c r="E100" s="425" t="s">
        <v>1086</v>
      </c>
      <c r="F100" s="426">
        <v>46093</v>
      </c>
      <c r="G100" s="425" t="s">
        <v>161</v>
      </c>
      <c r="H100" s="425" t="s">
        <v>476</v>
      </c>
      <c r="I100" s="427">
        <v>2171148.64</v>
      </c>
      <c r="J100" s="427">
        <v>0</v>
      </c>
      <c r="K100" s="427">
        <v>155172.65666666668</v>
      </c>
      <c r="L100" s="427">
        <v>0</v>
      </c>
      <c r="M100" s="427">
        <v>45965</v>
      </c>
      <c r="N100" s="427">
        <v>104152.37000000001</v>
      </c>
      <c r="O100" s="427">
        <v>1417.16</v>
      </c>
      <c r="P100" s="427">
        <v>5250</v>
      </c>
      <c r="Q100" s="427">
        <v>276271.32999999996</v>
      </c>
      <c r="R100" s="427">
        <v>14378.060000000001</v>
      </c>
      <c r="S100" s="427">
        <v>0</v>
      </c>
      <c r="T100" s="427">
        <v>0</v>
      </c>
      <c r="U100" s="427">
        <v>53058.479999999996</v>
      </c>
      <c r="V100" s="427">
        <v>21899.73</v>
      </c>
      <c r="W100" s="427">
        <v>0</v>
      </c>
      <c r="X100" s="427">
        <v>2848713.4266666672</v>
      </c>
      <c r="Y100" s="427">
        <v>1259856.19</v>
      </c>
      <c r="Z100" s="427">
        <v>0</v>
      </c>
      <c r="AA100" s="427">
        <v>523540.84</v>
      </c>
      <c r="AB100" s="427">
        <v>46295.79</v>
      </c>
      <c r="AC100" s="427">
        <v>132812.38</v>
      </c>
      <c r="AD100" s="427">
        <v>0</v>
      </c>
      <c r="AE100" s="427">
        <v>196536.83000000002</v>
      </c>
      <c r="AF100" s="427">
        <v>16215.050000000001</v>
      </c>
      <c r="AG100" s="427">
        <v>11489.52</v>
      </c>
      <c r="AH100" s="427">
        <v>0</v>
      </c>
      <c r="AI100" s="427">
        <v>0</v>
      </c>
      <c r="AJ100" s="427">
        <v>26162.550000000003</v>
      </c>
      <c r="AK100" s="427">
        <v>5572.88</v>
      </c>
      <c r="AL100" s="427">
        <v>62646.559999999998</v>
      </c>
      <c r="AM100" s="427">
        <v>8879.23</v>
      </c>
      <c r="AN100" s="427">
        <v>42373.17</v>
      </c>
      <c r="AO100" s="427">
        <v>24535.639999999996</v>
      </c>
      <c r="AP100" s="427">
        <v>13007.34</v>
      </c>
      <c r="AQ100" s="427">
        <v>102768.33</v>
      </c>
      <c r="AR100" s="427">
        <v>0</v>
      </c>
      <c r="AS100" s="427">
        <v>0</v>
      </c>
      <c r="AT100" s="427">
        <v>2546.7399999999998</v>
      </c>
      <c r="AU100" s="427">
        <v>5993.61</v>
      </c>
      <c r="AV100" s="427">
        <v>1169.6199999999999</v>
      </c>
      <c r="AW100" s="427">
        <v>1255.42</v>
      </c>
      <c r="AX100" s="427">
        <v>17591.79</v>
      </c>
      <c r="AY100" s="427">
        <v>0</v>
      </c>
      <c r="AZ100" s="427">
        <v>64674.149999999994</v>
      </c>
      <c r="BA100" s="427">
        <v>9748.2000000000007</v>
      </c>
      <c r="BB100" s="427">
        <v>18632.66</v>
      </c>
      <c r="BC100" s="427">
        <v>99510.78</v>
      </c>
      <c r="BD100" s="427">
        <v>99563.38</v>
      </c>
      <c r="BE100" s="427">
        <v>40048.9</v>
      </c>
      <c r="BF100" s="427">
        <v>35926.959999999999</v>
      </c>
      <c r="BG100" s="427">
        <v>0</v>
      </c>
      <c r="BH100" s="427">
        <v>0</v>
      </c>
      <c r="BI100" s="427">
        <v>0</v>
      </c>
      <c r="BJ100" s="427">
        <v>2869354.51</v>
      </c>
      <c r="BK100" s="427">
        <v>284740</v>
      </c>
      <c r="BL100" s="427">
        <v>-20641.083333332557</v>
      </c>
      <c r="BM100" s="427">
        <v>264098.91666666744</v>
      </c>
      <c r="BN100" s="427">
        <v>8736.25</v>
      </c>
      <c r="BO100" s="427">
        <v>0</v>
      </c>
      <c r="BP100" s="427">
        <v>0</v>
      </c>
      <c r="BQ100" s="427">
        <v>8736.25</v>
      </c>
      <c r="BR100" s="427">
        <v>0</v>
      </c>
      <c r="BS100" s="427">
        <v>5900</v>
      </c>
      <c r="BT100" s="427">
        <v>575.96</v>
      </c>
      <c r="BU100" s="427">
        <v>0</v>
      </c>
      <c r="BV100" s="427">
        <v>0</v>
      </c>
      <c r="BW100" s="427">
        <v>0</v>
      </c>
      <c r="BX100" s="427">
        <v>5052.29</v>
      </c>
      <c r="BY100" s="427">
        <v>0</v>
      </c>
      <c r="BZ100" s="427">
        <v>11528.25</v>
      </c>
      <c r="CA100" s="427">
        <v>7014</v>
      </c>
      <c r="CB100" s="427">
        <v>-2792</v>
      </c>
      <c r="CC100" s="427">
        <v>4222</v>
      </c>
      <c r="CD100" s="427">
        <v>0</v>
      </c>
      <c r="CE100" s="427">
        <v>0</v>
      </c>
      <c r="CF100" s="427">
        <v>0</v>
      </c>
      <c r="CG100" s="427">
        <v>0</v>
      </c>
      <c r="CH100" s="427">
        <v>0</v>
      </c>
      <c r="CI100" s="427">
        <v>0</v>
      </c>
      <c r="CJ100" s="427">
        <v>0</v>
      </c>
      <c r="CK100" s="427">
        <v>0</v>
      </c>
      <c r="CL100" s="427">
        <v>0</v>
      </c>
      <c r="CM100" s="427">
        <v>264098.91666666744</v>
      </c>
      <c r="CN100" s="427">
        <v>0</v>
      </c>
      <c r="CO100" s="427">
        <v>4222</v>
      </c>
      <c r="CP100" s="427">
        <v>0</v>
      </c>
      <c r="CQ100" s="427">
        <v>0</v>
      </c>
      <c r="CR100" s="427">
        <v>268320.91666666744</v>
      </c>
      <c r="CS100" s="427">
        <v>490723.94</v>
      </c>
      <c r="CT100" s="427">
        <v>13371.73</v>
      </c>
      <c r="CU100" s="427">
        <v>0</v>
      </c>
      <c r="CV100" s="427">
        <v>477352.21</v>
      </c>
      <c r="CW100" s="427">
        <v>0</v>
      </c>
      <c r="CX100" s="427">
        <v>8398.52</v>
      </c>
      <c r="CY100" s="427">
        <v>8213.58</v>
      </c>
      <c r="CZ100" s="427">
        <v>0</v>
      </c>
      <c r="DA100" s="427">
        <v>0</v>
      </c>
      <c r="DB100" s="427">
        <v>493964.31000000006</v>
      </c>
      <c r="DC100" s="427">
        <v>0</v>
      </c>
      <c r="DD100" s="427">
        <v>0</v>
      </c>
      <c r="DE100" s="427">
        <v>0</v>
      </c>
      <c r="DF100" s="427">
        <v>0</v>
      </c>
      <c r="DG100" s="427"/>
      <c r="DH100" s="427"/>
      <c r="DI100" s="427"/>
      <c r="DJ100" s="427">
        <v>0</v>
      </c>
      <c r="DK100" s="427">
        <v>0</v>
      </c>
      <c r="DL100" s="427">
        <v>5554.47</v>
      </c>
      <c r="DM100" s="427">
        <v>0</v>
      </c>
      <c r="DN100" s="427">
        <v>3600</v>
      </c>
      <c r="DO100" s="427">
        <v>0</v>
      </c>
      <c r="DP100" s="427">
        <v>-242941.4</v>
      </c>
      <c r="DQ100" s="427">
        <v>0</v>
      </c>
      <c r="DR100" s="427">
        <v>0</v>
      </c>
      <c r="DS100" s="427">
        <v>0</v>
      </c>
      <c r="DT100" s="427">
        <v>-233786.93</v>
      </c>
      <c r="DU100" s="427">
        <v>0</v>
      </c>
      <c r="DV100" s="427">
        <v>8143.19</v>
      </c>
      <c r="DW100" s="427">
        <v>0</v>
      </c>
      <c r="DX100" s="427">
        <v>0</v>
      </c>
      <c r="DY100" s="427">
        <v>0</v>
      </c>
      <c r="DZ100" s="427">
        <v>0</v>
      </c>
      <c r="EA100" s="427">
        <v>0.34666666737757623</v>
      </c>
      <c r="EC100" s="428">
        <f t="shared" si="3"/>
        <v>0.34666666738030472</v>
      </c>
    </row>
    <row r="101" spans="1:133" ht="15.6" hidden="1" x14ac:dyDescent="0.3">
      <c r="A101" s="422" t="str">
        <f t="shared" si="2"/>
        <v>3302004</v>
      </c>
      <c r="B101" s="422" t="s">
        <v>469</v>
      </c>
      <c r="C101" s="423">
        <v>2004</v>
      </c>
      <c r="D101" s="424" t="s">
        <v>257</v>
      </c>
      <c r="E101" s="425" t="s">
        <v>1086</v>
      </c>
      <c r="F101" s="426">
        <v>46091</v>
      </c>
      <c r="G101" s="425" t="s">
        <v>161</v>
      </c>
      <c r="H101" s="425" t="s">
        <v>527</v>
      </c>
      <c r="I101" s="427">
        <v>1830615.0869879385</v>
      </c>
      <c r="J101" s="427">
        <v>0</v>
      </c>
      <c r="K101" s="427">
        <v>58664.673333333325</v>
      </c>
      <c r="L101" s="427">
        <v>0</v>
      </c>
      <c r="M101" s="427">
        <v>194490</v>
      </c>
      <c r="N101" s="427">
        <v>74880.350000000006</v>
      </c>
      <c r="O101" s="427">
        <v>0</v>
      </c>
      <c r="P101" s="427">
        <v>8289.99</v>
      </c>
      <c r="Q101" s="427">
        <v>67372.790000000008</v>
      </c>
      <c r="R101" s="427">
        <v>13652.79</v>
      </c>
      <c r="S101" s="427">
        <v>0</v>
      </c>
      <c r="T101" s="427">
        <v>0</v>
      </c>
      <c r="U101" s="427">
        <v>0</v>
      </c>
      <c r="V101" s="427">
        <v>2815.29</v>
      </c>
      <c r="W101" s="427">
        <v>0</v>
      </c>
      <c r="X101" s="427">
        <v>2250780.970321272</v>
      </c>
      <c r="Y101" s="427">
        <v>1012285.95</v>
      </c>
      <c r="Z101" s="427">
        <v>0</v>
      </c>
      <c r="AA101" s="427">
        <v>268688.19</v>
      </c>
      <c r="AB101" s="427">
        <v>56292.49</v>
      </c>
      <c r="AC101" s="427">
        <v>114527.28</v>
      </c>
      <c r="AD101" s="427">
        <v>0</v>
      </c>
      <c r="AE101" s="427">
        <v>103403.37</v>
      </c>
      <c r="AF101" s="427">
        <v>5123.21</v>
      </c>
      <c r="AG101" s="427">
        <v>3919.5</v>
      </c>
      <c r="AH101" s="427">
        <v>0</v>
      </c>
      <c r="AI101" s="427">
        <v>0</v>
      </c>
      <c r="AJ101" s="427">
        <v>3789.41</v>
      </c>
      <c r="AK101" s="427">
        <v>11000</v>
      </c>
      <c r="AL101" s="427">
        <v>81913.009999999995</v>
      </c>
      <c r="AM101" s="427">
        <v>8288.93</v>
      </c>
      <c r="AN101" s="427">
        <v>61260.32</v>
      </c>
      <c r="AO101" s="427">
        <v>23631.700000000008</v>
      </c>
      <c r="AP101" s="427">
        <v>13632.26</v>
      </c>
      <c r="AQ101" s="427">
        <v>32337.81</v>
      </c>
      <c r="AR101" s="427">
        <v>4268.2700000000004</v>
      </c>
      <c r="AS101" s="427">
        <v>0</v>
      </c>
      <c r="AT101" s="427">
        <v>0</v>
      </c>
      <c r="AU101" s="427">
        <v>21870.720000000001</v>
      </c>
      <c r="AV101" s="427">
        <v>0</v>
      </c>
      <c r="AW101" s="427">
        <v>0</v>
      </c>
      <c r="AX101" s="427">
        <v>8010</v>
      </c>
      <c r="AY101" s="427">
        <v>0</v>
      </c>
      <c r="AZ101" s="427">
        <v>5364.11</v>
      </c>
      <c r="BA101" s="427">
        <v>5429.58</v>
      </c>
      <c r="BB101" s="427">
        <v>20778</v>
      </c>
      <c r="BC101" s="427">
        <v>136398.79</v>
      </c>
      <c r="BD101" s="427">
        <v>118333.32</v>
      </c>
      <c r="BE101" s="427">
        <v>12517.380000000001</v>
      </c>
      <c r="BF101" s="427">
        <v>38407.42</v>
      </c>
      <c r="BG101" s="427">
        <v>0</v>
      </c>
      <c r="BH101" s="427">
        <v>0</v>
      </c>
      <c r="BI101" s="427">
        <v>0</v>
      </c>
      <c r="BJ101" s="427">
        <v>2171471.0199999996</v>
      </c>
      <c r="BK101" s="427">
        <v>-61147.049999999319</v>
      </c>
      <c r="BL101" s="427">
        <v>79309.950321272481</v>
      </c>
      <c r="BM101" s="427">
        <v>18162.900321273162</v>
      </c>
      <c r="BN101" s="427">
        <v>7633.75</v>
      </c>
      <c r="BO101" s="427">
        <v>0</v>
      </c>
      <c r="BP101" s="427">
        <v>0</v>
      </c>
      <c r="BQ101" s="427">
        <v>7633.75</v>
      </c>
      <c r="BR101" s="427">
        <v>0</v>
      </c>
      <c r="BS101" s="427">
        <v>19618.89</v>
      </c>
      <c r="BT101" s="427">
        <v>1608.8</v>
      </c>
      <c r="BU101" s="427">
        <v>0</v>
      </c>
      <c r="BV101" s="427">
        <v>0</v>
      </c>
      <c r="BW101" s="427">
        <v>0</v>
      </c>
      <c r="BX101" s="427">
        <v>3554</v>
      </c>
      <c r="BY101" s="427">
        <v>3244</v>
      </c>
      <c r="BZ101" s="427">
        <v>28025.69</v>
      </c>
      <c r="CA101" s="427">
        <v>39010.620000000003</v>
      </c>
      <c r="CB101" s="427">
        <v>-20391.939999999999</v>
      </c>
      <c r="CC101" s="427">
        <v>18618.680000000004</v>
      </c>
      <c r="CD101" s="427">
        <v>0</v>
      </c>
      <c r="CE101" s="427">
        <v>0</v>
      </c>
      <c r="CF101" s="427">
        <v>0</v>
      </c>
      <c r="CG101" s="427">
        <v>0</v>
      </c>
      <c r="CH101" s="427">
        <v>0</v>
      </c>
      <c r="CI101" s="427">
        <v>0</v>
      </c>
      <c r="CJ101" s="427">
        <v>0</v>
      </c>
      <c r="CK101" s="427">
        <v>0</v>
      </c>
      <c r="CL101" s="427">
        <v>0</v>
      </c>
      <c r="CM101" s="427">
        <v>18162.900321273162</v>
      </c>
      <c r="CN101" s="427">
        <v>0</v>
      </c>
      <c r="CO101" s="427">
        <v>7634</v>
      </c>
      <c r="CP101" s="427">
        <v>10984.680000000004</v>
      </c>
      <c r="CQ101" s="427">
        <v>0</v>
      </c>
      <c r="CR101" s="427">
        <v>36781.58032127317</v>
      </c>
      <c r="CS101" s="427">
        <v>270524.76</v>
      </c>
      <c r="CT101" s="427">
        <v>0</v>
      </c>
      <c r="CU101" s="427">
        <v>0</v>
      </c>
      <c r="CV101" s="427">
        <v>270524.76</v>
      </c>
      <c r="CW101" s="427">
        <v>0</v>
      </c>
      <c r="CX101" s="427">
        <v>10047.01</v>
      </c>
      <c r="CY101" s="427">
        <v>3234.51</v>
      </c>
      <c r="CZ101" s="427">
        <v>0</v>
      </c>
      <c r="DA101" s="427">
        <v>0</v>
      </c>
      <c r="DB101" s="427">
        <v>283806.28000000003</v>
      </c>
      <c r="DC101" s="427">
        <v>0</v>
      </c>
      <c r="DD101" s="427">
        <v>0</v>
      </c>
      <c r="DE101" s="427">
        <v>0</v>
      </c>
      <c r="DF101" s="427">
        <v>0</v>
      </c>
      <c r="DG101" s="427"/>
      <c r="DH101" s="427"/>
      <c r="DI101" s="427"/>
      <c r="DJ101" s="427">
        <v>0</v>
      </c>
      <c r="DK101" s="427">
        <v>0</v>
      </c>
      <c r="DL101" s="427">
        <v>0</v>
      </c>
      <c r="DM101" s="427">
        <v>0</v>
      </c>
      <c r="DN101" s="427">
        <v>0</v>
      </c>
      <c r="DO101" s="427">
        <v>0</v>
      </c>
      <c r="DP101" s="427">
        <v>-170474.1</v>
      </c>
      <c r="DQ101" s="427">
        <v>-49168.02</v>
      </c>
      <c r="DR101" s="427">
        <v>0</v>
      </c>
      <c r="DS101" s="427">
        <v>0</v>
      </c>
      <c r="DT101" s="427">
        <v>-219642.12</v>
      </c>
      <c r="DU101" s="427">
        <v>0</v>
      </c>
      <c r="DV101" s="427">
        <v>0</v>
      </c>
      <c r="DW101" s="427">
        <v>0</v>
      </c>
      <c r="DX101" s="427">
        <v>0</v>
      </c>
      <c r="DY101" s="427">
        <v>0</v>
      </c>
      <c r="DZ101" s="427">
        <v>-27383</v>
      </c>
      <c r="EA101" s="427">
        <v>0.42032127313723322</v>
      </c>
      <c r="EC101" s="428">
        <f t="shared" si="3"/>
        <v>0.42032127315178514</v>
      </c>
    </row>
    <row r="102" spans="1:133" ht="15.6" hidden="1" x14ac:dyDescent="0.3">
      <c r="A102" s="422" t="str">
        <f t="shared" si="2"/>
        <v>3301012</v>
      </c>
      <c r="B102" s="422" t="s">
        <v>470</v>
      </c>
      <c r="C102" s="423">
        <v>1012</v>
      </c>
      <c r="D102" s="424" t="s">
        <v>258</v>
      </c>
      <c r="E102" s="425" t="s">
        <v>1086</v>
      </c>
      <c r="F102" s="426">
        <v>46094</v>
      </c>
      <c r="G102" s="425" t="s">
        <v>161</v>
      </c>
      <c r="H102" s="425" t="s">
        <v>477</v>
      </c>
      <c r="I102" s="427">
        <v>750279.424097087</v>
      </c>
      <c r="J102" s="427">
        <v>0</v>
      </c>
      <c r="K102" s="427">
        <v>7573.3291977839335</v>
      </c>
      <c r="L102" s="427">
        <v>0</v>
      </c>
      <c r="M102" s="427">
        <v>0</v>
      </c>
      <c r="N102" s="427">
        <v>0</v>
      </c>
      <c r="O102" s="427">
        <v>0</v>
      </c>
      <c r="P102" s="427">
        <v>0</v>
      </c>
      <c r="Q102" s="427">
        <v>33013.32</v>
      </c>
      <c r="R102" s="427">
        <v>0</v>
      </c>
      <c r="S102" s="427">
        <v>0</v>
      </c>
      <c r="T102" s="427">
        <v>0</v>
      </c>
      <c r="U102" s="427">
        <v>8184.5</v>
      </c>
      <c r="V102" s="427">
        <v>36741.760000000002</v>
      </c>
      <c r="W102" s="427">
        <v>0</v>
      </c>
      <c r="X102" s="427">
        <v>835792.33329487091</v>
      </c>
      <c r="Y102" s="427">
        <v>282498.14</v>
      </c>
      <c r="Z102" s="427">
        <v>0</v>
      </c>
      <c r="AA102" s="427">
        <v>140237.5</v>
      </c>
      <c r="AB102" s="427">
        <v>0</v>
      </c>
      <c r="AC102" s="427">
        <v>34168.61</v>
      </c>
      <c r="AD102" s="427">
        <v>0</v>
      </c>
      <c r="AE102" s="427">
        <v>23946.940000000002</v>
      </c>
      <c r="AF102" s="427">
        <v>2106.8000000000002</v>
      </c>
      <c r="AG102" s="427">
        <v>3765.5</v>
      </c>
      <c r="AH102" s="427">
        <v>0</v>
      </c>
      <c r="AI102" s="427">
        <v>0</v>
      </c>
      <c r="AJ102" s="427">
        <v>59467.07</v>
      </c>
      <c r="AK102" s="427">
        <v>2475</v>
      </c>
      <c r="AL102" s="427">
        <v>16679.060000000001</v>
      </c>
      <c r="AM102" s="427">
        <v>866.76</v>
      </c>
      <c r="AN102" s="427">
        <v>8657.4</v>
      </c>
      <c r="AO102" s="427">
        <v>0</v>
      </c>
      <c r="AP102" s="427">
        <v>21278.22</v>
      </c>
      <c r="AQ102" s="427">
        <v>33521.15</v>
      </c>
      <c r="AR102" s="427">
        <v>0</v>
      </c>
      <c r="AS102" s="427">
        <v>0</v>
      </c>
      <c r="AT102" s="427">
        <v>116.67</v>
      </c>
      <c r="AU102" s="427">
        <v>642.5</v>
      </c>
      <c r="AV102" s="427">
        <v>3457.92</v>
      </c>
      <c r="AW102" s="427">
        <v>5899.93</v>
      </c>
      <c r="AX102" s="427">
        <v>175</v>
      </c>
      <c r="AY102" s="427">
        <v>0</v>
      </c>
      <c r="AZ102" s="427">
        <v>53992.270000000004</v>
      </c>
      <c r="BA102" s="427">
        <v>3291.75</v>
      </c>
      <c r="BB102" s="427">
        <v>0</v>
      </c>
      <c r="BC102" s="427">
        <v>2082.46</v>
      </c>
      <c r="BD102" s="427">
        <v>122224.92</v>
      </c>
      <c r="BE102" s="427">
        <v>4545.75</v>
      </c>
      <c r="BF102" s="427">
        <v>77343.77</v>
      </c>
      <c r="BG102" s="427">
        <v>0</v>
      </c>
      <c r="BH102" s="427">
        <v>0</v>
      </c>
      <c r="BI102" s="427">
        <v>0</v>
      </c>
      <c r="BJ102" s="427">
        <v>903441.0900000002</v>
      </c>
      <c r="BK102" s="427">
        <v>495607.77999999974</v>
      </c>
      <c r="BL102" s="427">
        <v>-67648.756705129286</v>
      </c>
      <c r="BM102" s="427">
        <v>427959.02329487045</v>
      </c>
      <c r="BN102" s="427">
        <v>4938.25</v>
      </c>
      <c r="BO102" s="427">
        <v>0</v>
      </c>
      <c r="BP102" s="427">
        <v>0</v>
      </c>
      <c r="BQ102" s="427">
        <v>4938.25</v>
      </c>
      <c r="BR102" s="427">
        <v>0</v>
      </c>
      <c r="BS102" s="427">
        <v>0</v>
      </c>
      <c r="BT102" s="427">
        <v>0</v>
      </c>
      <c r="BU102" s="427">
        <v>0</v>
      </c>
      <c r="BV102" s="427">
        <v>0</v>
      </c>
      <c r="BW102" s="427">
        <v>0</v>
      </c>
      <c r="BX102" s="427">
        <v>5514</v>
      </c>
      <c r="BY102" s="427">
        <v>0</v>
      </c>
      <c r="BZ102" s="427">
        <v>5514</v>
      </c>
      <c r="CA102" s="427">
        <v>45458.95</v>
      </c>
      <c r="CB102" s="427">
        <v>-575.75</v>
      </c>
      <c r="CC102" s="427">
        <v>44883.199999999997</v>
      </c>
      <c r="CD102" s="427">
        <v>0</v>
      </c>
      <c r="CE102" s="427">
        <v>0</v>
      </c>
      <c r="CF102" s="427">
        <v>0</v>
      </c>
      <c r="CG102" s="427">
        <v>0</v>
      </c>
      <c r="CH102" s="427">
        <v>0</v>
      </c>
      <c r="CI102" s="427">
        <v>0</v>
      </c>
      <c r="CJ102" s="427">
        <v>0</v>
      </c>
      <c r="CK102" s="427">
        <v>0</v>
      </c>
      <c r="CL102" s="427">
        <v>0</v>
      </c>
      <c r="CM102" s="427">
        <v>427959.02329487045</v>
      </c>
      <c r="CN102" s="427">
        <v>0</v>
      </c>
      <c r="CO102" s="427">
        <v>44883</v>
      </c>
      <c r="CP102" s="427">
        <v>0.19999999999708962</v>
      </c>
      <c r="CQ102" s="427">
        <v>0</v>
      </c>
      <c r="CR102" s="427">
        <v>472842.22329487046</v>
      </c>
      <c r="CS102" s="427">
        <v>539954.05000000005</v>
      </c>
      <c r="CT102" s="427">
        <v>0</v>
      </c>
      <c r="CU102" s="427">
        <v>0</v>
      </c>
      <c r="CV102" s="427">
        <v>539954.05000000005</v>
      </c>
      <c r="CW102" s="427">
        <v>-200</v>
      </c>
      <c r="CX102" s="427">
        <v>4514.01</v>
      </c>
      <c r="CY102" s="427">
        <v>3222.98</v>
      </c>
      <c r="CZ102" s="427">
        <v>0</v>
      </c>
      <c r="DA102" s="427">
        <v>0</v>
      </c>
      <c r="DB102" s="427">
        <v>547491.04</v>
      </c>
      <c r="DC102" s="427">
        <v>0</v>
      </c>
      <c r="DD102" s="427">
        <v>0</v>
      </c>
      <c r="DE102" s="427">
        <v>0</v>
      </c>
      <c r="DF102" s="427">
        <v>0</v>
      </c>
      <c r="DG102" s="427"/>
      <c r="DH102" s="427"/>
      <c r="DI102" s="427"/>
      <c r="DJ102" s="427">
        <v>0</v>
      </c>
      <c r="DK102" s="427">
        <v>0</v>
      </c>
      <c r="DL102" s="427">
        <v>0</v>
      </c>
      <c r="DM102" s="427">
        <v>0</v>
      </c>
      <c r="DN102" s="427">
        <v>0</v>
      </c>
      <c r="DO102" s="427">
        <v>0</v>
      </c>
      <c r="DP102" s="427">
        <v>-66341.72</v>
      </c>
      <c r="DQ102" s="427">
        <v>0</v>
      </c>
      <c r="DR102" s="427">
        <v>0</v>
      </c>
      <c r="DS102" s="427">
        <v>0</v>
      </c>
      <c r="DT102" s="427">
        <v>-66341.72</v>
      </c>
      <c r="DU102" s="427">
        <v>0</v>
      </c>
      <c r="DV102" s="427">
        <v>0</v>
      </c>
      <c r="DW102" s="427">
        <v>0</v>
      </c>
      <c r="DX102" s="427">
        <v>0</v>
      </c>
      <c r="DY102" s="427">
        <v>0</v>
      </c>
      <c r="DZ102" s="427">
        <v>-8306.7099999999991</v>
      </c>
      <c r="EA102" s="427">
        <v>-0.38670512958196923</v>
      </c>
      <c r="EC102" s="428">
        <f t="shared" si="3"/>
        <v>-0.38670512957469327</v>
      </c>
    </row>
    <row r="103" spans="1:133" ht="15.6" hidden="1" x14ac:dyDescent="0.3">
      <c r="A103" s="422" t="str">
        <f t="shared" si="2"/>
        <v>3302133</v>
      </c>
      <c r="B103" s="422" t="s">
        <v>471</v>
      </c>
      <c r="C103" s="423">
        <v>2133</v>
      </c>
      <c r="D103" s="424" t="s">
        <v>259</v>
      </c>
      <c r="E103" s="425" t="s">
        <v>1086</v>
      </c>
      <c r="F103" s="426">
        <v>46094</v>
      </c>
      <c r="G103" s="425" t="s">
        <v>161</v>
      </c>
      <c r="H103" s="425" t="s">
        <v>478</v>
      </c>
      <c r="I103" s="427">
        <v>2794745.0667297249</v>
      </c>
      <c r="J103" s="427">
        <v>0</v>
      </c>
      <c r="K103" s="427">
        <v>135211.31666666665</v>
      </c>
      <c r="L103" s="427">
        <v>0</v>
      </c>
      <c r="M103" s="427">
        <v>318780</v>
      </c>
      <c r="N103" s="427">
        <v>76762.789999999994</v>
      </c>
      <c r="O103" s="427">
        <v>0</v>
      </c>
      <c r="P103" s="427">
        <v>0</v>
      </c>
      <c r="Q103" s="427">
        <v>14182</v>
      </c>
      <c r="R103" s="427">
        <v>19250</v>
      </c>
      <c r="S103" s="427">
        <v>0</v>
      </c>
      <c r="T103" s="427">
        <v>0</v>
      </c>
      <c r="U103" s="427">
        <v>21831</v>
      </c>
      <c r="V103" s="427">
        <v>0</v>
      </c>
      <c r="W103" s="427">
        <v>0</v>
      </c>
      <c r="X103" s="427">
        <v>3380762.1733963918</v>
      </c>
      <c r="Y103" s="427">
        <v>1183033.18</v>
      </c>
      <c r="Z103" s="427">
        <v>0</v>
      </c>
      <c r="AA103" s="427">
        <v>504193.55000000005</v>
      </c>
      <c r="AB103" s="427">
        <v>0</v>
      </c>
      <c r="AC103" s="427">
        <v>200255.62</v>
      </c>
      <c r="AD103" s="427">
        <v>94700.4</v>
      </c>
      <c r="AE103" s="427">
        <v>96365.23000000001</v>
      </c>
      <c r="AF103" s="427">
        <v>8369.64</v>
      </c>
      <c r="AG103" s="427">
        <v>10956</v>
      </c>
      <c r="AH103" s="427">
        <v>0</v>
      </c>
      <c r="AI103" s="427">
        <v>0</v>
      </c>
      <c r="AJ103" s="427">
        <v>16872.509999999998</v>
      </c>
      <c r="AK103" s="427">
        <v>0</v>
      </c>
      <c r="AL103" s="427">
        <v>0</v>
      </c>
      <c r="AM103" s="427">
        <v>18445.36</v>
      </c>
      <c r="AN103" s="427">
        <v>56375.39</v>
      </c>
      <c r="AO103" s="427">
        <v>46374.719999999994</v>
      </c>
      <c r="AP103" s="427">
        <v>12645.49</v>
      </c>
      <c r="AQ103" s="427">
        <v>159639.99</v>
      </c>
      <c r="AR103" s="427">
        <v>0</v>
      </c>
      <c r="AS103" s="427">
        <v>0</v>
      </c>
      <c r="AT103" s="427">
        <v>0</v>
      </c>
      <c r="AU103" s="427">
        <v>0</v>
      </c>
      <c r="AV103" s="427">
        <v>0</v>
      </c>
      <c r="AW103" s="427">
        <v>0</v>
      </c>
      <c r="AX103" s="427">
        <v>0</v>
      </c>
      <c r="AY103" s="427">
        <v>0</v>
      </c>
      <c r="AZ103" s="427">
        <v>18569.38</v>
      </c>
      <c r="BA103" s="427">
        <v>11654.94</v>
      </c>
      <c r="BB103" s="427">
        <v>0</v>
      </c>
      <c r="BC103" s="427">
        <v>71285.070000000007</v>
      </c>
      <c r="BD103" s="427">
        <v>204380.88</v>
      </c>
      <c r="BE103" s="427">
        <v>11195.420000000002</v>
      </c>
      <c r="BF103" s="427">
        <v>63127.1</v>
      </c>
      <c r="BG103" s="427">
        <v>438336</v>
      </c>
      <c r="BH103" s="427">
        <v>0</v>
      </c>
      <c r="BI103" s="427">
        <v>0</v>
      </c>
      <c r="BJ103" s="427">
        <v>3226775.8699999996</v>
      </c>
      <c r="BK103" s="427">
        <v>351829.37999999971</v>
      </c>
      <c r="BL103" s="427">
        <v>153986.30339639215</v>
      </c>
      <c r="BM103" s="427">
        <v>505815.68339639186</v>
      </c>
      <c r="BN103" s="427">
        <v>8601.25</v>
      </c>
      <c r="BO103" s="427">
        <v>0</v>
      </c>
      <c r="BP103" s="427">
        <v>0</v>
      </c>
      <c r="BQ103" s="427">
        <v>8601.25</v>
      </c>
      <c r="BR103" s="427">
        <v>0</v>
      </c>
      <c r="BS103" s="427">
        <v>0</v>
      </c>
      <c r="BT103" s="427">
        <v>0</v>
      </c>
      <c r="BU103" s="427">
        <v>0</v>
      </c>
      <c r="BV103" s="427">
        <v>0</v>
      </c>
      <c r="BW103" s="427">
        <v>30501.71</v>
      </c>
      <c r="BX103" s="427">
        <v>0</v>
      </c>
      <c r="BY103" s="427">
        <v>0</v>
      </c>
      <c r="BZ103" s="427">
        <v>30501.71</v>
      </c>
      <c r="CA103" s="427">
        <v>40863.799999999996</v>
      </c>
      <c r="CB103" s="427">
        <v>-21900.46</v>
      </c>
      <c r="CC103" s="427">
        <v>18963.339999999997</v>
      </c>
      <c r="CD103" s="427">
        <v>0</v>
      </c>
      <c r="CE103" s="427">
        <v>0</v>
      </c>
      <c r="CF103" s="427">
        <v>0</v>
      </c>
      <c r="CG103" s="427">
        <v>0</v>
      </c>
      <c r="CH103" s="427">
        <v>0</v>
      </c>
      <c r="CI103" s="427">
        <v>0</v>
      </c>
      <c r="CJ103" s="427">
        <v>0</v>
      </c>
      <c r="CK103" s="427">
        <v>0</v>
      </c>
      <c r="CL103" s="427">
        <v>0</v>
      </c>
      <c r="CM103" s="427">
        <v>505815.68339639186</v>
      </c>
      <c r="CN103" s="427">
        <v>0</v>
      </c>
      <c r="CO103" s="427">
        <v>18963</v>
      </c>
      <c r="CP103" s="427">
        <v>0.33999999999650754</v>
      </c>
      <c r="CQ103" s="427">
        <v>0</v>
      </c>
      <c r="CR103" s="427">
        <v>524779.02339639177</v>
      </c>
      <c r="CS103" s="427">
        <v>522036.75</v>
      </c>
      <c r="CT103" s="427">
        <v>39803.879999999997</v>
      </c>
      <c r="CU103" s="427">
        <v>0</v>
      </c>
      <c r="CV103" s="427">
        <v>482232.87</v>
      </c>
      <c r="CW103" s="427">
        <v>0</v>
      </c>
      <c r="CX103" s="427">
        <v>9240.83</v>
      </c>
      <c r="CY103" s="427">
        <v>4185.53</v>
      </c>
      <c r="CZ103" s="427">
        <v>0</v>
      </c>
      <c r="DA103" s="427">
        <v>0</v>
      </c>
      <c r="DB103" s="427">
        <v>495659.23000000004</v>
      </c>
      <c r="DC103" s="427">
        <v>234045.2</v>
      </c>
      <c r="DD103" s="427">
        <v>0</v>
      </c>
      <c r="DE103" s="427">
        <v>0</v>
      </c>
      <c r="DF103" s="427">
        <v>234045.2</v>
      </c>
      <c r="DG103" s="427"/>
      <c r="DH103" s="427"/>
      <c r="DI103" s="427"/>
      <c r="DJ103" s="427">
        <v>0</v>
      </c>
      <c r="DK103" s="427">
        <v>234045.2</v>
      </c>
      <c r="DL103" s="427">
        <v>0</v>
      </c>
      <c r="DM103" s="427">
        <v>0</v>
      </c>
      <c r="DN103" s="427">
        <v>0</v>
      </c>
      <c r="DO103" s="427">
        <v>0</v>
      </c>
      <c r="DP103" s="427">
        <v>-178774.62</v>
      </c>
      <c r="DQ103" s="427">
        <v>-26157.279999999999</v>
      </c>
      <c r="DR103" s="427">
        <v>0</v>
      </c>
      <c r="DS103" s="427">
        <v>0</v>
      </c>
      <c r="DT103" s="427">
        <v>-204931.9</v>
      </c>
      <c r="DU103" s="427">
        <v>6</v>
      </c>
      <c r="DV103" s="427">
        <v>0</v>
      </c>
      <c r="DW103" s="427">
        <v>0</v>
      </c>
      <c r="DX103" s="427">
        <v>0</v>
      </c>
      <c r="DY103" s="427">
        <v>0</v>
      </c>
      <c r="DZ103" s="427">
        <v>0</v>
      </c>
      <c r="EA103" s="427">
        <v>0.49339639174286276</v>
      </c>
      <c r="EC103" s="428">
        <f t="shared" si="3"/>
        <v>0.49339639171375893</v>
      </c>
    </row>
    <row r="104" spans="1:133" ht="15.6" hidden="1" x14ac:dyDescent="0.3">
      <c r="A104" s="422" t="str">
        <f t="shared" si="2"/>
        <v>3302406</v>
      </c>
      <c r="B104" s="422" t="s">
        <v>473</v>
      </c>
      <c r="C104" s="423">
        <v>2406</v>
      </c>
      <c r="D104" s="424" t="s">
        <v>261</v>
      </c>
      <c r="E104" s="425" t="s">
        <v>1086</v>
      </c>
      <c r="F104" s="426">
        <v>46094</v>
      </c>
      <c r="G104" s="425" t="s">
        <v>161</v>
      </c>
      <c r="H104" s="425" t="s">
        <v>479</v>
      </c>
      <c r="I104" s="427">
        <v>1305436.2672000004</v>
      </c>
      <c r="J104" s="427">
        <v>0</v>
      </c>
      <c r="K104" s="427">
        <v>74463.003333333327</v>
      </c>
      <c r="L104" s="427">
        <v>0</v>
      </c>
      <c r="M104" s="427">
        <v>150700</v>
      </c>
      <c r="N104" s="427">
        <v>40729.93</v>
      </c>
      <c r="O104" s="427">
        <v>0</v>
      </c>
      <c r="P104" s="427">
        <v>0</v>
      </c>
      <c r="Q104" s="427">
        <v>127888.07</v>
      </c>
      <c r="R104" s="427">
        <v>0</v>
      </c>
      <c r="S104" s="427">
        <v>0</v>
      </c>
      <c r="T104" s="427">
        <v>0</v>
      </c>
      <c r="U104" s="427">
        <v>16178</v>
      </c>
      <c r="V104" s="427">
        <v>0</v>
      </c>
      <c r="W104" s="427">
        <v>0</v>
      </c>
      <c r="X104" s="427">
        <v>1715395.2705333338</v>
      </c>
      <c r="Y104" s="427">
        <v>814188.78</v>
      </c>
      <c r="Z104" s="427">
        <v>0</v>
      </c>
      <c r="AA104" s="427">
        <v>344420.81</v>
      </c>
      <c r="AB104" s="427">
        <v>36469.879999999997</v>
      </c>
      <c r="AC104" s="427">
        <v>133325.21</v>
      </c>
      <c r="AD104" s="427">
        <v>0</v>
      </c>
      <c r="AE104" s="427">
        <v>49478.32</v>
      </c>
      <c r="AF104" s="427">
        <v>10412</v>
      </c>
      <c r="AG104" s="427">
        <v>0</v>
      </c>
      <c r="AH104" s="427">
        <v>0</v>
      </c>
      <c r="AI104" s="427">
        <v>0</v>
      </c>
      <c r="AJ104" s="427">
        <v>29868.9</v>
      </c>
      <c r="AK104" s="427">
        <v>1350</v>
      </c>
      <c r="AL104" s="427">
        <v>1250</v>
      </c>
      <c r="AM104" s="427">
        <v>3249</v>
      </c>
      <c r="AN104" s="427">
        <v>18389.419999999998</v>
      </c>
      <c r="AO104" s="427">
        <v>12359.449999999999</v>
      </c>
      <c r="AP104" s="427">
        <v>5114.28</v>
      </c>
      <c r="AQ104" s="427">
        <v>32898</v>
      </c>
      <c r="AR104" s="427">
        <v>0</v>
      </c>
      <c r="AS104" s="427">
        <v>0</v>
      </c>
      <c r="AT104" s="427">
        <v>0</v>
      </c>
      <c r="AU104" s="427">
        <v>0</v>
      </c>
      <c r="AV104" s="427">
        <v>0</v>
      </c>
      <c r="AW104" s="427">
        <v>0</v>
      </c>
      <c r="AX104" s="427">
        <v>0</v>
      </c>
      <c r="AY104" s="427">
        <v>0</v>
      </c>
      <c r="AZ104" s="427">
        <v>31980</v>
      </c>
      <c r="BA104" s="427">
        <v>5139.75</v>
      </c>
      <c r="BB104" s="427">
        <v>0</v>
      </c>
      <c r="BC104" s="427">
        <v>59970</v>
      </c>
      <c r="BD104" s="427">
        <v>6842</v>
      </c>
      <c r="BE104" s="427">
        <v>9788.16</v>
      </c>
      <c r="BF104" s="427">
        <v>141400</v>
      </c>
      <c r="BG104" s="427">
        <v>0</v>
      </c>
      <c r="BH104" s="427">
        <v>0</v>
      </c>
      <c r="BI104" s="427">
        <v>0</v>
      </c>
      <c r="BJ104" s="427">
        <v>1747893.9599999997</v>
      </c>
      <c r="BK104" s="427">
        <v>192586.37999999989</v>
      </c>
      <c r="BL104" s="427">
        <v>-32498.689466665965</v>
      </c>
      <c r="BM104" s="427">
        <v>160087.69053333392</v>
      </c>
      <c r="BN104" s="427">
        <v>6283.75</v>
      </c>
      <c r="BO104" s="427">
        <v>0</v>
      </c>
      <c r="BP104" s="427">
        <v>0</v>
      </c>
      <c r="BQ104" s="427">
        <v>6283.75</v>
      </c>
      <c r="BR104" s="427">
        <v>0</v>
      </c>
      <c r="BS104" s="427">
        <v>0</v>
      </c>
      <c r="BT104" s="427">
        <v>0</v>
      </c>
      <c r="BU104" s="427">
        <v>0</v>
      </c>
      <c r="BV104" s="427">
        <v>0</v>
      </c>
      <c r="BW104" s="427">
        <v>0</v>
      </c>
      <c r="BX104" s="427">
        <v>0</v>
      </c>
      <c r="BY104" s="427">
        <v>0</v>
      </c>
      <c r="BZ104" s="427">
        <v>0</v>
      </c>
      <c r="CA104" s="427">
        <v>8218</v>
      </c>
      <c r="CB104" s="427">
        <v>6283.75</v>
      </c>
      <c r="CC104" s="427">
        <v>14501.75</v>
      </c>
      <c r="CD104" s="427">
        <v>0</v>
      </c>
      <c r="CE104" s="427">
        <v>0</v>
      </c>
      <c r="CF104" s="427">
        <v>0</v>
      </c>
      <c r="CG104" s="427">
        <v>0</v>
      </c>
      <c r="CH104" s="427">
        <v>0</v>
      </c>
      <c r="CI104" s="427">
        <v>0</v>
      </c>
      <c r="CJ104" s="427">
        <v>0</v>
      </c>
      <c r="CK104" s="427">
        <v>0</v>
      </c>
      <c r="CL104" s="427">
        <v>0</v>
      </c>
      <c r="CM104" s="427">
        <v>160087.69053333392</v>
      </c>
      <c r="CN104" s="427">
        <v>0</v>
      </c>
      <c r="CO104" s="427">
        <v>14501.75</v>
      </c>
      <c r="CP104" s="427">
        <v>0</v>
      </c>
      <c r="CQ104" s="427">
        <v>0</v>
      </c>
      <c r="CR104" s="427">
        <v>174589.44053333392</v>
      </c>
      <c r="CS104" s="427">
        <v>326306.36</v>
      </c>
      <c r="CT104" s="427">
        <v>0</v>
      </c>
      <c r="CU104" s="427">
        <v>0</v>
      </c>
      <c r="CV104" s="427">
        <v>326306.36</v>
      </c>
      <c r="CW104" s="427">
        <v>0</v>
      </c>
      <c r="CX104" s="427">
        <v>9007.8700000000008</v>
      </c>
      <c r="CY104" s="427">
        <v>2498.5300000000002</v>
      </c>
      <c r="CZ104" s="427">
        <v>2524.88</v>
      </c>
      <c r="DA104" s="427">
        <v>0</v>
      </c>
      <c r="DB104" s="427">
        <v>340337.64</v>
      </c>
      <c r="DC104" s="427">
        <v>0</v>
      </c>
      <c r="DD104" s="427">
        <v>0</v>
      </c>
      <c r="DE104" s="427">
        <v>0</v>
      </c>
      <c r="DF104" s="427">
        <v>0</v>
      </c>
      <c r="DG104" s="427"/>
      <c r="DH104" s="427"/>
      <c r="DI104" s="427"/>
      <c r="DJ104" s="427">
        <v>0</v>
      </c>
      <c r="DK104" s="427">
        <v>0</v>
      </c>
      <c r="DL104" s="427">
        <v>0</v>
      </c>
      <c r="DM104" s="427">
        <v>0</v>
      </c>
      <c r="DN104" s="427">
        <v>0</v>
      </c>
      <c r="DO104" s="427">
        <v>0</v>
      </c>
      <c r="DP104" s="427">
        <v>-140634.34</v>
      </c>
      <c r="DQ104" s="427">
        <v>-1204.28</v>
      </c>
      <c r="DR104" s="427">
        <v>0</v>
      </c>
      <c r="DS104" s="427">
        <v>0</v>
      </c>
      <c r="DT104" s="427">
        <v>-141838.62</v>
      </c>
      <c r="DU104" s="427">
        <v>0</v>
      </c>
      <c r="DV104" s="427">
        <v>0</v>
      </c>
      <c r="DW104" s="427">
        <v>-72.849999999999994</v>
      </c>
      <c r="DX104" s="427">
        <v>0</v>
      </c>
      <c r="DY104" s="427">
        <v>0</v>
      </c>
      <c r="DZ104" s="427">
        <v>-23837.15</v>
      </c>
      <c r="EA104" s="427">
        <v>0.42053333390504122</v>
      </c>
      <c r="EC104" s="428">
        <f t="shared" si="3"/>
        <v>0.42053333390504122</v>
      </c>
    </row>
    <row r="105" spans="1:133" ht="15.6" hidden="1" x14ac:dyDescent="0.3">
      <c r="A105" s="422" t="str">
        <f t="shared" si="2"/>
        <v>3302416</v>
      </c>
      <c r="B105" s="422" t="s">
        <v>474</v>
      </c>
      <c r="C105" s="423">
        <v>2416</v>
      </c>
      <c r="D105" s="424" t="s">
        <v>262</v>
      </c>
      <c r="E105" s="425" t="s">
        <v>1086</v>
      </c>
      <c r="F105" s="426">
        <v>46091</v>
      </c>
      <c r="G105" s="425" t="s">
        <v>161</v>
      </c>
      <c r="H105" s="425" t="s">
        <v>482</v>
      </c>
      <c r="I105" s="427">
        <v>2190120.7999999993</v>
      </c>
      <c r="J105" s="427">
        <v>0</v>
      </c>
      <c r="K105" s="427">
        <v>95159.333333333328</v>
      </c>
      <c r="L105" s="427">
        <v>0</v>
      </c>
      <c r="M105" s="427">
        <v>66525</v>
      </c>
      <c r="N105" s="427">
        <v>96225</v>
      </c>
      <c r="O105" s="427">
        <v>31774.34</v>
      </c>
      <c r="P105" s="427">
        <v>22481</v>
      </c>
      <c r="Q105" s="427">
        <v>227951.35999999999</v>
      </c>
      <c r="R105" s="427">
        <v>65852.36</v>
      </c>
      <c r="S105" s="427">
        <v>0</v>
      </c>
      <c r="T105" s="427">
        <v>0</v>
      </c>
      <c r="U105" s="427">
        <v>53299.09</v>
      </c>
      <c r="V105" s="427">
        <v>7525</v>
      </c>
      <c r="W105" s="427">
        <v>0</v>
      </c>
      <c r="X105" s="427">
        <v>2856913.2833333323</v>
      </c>
      <c r="Y105" s="427">
        <v>1159434.6399999999</v>
      </c>
      <c r="Z105" s="427">
        <v>0</v>
      </c>
      <c r="AA105" s="427">
        <v>385211.58999999997</v>
      </c>
      <c r="AB105" s="427">
        <v>23045.54</v>
      </c>
      <c r="AC105" s="427">
        <v>129567.83</v>
      </c>
      <c r="AD105" s="427">
        <v>0</v>
      </c>
      <c r="AE105" s="427">
        <v>153621.9</v>
      </c>
      <c r="AF105" s="427">
        <v>1259.9000000000001</v>
      </c>
      <c r="AG105" s="427">
        <v>4182.96</v>
      </c>
      <c r="AH105" s="427">
        <v>0</v>
      </c>
      <c r="AI105" s="427">
        <v>0</v>
      </c>
      <c r="AJ105" s="427">
        <v>20277.7</v>
      </c>
      <c r="AK105" s="427">
        <v>5352.17</v>
      </c>
      <c r="AL105" s="427">
        <v>59784.88</v>
      </c>
      <c r="AM105" s="427">
        <v>6038.5700000000006</v>
      </c>
      <c r="AN105" s="427">
        <v>40371</v>
      </c>
      <c r="AO105" s="427">
        <v>32594.799999999999</v>
      </c>
      <c r="AP105" s="427">
        <v>4923.8599999999997</v>
      </c>
      <c r="AQ105" s="427">
        <v>85301.11</v>
      </c>
      <c r="AR105" s="427">
        <v>27776.69</v>
      </c>
      <c r="AS105" s="427">
        <v>0</v>
      </c>
      <c r="AT105" s="427">
        <v>0</v>
      </c>
      <c r="AU105" s="427">
        <v>0</v>
      </c>
      <c r="AV105" s="427">
        <v>0</v>
      </c>
      <c r="AW105" s="427">
        <v>0</v>
      </c>
      <c r="AX105" s="427">
        <v>0</v>
      </c>
      <c r="AY105" s="427">
        <v>0</v>
      </c>
      <c r="AZ105" s="427">
        <v>23846.82</v>
      </c>
      <c r="BA105" s="427">
        <v>11448</v>
      </c>
      <c r="BB105" s="427">
        <v>0</v>
      </c>
      <c r="BC105" s="427">
        <v>143602.65</v>
      </c>
      <c r="BD105" s="427">
        <v>239013.7</v>
      </c>
      <c r="BE105" s="427">
        <v>35457.920000000006</v>
      </c>
      <c r="BF105" s="427">
        <v>206863.44</v>
      </c>
      <c r="BG105" s="427">
        <v>0</v>
      </c>
      <c r="BH105" s="427">
        <v>0</v>
      </c>
      <c r="BI105" s="427">
        <v>0</v>
      </c>
      <c r="BJ105" s="427">
        <v>2798977.6699999995</v>
      </c>
      <c r="BK105" s="427">
        <v>57711.910000000149</v>
      </c>
      <c r="BL105" s="427">
        <v>57935.613333332818</v>
      </c>
      <c r="BM105" s="427">
        <v>115647.52333333297</v>
      </c>
      <c r="BN105" s="427">
        <v>8466.25</v>
      </c>
      <c r="BO105" s="427">
        <v>0</v>
      </c>
      <c r="BP105" s="427">
        <v>0</v>
      </c>
      <c r="BQ105" s="427">
        <v>8466.25</v>
      </c>
      <c r="BR105" s="427">
        <v>0</v>
      </c>
      <c r="BS105" s="427">
        <v>0</v>
      </c>
      <c r="BT105" s="427">
        <v>0</v>
      </c>
      <c r="BU105" s="427">
        <v>0</v>
      </c>
      <c r="BV105" s="427">
        <v>0</v>
      </c>
      <c r="BW105" s="427">
        <v>0</v>
      </c>
      <c r="BX105" s="427">
        <v>0</v>
      </c>
      <c r="BY105" s="427">
        <v>0</v>
      </c>
      <c r="BZ105" s="427">
        <v>0</v>
      </c>
      <c r="CA105" s="427">
        <v>19658</v>
      </c>
      <c r="CB105" s="427">
        <v>8466.25</v>
      </c>
      <c r="CC105" s="427">
        <v>28124.25</v>
      </c>
      <c r="CD105" s="427">
        <v>0</v>
      </c>
      <c r="CE105" s="427">
        <v>0</v>
      </c>
      <c r="CF105" s="427">
        <v>0</v>
      </c>
      <c r="CG105" s="427">
        <v>0</v>
      </c>
      <c r="CH105" s="427">
        <v>0</v>
      </c>
      <c r="CI105" s="427">
        <v>0</v>
      </c>
      <c r="CJ105" s="427">
        <v>0</v>
      </c>
      <c r="CK105" s="427">
        <v>0</v>
      </c>
      <c r="CL105" s="427">
        <v>0</v>
      </c>
      <c r="CM105" s="427">
        <v>115647.52333333297</v>
      </c>
      <c r="CN105" s="427">
        <v>0</v>
      </c>
      <c r="CO105" s="427">
        <v>8466</v>
      </c>
      <c r="CP105" s="427">
        <v>19658.25</v>
      </c>
      <c r="CQ105" s="427">
        <v>0</v>
      </c>
      <c r="CR105" s="427">
        <v>143771.77333333297</v>
      </c>
      <c r="CS105" s="427">
        <v>330735.82999999996</v>
      </c>
      <c r="CT105" s="427">
        <v>148227.96</v>
      </c>
      <c r="CU105" s="427">
        <v>68446.22</v>
      </c>
      <c r="CV105" s="427">
        <v>250954.08999999997</v>
      </c>
      <c r="CW105" s="427">
        <v>0</v>
      </c>
      <c r="CX105" s="427">
        <v>26106.04</v>
      </c>
      <c r="CY105" s="427">
        <v>7896.88</v>
      </c>
      <c r="CZ105" s="427">
        <v>0</v>
      </c>
      <c r="DA105" s="427">
        <v>0</v>
      </c>
      <c r="DB105" s="427">
        <v>284957.00999999995</v>
      </c>
      <c r="DC105" s="427">
        <v>63110.47</v>
      </c>
      <c r="DD105" s="427">
        <v>0</v>
      </c>
      <c r="DE105" s="427">
        <v>0</v>
      </c>
      <c r="DF105" s="427">
        <v>63110.47</v>
      </c>
      <c r="DG105" s="427"/>
      <c r="DH105" s="427"/>
      <c r="DI105" s="427"/>
      <c r="DJ105" s="427">
        <v>0</v>
      </c>
      <c r="DK105" s="427">
        <v>63110.47</v>
      </c>
      <c r="DL105" s="427">
        <v>0</v>
      </c>
      <c r="DM105" s="427">
        <v>0</v>
      </c>
      <c r="DN105" s="427">
        <v>0</v>
      </c>
      <c r="DO105" s="427">
        <v>0</v>
      </c>
      <c r="DP105" s="427">
        <v>-23121.15</v>
      </c>
      <c r="DQ105" s="427">
        <v>0</v>
      </c>
      <c r="DR105" s="427">
        <v>0</v>
      </c>
      <c r="DS105" s="427">
        <v>0</v>
      </c>
      <c r="DT105" s="427">
        <v>-23121.15</v>
      </c>
      <c r="DU105" s="427">
        <v>0</v>
      </c>
      <c r="DV105" s="427">
        <v>0</v>
      </c>
      <c r="DW105" s="427">
        <v>-43274.080000000002</v>
      </c>
      <c r="DX105" s="427">
        <v>0</v>
      </c>
      <c r="DY105" s="427">
        <v>12479</v>
      </c>
      <c r="DZ105" s="427">
        <v>-150379</v>
      </c>
      <c r="EA105" s="427">
        <v>-0.47666666697477922</v>
      </c>
      <c r="EC105" s="428">
        <f t="shared" si="3"/>
        <v>-0.47666666697477922</v>
      </c>
    </row>
    <row r="106" spans="1:133" ht="15.6" hidden="1" x14ac:dyDescent="0.3">
      <c r="A106" s="422" t="str">
        <f t="shared" si="2"/>
        <v>3303003</v>
      </c>
      <c r="B106" s="422" t="s">
        <v>475</v>
      </c>
      <c r="C106" s="423">
        <v>3003</v>
      </c>
      <c r="D106" s="424" t="s">
        <v>263</v>
      </c>
      <c r="E106" s="425" t="s">
        <v>1086</v>
      </c>
      <c r="F106" s="426" t="s">
        <v>1094</v>
      </c>
      <c r="G106" s="425" t="s">
        <v>161</v>
      </c>
      <c r="H106" s="425" t="s">
        <v>484</v>
      </c>
      <c r="I106" s="427">
        <v>1155479.0124784687</v>
      </c>
      <c r="J106" s="427">
        <v>0</v>
      </c>
      <c r="K106" s="427">
        <v>71780.801666666666</v>
      </c>
      <c r="L106" s="427">
        <v>0</v>
      </c>
      <c r="M106" s="427">
        <v>57420</v>
      </c>
      <c r="N106" s="427">
        <v>54302</v>
      </c>
      <c r="O106" s="427">
        <v>0</v>
      </c>
      <c r="P106" s="427">
        <v>0</v>
      </c>
      <c r="Q106" s="427">
        <v>3465.07</v>
      </c>
      <c r="R106" s="427">
        <v>35924.03</v>
      </c>
      <c r="S106" s="427">
        <v>0</v>
      </c>
      <c r="T106" s="427">
        <v>0</v>
      </c>
      <c r="U106" s="427">
        <v>131095.29999999999</v>
      </c>
      <c r="V106" s="427">
        <v>27594.28</v>
      </c>
      <c r="W106" s="427">
        <v>0</v>
      </c>
      <c r="X106" s="427">
        <v>1537060.4941451356</v>
      </c>
      <c r="Y106" s="427">
        <v>649452.29</v>
      </c>
      <c r="Z106" s="427">
        <v>0</v>
      </c>
      <c r="AA106" s="427">
        <v>169479.9</v>
      </c>
      <c r="AB106" s="427">
        <v>67805.66</v>
      </c>
      <c r="AC106" s="427">
        <v>96664.14</v>
      </c>
      <c r="AD106" s="427">
        <v>0</v>
      </c>
      <c r="AE106" s="427">
        <v>55806.27</v>
      </c>
      <c r="AF106" s="427">
        <v>3758.52</v>
      </c>
      <c r="AG106" s="427">
        <v>2780</v>
      </c>
      <c r="AH106" s="427">
        <v>0</v>
      </c>
      <c r="AI106" s="427">
        <v>0</v>
      </c>
      <c r="AJ106" s="427">
        <v>12718.25</v>
      </c>
      <c r="AK106" s="427">
        <v>2800.06</v>
      </c>
      <c r="AL106" s="427">
        <v>1024.02</v>
      </c>
      <c r="AM106" s="427">
        <v>1669.69</v>
      </c>
      <c r="AN106" s="427">
        <v>11828.83</v>
      </c>
      <c r="AO106" s="427">
        <v>49289.69999999999</v>
      </c>
      <c r="AP106" s="427">
        <v>7582.5</v>
      </c>
      <c r="AQ106" s="427">
        <v>32728.15</v>
      </c>
      <c r="AR106" s="427">
        <v>0</v>
      </c>
      <c r="AS106" s="427">
        <v>0</v>
      </c>
      <c r="AT106" s="427">
        <v>0</v>
      </c>
      <c r="AU106" s="427">
        <v>630.21</v>
      </c>
      <c r="AV106" s="427">
        <v>0</v>
      </c>
      <c r="AW106" s="427">
        <v>1427.84</v>
      </c>
      <c r="AX106" s="427">
        <v>0</v>
      </c>
      <c r="AY106" s="427">
        <v>0</v>
      </c>
      <c r="AZ106" s="427">
        <v>38947.9</v>
      </c>
      <c r="BA106" s="427">
        <v>5139.75</v>
      </c>
      <c r="BB106" s="427">
        <v>2645</v>
      </c>
      <c r="BC106" s="427">
        <v>102646.65</v>
      </c>
      <c r="BD106" s="427">
        <v>24910.38</v>
      </c>
      <c r="BE106" s="427">
        <v>5476.7999999999984</v>
      </c>
      <c r="BF106" s="427">
        <v>193983.98</v>
      </c>
      <c r="BG106" s="427">
        <v>0</v>
      </c>
      <c r="BH106" s="427">
        <v>0</v>
      </c>
      <c r="BI106" s="427">
        <v>0</v>
      </c>
      <c r="BJ106" s="427">
        <v>1541196.49</v>
      </c>
      <c r="BK106" s="427">
        <v>-4257.9900000001217</v>
      </c>
      <c r="BL106" s="427">
        <v>-4135.9958548643626</v>
      </c>
      <c r="BM106" s="427">
        <v>-8393.9858548644843</v>
      </c>
      <c r="BN106" s="427">
        <v>0</v>
      </c>
      <c r="BO106" s="427">
        <v>0</v>
      </c>
      <c r="BP106" s="427">
        <v>0</v>
      </c>
      <c r="BQ106" s="427">
        <v>0</v>
      </c>
      <c r="BR106" s="427">
        <v>0</v>
      </c>
      <c r="BS106" s="427">
        <v>0</v>
      </c>
      <c r="BT106" s="427">
        <v>0</v>
      </c>
      <c r="BU106" s="427">
        <v>0</v>
      </c>
      <c r="BV106" s="427">
        <v>0</v>
      </c>
      <c r="BW106" s="427">
        <v>0</v>
      </c>
      <c r="BX106" s="427">
        <v>0</v>
      </c>
      <c r="BY106" s="427">
        <v>0</v>
      </c>
      <c r="BZ106" s="427">
        <v>0</v>
      </c>
      <c r="CA106" s="427">
        <v>0</v>
      </c>
      <c r="CB106" s="427">
        <v>0</v>
      </c>
      <c r="CC106" s="427">
        <v>0</v>
      </c>
      <c r="CD106" s="427">
        <v>0</v>
      </c>
      <c r="CE106" s="427">
        <v>0</v>
      </c>
      <c r="CF106" s="427">
        <v>0</v>
      </c>
      <c r="CG106" s="427">
        <v>0</v>
      </c>
      <c r="CH106" s="427">
        <v>0</v>
      </c>
      <c r="CI106" s="427">
        <v>0</v>
      </c>
      <c r="CJ106" s="427">
        <v>0</v>
      </c>
      <c r="CK106" s="427">
        <v>0</v>
      </c>
      <c r="CL106" s="427">
        <v>0</v>
      </c>
      <c r="CM106" s="427">
        <v>0</v>
      </c>
      <c r="CN106" s="427">
        <v>-8393.9858548644843</v>
      </c>
      <c r="CO106" s="427">
        <v>0</v>
      </c>
      <c r="CP106" s="427">
        <v>0</v>
      </c>
      <c r="CQ106" s="427">
        <v>0</v>
      </c>
      <c r="CR106" s="427">
        <v>-8393.9858548644843</v>
      </c>
      <c r="CS106" s="427">
        <v>179836.84</v>
      </c>
      <c r="CT106" s="427">
        <v>58104.65</v>
      </c>
      <c r="CU106" s="427">
        <v>0</v>
      </c>
      <c r="CV106" s="427">
        <v>121732.19</v>
      </c>
      <c r="CW106" s="427">
        <v>0</v>
      </c>
      <c r="CX106" s="427">
        <v>530.04</v>
      </c>
      <c r="CY106" s="427">
        <v>2723.84</v>
      </c>
      <c r="CZ106" s="427">
        <v>2488</v>
      </c>
      <c r="DA106" s="427">
        <v>0</v>
      </c>
      <c r="DB106" s="427">
        <v>127474.06999999999</v>
      </c>
      <c r="DC106" s="427">
        <v>0</v>
      </c>
      <c r="DD106" s="427">
        <v>0</v>
      </c>
      <c r="DE106" s="427">
        <v>0</v>
      </c>
      <c r="DF106" s="427">
        <v>0</v>
      </c>
      <c r="DG106" s="427"/>
      <c r="DH106" s="427"/>
      <c r="DI106" s="427"/>
      <c r="DJ106" s="427">
        <v>0</v>
      </c>
      <c r="DK106" s="427">
        <v>0</v>
      </c>
      <c r="DL106" s="427">
        <v>0</v>
      </c>
      <c r="DM106" s="427">
        <v>0</v>
      </c>
      <c r="DN106" s="427">
        <v>0</v>
      </c>
      <c r="DO106" s="427">
        <v>0</v>
      </c>
      <c r="DP106" s="427">
        <v>-99549.83</v>
      </c>
      <c r="DQ106" s="427">
        <v>-29957.49</v>
      </c>
      <c r="DR106" s="427">
        <v>0</v>
      </c>
      <c r="DS106" s="427">
        <v>0</v>
      </c>
      <c r="DT106" s="427">
        <v>-129507.32</v>
      </c>
      <c r="DU106" s="427">
        <v>0</v>
      </c>
      <c r="DV106" s="427">
        <v>0</v>
      </c>
      <c r="DW106" s="427">
        <v>0</v>
      </c>
      <c r="DX106" s="427">
        <v>-6361.16</v>
      </c>
      <c r="DY106" s="427">
        <v>0</v>
      </c>
      <c r="DZ106" s="427">
        <v>0</v>
      </c>
      <c r="EA106" s="427">
        <v>0.4241451355337631</v>
      </c>
      <c r="EC106" s="428">
        <f t="shared" si="3"/>
        <v>0.42414513553012512</v>
      </c>
    </row>
    <row r="107" spans="1:133" ht="15.6" hidden="1" x14ac:dyDescent="0.3">
      <c r="A107" s="422" t="str">
        <f t="shared" si="2"/>
        <v>3304245</v>
      </c>
      <c r="B107" s="422" t="s">
        <v>476</v>
      </c>
      <c r="C107" s="423">
        <v>4245</v>
      </c>
      <c r="D107" s="424" t="s">
        <v>264</v>
      </c>
      <c r="E107" s="425" t="s">
        <v>1086</v>
      </c>
      <c r="F107" s="426">
        <v>46094</v>
      </c>
      <c r="G107" s="425" t="s">
        <v>161</v>
      </c>
      <c r="H107" s="425" t="s">
        <v>485</v>
      </c>
      <c r="I107" s="427">
        <v>10655812.985681806</v>
      </c>
      <c r="J107" s="427">
        <v>1482588.29</v>
      </c>
      <c r="K107" s="427">
        <v>187623.58333333334</v>
      </c>
      <c r="L107" s="427">
        <v>0</v>
      </c>
      <c r="M107" s="427">
        <v>844029</v>
      </c>
      <c r="N107" s="427">
        <v>12226.289999999999</v>
      </c>
      <c r="O107" s="427">
        <v>204485</v>
      </c>
      <c r="P107" s="427">
        <v>283294</v>
      </c>
      <c r="Q107" s="427">
        <v>3064.37</v>
      </c>
      <c r="R107" s="427">
        <v>0</v>
      </c>
      <c r="S107" s="427">
        <v>0</v>
      </c>
      <c r="T107" s="427">
        <v>0</v>
      </c>
      <c r="U107" s="427">
        <v>0</v>
      </c>
      <c r="V107" s="427">
        <v>0</v>
      </c>
      <c r="W107" s="427">
        <v>0</v>
      </c>
      <c r="X107" s="427">
        <v>13673123.519015137</v>
      </c>
      <c r="Y107" s="427">
        <v>7432161.25</v>
      </c>
      <c r="Z107" s="427">
        <v>0</v>
      </c>
      <c r="AA107" s="427">
        <v>2126308.7400000002</v>
      </c>
      <c r="AB107" s="427">
        <v>491170.88</v>
      </c>
      <c r="AC107" s="427">
        <v>904117.45</v>
      </c>
      <c r="AD107" s="427">
        <v>0</v>
      </c>
      <c r="AE107" s="427">
        <v>0</v>
      </c>
      <c r="AF107" s="427">
        <v>229656.91</v>
      </c>
      <c r="AG107" s="427">
        <v>23776</v>
      </c>
      <c r="AH107" s="427">
        <v>0</v>
      </c>
      <c r="AI107" s="427">
        <v>0</v>
      </c>
      <c r="AJ107" s="427">
        <v>834155.9</v>
      </c>
      <c r="AK107" s="427">
        <v>13490</v>
      </c>
      <c r="AL107" s="427">
        <v>28453</v>
      </c>
      <c r="AM107" s="427">
        <v>27056.080000000002</v>
      </c>
      <c r="AN107" s="427">
        <v>203051</v>
      </c>
      <c r="AO107" s="427">
        <v>22895.860000000004</v>
      </c>
      <c r="AP107" s="427">
        <v>43899</v>
      </c>
      <c r="AQ107" s="427">
        <v>392784</v>
      </c>
      <c r="AR107" s="427">
        <v>172499</v>
      </c>
      <c r="AS107" s="427">
        <v>9500</v>
      </c>
      <c r="AT107" s="427">
        <v>0</v>
      </c>
      <c r="AU107" s="427">
        <v>0</v>
      </c>
      <c r="AV107" s="427">
        <v>0</v>
      </c>
      <c r="AW107" s="427">
        <v>0</v>
      </c>
      <c r="AX107" s="427">
        <v>0</v>
      </c>
      <c r="AY107" s="427">
        <v>203411</v>
      </c>
      <c r="AZ107" s="427">
        <v>256986</v>
      </c>
      <c r="BA107" s="427">
        <v>55983</v>
      </c>
      <c r="BB107" s="427">
        <v>8220</v>
      </c>
      <c r="BC107" s="427">
        <v>319867</v>
      </c>
      <c r="BD107" s="427">
        <v>0</v>
      </c>
      <c r="BE107" s="427">
        <v>211196.72999999998</v>
      </c>
      <c r="BF107" s="427">
        <v>149850</v>
      </c>
      <c r="BG107" s="427">
        <v>0</v>
      </c>
      <c r="BH107" s="427">
        <v>0</v>
      </c>
      <c r="BI107" s="427">
        <v>20548</v>
      </c>
      <c r="BJ107" s="427">
        <v>14181036.800000001</v>
      </c>
      <c r="BK107" s="427">
        <v>3970910.9200000027</v>
      </c>
      <c r="BL107" s="427">
        <v>-507913.28098486364</v>
      </c>
      <c r="BM107" s="427">
        <v>3462997.6390151391</v>
      </c>
      <c r="BN107" s="427">
        <v>29633.13</v>
      </c>
      <c r="BO107" s="427">
        <v>0</v>
      </c>
      <c r="BP107" s="427">
        <v>20548</v>
      </c>
      <c r="BQ107" s="427">
        <v>50181.130000000005</v>
      </c>
      <c r="BR107" s="427">
        <v>20548</v>
      </c>
      <c r="BS107" s="427">
        <v>0</v>
      </c>
      <c r="BT107" s="427">
        <v>144115</v>
      </c>
      <c r="BU107" s="427">
        <v>0</v>
      </c>
      <c r="BV107" s="427">
        <v>0</v>
      </c>
      <c r="BW107" s="427">
        <v>0</v>
      </c>
      <c r="BX107" s="427">
        <v>0</v>
      </c>
      <c r="BY107" s="427">
        <v>0</v>
      </c>
      <c r="BZ107" s="427">
        <v>164663</v>
      </c>
      <c r="CA107" s="427">
        <v>144115.06</v>
      </c>
      <c r="CB107" s="427">
        <v>-114481.87</v>
      </c>
      <c r="CC107" s="427">
        <v>29633.190000000002</v>
      </c>
      <c r="CD107" s="427">
        <v>0</v>
      </c>
      <c r="CE107" s="427">
        <v>0</v>
      </c>
      <c r="CF107" s="427">
        <v>0</v>
      </c>
      <c r="CG107" s="427">
        <v>0</v>
      </c>
      <c r="CH107" s="427">
        <v>0</v>
      </c>
      <c r="CI107" s="427">
        <v>0</v>
      </c>
      <c r="CJ107" s="427">
        <v>0</v>
      </c>
      <c r="CK107" s="427">
        <v>0</v>
      </c>
      <c r="CL107" s="427">
        <v>0</v>
      </c>
      <c r="CM107" s="427">
        <v>3462997.6390151391</v>
      </c>
      <c r="CN107" s="427">
        <v>0</v>
      </c>
      <c r="CO107" s="427">
        <v>29633</v>
      </c>
      <c r="CP107" s="427">
        <v>0.19000000000232831</v>
      </c>
      <c r="CQ107" s="427">
        <v>0</v>
      </c>
      <c r="CR107" s="427">
        <v>3492630.829015139</v>
      </c>
      <c r="CS107" s="427">
        <v>2643579</v>
      </c>
      <c r="CT107" s="427">
        <v>34628.449999999997</v>
      </c>
      <c r="CU107" s="427">
        <v>0</v>
      </c>
      <c r="CV107" s="427">
        <v>2608950.5499999998</v>
      </c>
      <c r="CW107" s="427">
        <v>0</v>
      </c>
      <c r="CX107" s="427">
        <v>42461.56</v>
      </c>
      <c r="CY107" s="427">
        <v>18120.78</v>
      </c>
      <c r="CZ107" s="427">
        <v>0</v>
      </c>
      <c r="DA107" s="427">
        <v>0</v>
      </c>
      <c r="DB107" s="427">
        <v>2669532.8899999997</v>
      </c>
      <c r="DC107" s="427">
        <v>2090747.52</v>
      </c>
      <c r="DD107" s="427">
        <v>0</v>
      </c>
      <c r="DE107" s="427">
        <v>0</v>
      </c>
      <c r="DF107" s="427">
        <v>2090747.52</v>
      </c>
      <c r="DG107" s="427"/>
      <c r="DH107" s="427"/>
      <c r="DI107" s="427"/>
      <c r="DJ107" s="427">
        <v>0</v>
      </c>
      <c r="DK107" s="427">
        <v>2090747.52</v>
      </c>
      <c r="DL107" s="427">
        <v>3064.37</v>
      </c>
      <c r="DM107" s="427">
        <v>0</v>
      </c>
      <c r="DN107" s="427">
        <v>0</v>
      </c>
      <c r="DO107" s="427">
        <v>0</v>
      </c>
      <c r="DP107" s="427">
        <v>-1056610.49</v>
      </c>
      <c r="DQ107" s="427">
        <v>0</v>
      </c>
      <c r="DR107" s="427">
        <v>0</v>
      </c>
      <c r="DS107" s="427">
        <v>0</v>
      </c>
      <c r="DT107" s="427">
        <v>-1053546.1199999999</v>
      </c>
      <c r="DU107" s="427">
        <v>0</v>
      </c>
      <c r="DV107" s="427">
        <v>0</v>
      </c>
      <c r="DW107" s="427">
        <v>0</v>
      </c>
      <c r="DX107" s="427">
        <v>0</v>
      </c>
      <c r="DY107" s="427">
        <v>0</v>
      </c>
      <c r="DZ107" s="427">
        <v>-214103.11</v>
      </c>
      <c r="EA107" s="427">
        <v>-0.35098486114293337</v>
      </c>
      <c r="EC107" s="428">
        <f t="shared" si="3"/>
        <v>-0.3509848607936874</v>
      </c>
    </row>
    <row r="108" spans="1:133" ht="15.6" hidden="1" x14ac:dyDescent="0.3">
      <c r="A108" s="422" t="str">
        <f t="shared" si="2"/>
        <v>3302457</v>
      </c>
      <c r="B108" s="422" t="s">
        <v>477</v>
      </c>
      <c r="C108" s="423">
        <v>2457</v>
      </c>
      <c r="D108" s="424" t="s">
        <v>265</v>
      </c>
      <c r="E108" s="425" t="s">
        <v>1086</v>
      </c>
      <c r="F108" s="426" t="s">
        <v>1091</v>
      </c>
      <c r="G108" s="425" t="s">
        <v>161</v>
      </c>
      <c r="H108" s="425" t="s">
        <v>488</v>
      </c>
      <c r="I108" s="427">
        <v>2699046.1799999997</v>
      </c>
      <c r="J108" s="427">
        <v>0</v>
      </c>
      <c r="K108" s="427">
        <v>280486.09000000003</v>
      </c>
      <c r="L108" s="427">
        <v>0</v>
      </c>
      <c r="M108" s="427">
        <v>301030</v>
      </c>
      <c r="N108" s="427">
        <v>73306.86</v>
      </c>
      <c r="O108" s="427">
        <v>0</v>
      </c>
      <c r="P108" s="427">
        <v>0</v>
      </c>
      <c r="Q108" s="427">
        <v>70875.430000000008</v>
      </c>
      <c r="R108" s="427">
        <v>0</v>
      </c>
      <c r="S108" s="427">
        <v>0</v>
      </c>
      <c r="T108" s="427">
        <v>0</v>
      </c>
      <c r="U108" s="427">
        <v>12617.91</v>
      </c>
      <c r="V108" s="427">
        <v>51047.69</v>
      </c>
      <c r="W108" s="427">
        <v>0</v>
      </c>
      <c r="X108" s="427">
        <v>3488410.1599999997</v>
      </c>
      <c r="Y108" s="427">
        <v>1597116.19</v>
      </c>
      <c r="Z108" s="427">
        <v>0</v>
      </c>
      <c r="AA108" s="427">
        <v>646007.32000000007</v>
      </c>
      <c r="AB108" s="427">
        <v>130712.59</v>
      </c>
      <c r="AC108" s="427">
        <v>195893.62999999998</v>
      </c>
      <c r="AD108" s="427">
        <v>0</v>
      </c>
      <c r="AE108" s="427">
        <v>69735.149999999994</v>
      </c>
      <c r="AF108" s="427">
        <v>9976.25</v>
      </c>
      <c r="AG108" s="427">
        <v>8961.86</v>
      </c>
      <c r="AH108" s="427">
        <v>0</v>
      </c>
      <c r="AI108" s="427">
        <v>0</v>
      </c>
      <c r="AJ108" s="427">
        <v>46036.22</v>
      </c>
      <c r="AK108" s="427">
        <v>0</v>
      </c>
      <c r="AL108" s="427">
        <v>7549.79</v>
      </c>
      <c r="AM108" s="427">
        <v>4691.41</v>
      </c>
      <c r="AN108" s="427">
        <v>58003.17</v>
      </c>
      <c r="AO108" s="427">
        <v>31799.809999999994</v>
      </c>
      <c r="AP108" s="427">
        <v>62000.66</v>
      </c>
      <c r="AQ108" s="427">
        <v>93641.489999999991</v>
      </c>
      <c r="AR108" s="427">
        <v>0</v>
      </c>
      <c r="AS108" s="427">
        <v>0</v>
      </c>
      <c r="AT108" s="427">
        <v>0</v>
      </c>
      <c r="AU108" s="427">
        <v>353.4</v>
      </c>
      <c r="AV108" s="427">
        <v>0</v>
      </c>
      <c r="AW108" s="427">
        <v>3215.14</v>
      </c>
      <c r="AX108" s="427">
        <v>0</v>
      </c>
      <c r="AY108" s="427">
        <v>0</v>
      </c>
      <c r="AZ108" s="427">
        <v>32806.76</v>
      </c>
      <c r="BA108" s="427">
        <v>9471</v>
      </c>
      <c r="BB108" s="427">
        <v>10520</v>
      </c>
      <c r="BC108" s="427">
        <v>214891.68</v>
      </c>
      <c r="BD108" s="427">
        <v>50656.46</v>
      </c>
      <c r="BE108" s="427">
        <v>19981.47</v>
      </c>
      <c r="BF108" s="427">
        <v>244380</v>
      </c>
      <c r="BG108" s="427">
        <v>0</v>
      </c>
      <c r="BH108" s="427">
        <v>0</v>
      </c>
      <c r="BI108" s="427">
        <v>0</v>
      </c>
      <c r="BJ108" s="427">
        <v>3548401.45</v>
      </c>
      <c r="BK108" s="427">
        <v>786953.4000000027</v>
      </c>
      <c r="BL108" s="427">
        <v>-59991.290000000503</v>
      </c>
      <c r="BM108" s="427">
        <v>726962.1100000022</v>
      </c>
      <c r="BN108" s="427">
        <v>8938.75</v>
      </c>
      <c r="BO108" s="427">
        <v>0</v>
      </c>
      <c r="BP108" s="427">
        <v>0</v>
      </c>
      <c r="BQ108" s="427">
        <v>8938.75</v>
      </c>
      <c r="BR108" s="427">
        <v>0</v>
      </c>
      <c r="BS108" s="427">
        <v>0</v>
      </c>
      <c r="BT108" s="427">
        <v>0</v>
      </c>
      <c r="BU108" s="427">
        <v>0</v>
      </c>
      <c r="BV108" s="427">
        <v>0</v>
      </c>
      <c r="BW108" s="427">
        <v>0</v>
      </c>
      <c r="BX108" s="427">
        <v>0</v>
      </c>
      <c r="BY108" s="427">
        <v>0</v>
      </c>
      <c r="BZ108" s="427">
        <v>0</v>
      </c>
      <c r="CA108" s="427">
        <v>8815.5</v>
      </c>
      <c r="CB108" s="427">
        <v>8938.75</v>
      </c>
      <c r="CC108" s="427">
        <v>17754.25</v>
      </c>
      <c r="CD108" s="427">
        <v>0</v>
      </c>
      <c r="CE108" s="427">
        <v>0</v>
      </c>
      <c r="CF108" s="427">
        <v>0</v>
      </c>
      <c r="CG108" s="427">
        <v>0</v>
      </c>
      <c r="CH108" s="427">
        <v>0</v>
      </c>
      <c r="CI108" s="427">
        <v>0</v>
      </c>
      <c r="CJ108" s="427">
        <v>0</v>
      </c>
      <c r="CK108" s="427">
        <v>0</v>
      </c>
      <c r="CL108" s="427">
        <v>0</v>
      </c>
      <c r="CM108" s="427">
        <v>726962.1100000022</v>
      </c>
      <c r="CN108" s="427">
        <v>0</v>
      </c>
      <c r="CO108" s="427">
        <v>17754</v>
      </c>
      <c r="CP108" s="427">
        <v>0.25</v>
      </c>
      <c r="CQ108" s="427">
        <v>0</v>
      </c>
      <c r="CR108" s="427">
        <v>744716.3600000022</v>
      </c>
      <c r="CS108" s="427">
        <v>1138349.0900000001</v>
      </c>
      <c r="CT108" s="427">
        <v>17648.72</v>
      </c>
      <c r="CU108" s="427">
        <v>17648.72</v>
      </c>
      <c r="CV108" s="427">
        <v>1138349.0900000001</v>
      </c>
      <c r="CW108" s="427">
        <v>-1085</v>
      </c>
      <c r="CX108" s="427">
        <v>4783.78</v>
      </c>
      <c r="CY108" s="427">
        <v>4549.66</v>
      </c>
      <c r="CZ108" s="427">
        <v>0</v>
      </c>
      <c r="DA108" s="427">
        <v>0</v>
      </c>
      <c r="DB108" s="427">
        <v>1146597.53</v>
      </c>
      <c r="DC108" s="427">
        <v>0</v>
      </c>
      <c r="DD108" s="427">
        <v>0</v>
      </c>
      <c r="DE108" s="427">
        <v>0</v>
      </c>
      <c r="DF108" s="427">
        <v>0</v>
      </c>
      <c r="DG108" s="427"/>
      <c r="DH108" s="427"/>
      <c r="DI108" s="427"/>
      <c r="DJ108" s="427">
        <v>0</v>
      </c>
      <c r="DK108" s="427">
        <v>0</v>
      </c>
      <c r="DL108" s="427">
        <v>0</v>
      </c>
      <c r="DM108" s="427">
        <v>0</v>
      </c>
      <c r="DN108" s="427">
        <v>0</v>
      </c>
      <c r="DO108" s="427">
        <v>0</v>
      </c>
      <c r="DP108" s="427">
        <v>-292474.53000000003</v>
      </c>
      <c r="DQ108" s="427">
        <v>-44878.59</v>
      </c>
      <c r="DR108" s="427">
        <v>-7000</v>
      </c>
      <c r="DS108" s="427">
        <v>-9067.59</v>
      </c>
      <c r="DT108" s="427">
        <v>-353420.71</v>
      </c>
      <c r="DU108" s="427">
        <v>0</v>
      </c>
      <c r="DV108" s="427">
        <v>0</v>
      </c>
      <c r="DW108" s="427">
        <v>0</v>
      </c>
      <c r="DX108" s="427">
        <v>0</v>
      </c>
      <c r="DY108" s="427">
        <v>0</v>
      </c>
      <c r="DZ108" s="427">
        <v>-48460.4</v>
      </c>
      <c r="EA108" s="427">
        <v>-5.999999784398824E-2</v>
      </c>
      <c r="EC108" s="428">
        <f t="shared" si="3"/>
        <v>-5.9999997807608452E-2</v>
      </c>
    </row>
    <row r="109" spans="1:133" ht="15.6" hidden="1" x14ac:dyDescent="0.3">
      <c r="A109" s="422" t="str">
        <f t="shared" si="2"/>
        <v>3302142</v>
      </c>
      <c r="B109" s="422" t="s">
        <v>478</v>
      </c>
      <c r="C109" s="423">
        <v>2142</v>
      </c>
      <c r="D109" s="424" t="s">
        <v>266</v>
      </c>
      <c r="E109" s="425" t="s">
        <v>1086</v>
      </c>
      <c r="F109" s="426">
        <v>46095</v>
      </c>
      <c r="G109" s="425" t="s">
        <v>161</v>
      </c>
      <c r="H109" s="425" t="s">
        <v>490</v>
      </c>
      <c r="I109" s="427">
        <v>2817514.8441715576</v>
      </c>
      <c r="J109" s="427">
        <v>0</v>
      </c>
      <c r="K109" s="427">
        <v>277363.15666666668</v>
      </c>
      <c r="L109" s="427">
        <v>0</v>
      </c>
      <c r="M109" s="427">
        <v>287850</v>
      </c>
      <c r="N109" s="427">
        <v>79962.64</v>
      </c>
      <c r="O109" s="427">
        <v>0</v>
      </c>
      <c r="P109" s="427">
        <v>0</v>
      </c>
      <c r="Q109" s="427">
        <v>83776.92</v>
      </c>
      <c r="R109" s="427">
        <v>0</v>
      </c>
      <c r="S109" s="427">
        <v>0</v>
      </c>
      <c r="T109" s="427">
        <v>0</v>
      </c>
      <c r="U109" s="427">
        <v>8641.9699999999993</v>
      </c>
      <c r="V109" s="427">
        <v>89633</v>
      </c>
      <c r="W109" s="427">
        <v>0</v>
      </c>
      <c r="X109" s="427">
        <v>3644742.5308382246</v>
      </c>
      <c r="Y109" s="427">
        <v>1787498.52</v>
      </c>
      <c r="Z109" s="427">
        <v>0</v>
      </c>
      <c r="AA109" s="427">
        <v>325176.71000000002</v>
      </c>
      <c r="AB109" s="427">
        <v>54057.72</v>
      </c>
      <c r="AC109" s="427">
        <v>66028.47</v>
      </c>
      <c r="AD109" s="427">
        <v>0</v>
      </c>
      <c r="AE109" s="427">
        <v>117756.76</v>
      </c>
      <c r="AF109" s="427">
        <v>21212.38</v>
      </c>
      <c r="AG109" s="427">
        <v>16077.68</v>
      </c>
      <c r="AH109" s="427">
        <v>0</v>
      </c>
      <c r="AI109" s="427">
        <v>0</v>
      </c>
      <c r="AJ109" s="427">
        <v>24411.759999999998</v>
      </c>
      <c r="AK109" s="427">
        <v>2270</v>
      </c>
      <c r="AL109" s="427">
        <v>43690.33</v>
      </c>
      <c r="AM109" s="427">
        <v>1254.6199999999999</v>
      </c>
      <c r="AN109" s="427">
        <v>19336.509999999998</v>
      </c>
      <c r="AO109" s="427">
        <v>23115.159999999993</v>
      </c>
      <c r="AP109" s="427">
        <v>30707.94</v>
      </c>
      <c r="AQ109" s="427">
        <v>142098</v>
      </c>
      <c r="AR109" s="427">
        <v>0</v>
      </c>
      <c r="AS109" s="427">
        <v>0</v>
      </c>
      <c r="AT109" s="427">
        <v>9913.2800000000007</v>
      </c>
      <c r="AU109" s="427">
        <v>0</v>
      </c>
      <c r="AV109" s="427">
        <v>1016.95</v>
      </c>
      <c r="AW109" s="427">
        <v>0</v>
      </c>
      <c r="AX109" s="427">
        <v>0</v>
      </c>
      <c r="AY109" s="427">
        <v>0</v>
      </c>
      <c r="AZ109" s="427">
        <v>209444.23</v>
      </c>
      <c r="BA109" s="427">
        <v>9471</v>
      </c>
      <c r="BB109" s="427">
        <v>13568.33</v>
      </c>
      <c r="BC109" s="427">
        <v>200943.55000000002</v>
      </c>
      <c r="BD109" s="427">
        <v>68108.77</v>
      </c>
      <c r="BE109" s="427">
        <v>10797.12</v>
      </c>
      <c r="BF109" s="427">
        <v>388823.34</v>
      </c>
      <c r="BG109" s="427">
        <v>0</v>
      </c>
      <c r="BH109" s="427">
        <v>0</v>
      </c>
      <c r="BI109" s="427">
        <v>0</v>
      </c>
      <c r="BJ109" s="427">
        <v>3586779.13</v>
      </c>
      <c r="BK109" s="427">
        <v>1177180.0599999989</v>
      </c>
      <c r="BL109" s="427">
        <v>57963.400838224683</v>
      </c>
      <c r="BM109" s="427">
        <v>1235143.4608382236</v>
      </c>
      <c r="BN109" s="427">
        <v>8866.75</v>
      </c>
      <c r="BO109" s="427">
        <v>0</v>
      </c>
      <c r="BP109" s="427">
        <v>0</v>
      </c>
      <c r="BQ109" s="427">
        <v>8866.75</v>
      </c>
      <c r="BR109" s="427">
        <v>17973.990000000002</v>
      </c>
      <c r="BS109" s="427">
        <v>0</v>
      </c>
      <c r="BT109" s="427">
        <v>0</v>
      </c>
      <c r="BU109" s="427">
        <v>0</v>
      </c>
      <c r="BV109" s="427">
        <v>0</v>
      </c>
      <c r="BW109" s="427">
        <v>0</v>
      </c>
      <c r="BX109" s="427">
        <v>0</v>
      </c>
      <c r="BY109" s="427">
        <v>0</v>
      </c>
      <c r="BZ109" s="427">
        <v>17973.990000000002</v>
      </c>
      <c r="CA109" s="427">
        <v>29289</v>
      </c>
      <c r="CB109" s="427">
        <v>-9107.2400000000016</v>
      </c>
      <c r="CC109" s="427">
        <v>20181.759999999998</v>
      </c>
      <c r="CD109" s="427">
        <v>0</v>
      </c>
      <c r="CE109" s="427">
        <v>0</v>
      </c>
      <c r="CF109" s="427">
        <v>0</v>
      </c>
      <c r="CG109" s="427">
        <v>0</v>
      </c>
      <c r="CH109" s="427">
        <v>0</v>
      </c>
      <c r="CI109" s="427">
        <v>0</v>
      </c>
      <c r="CJ109" s="427">
        <v>0</v>
      </c>
      <c r="CK109" s="427">
        <v>0</v>
      </c>
      <c r="CL109" s="427">
        <v>0</v>
      </c>
      <c r="CM109" s="427">
        <v>1235143.4608382236</v>
      </c>
      <c r="CN109" s="427">
        <v>0</v>
      </c>
      <c r="CO109" s="427">
        <v>20182</v>
      </c>
      <c r="CP109" s="427">
        <v>-0.24000000000160071</v>
      </c>
      <c r="CQ109" s="427">
        <v>0</v>
      </c>
      <c r="CR109" s="427">
        <v>1255325.2208382236</v>
      </c>
      <c r="CS109" s="427">
        <v>1523467.31</v>
      </c>
      <c r="CT109" s="427">
        <v>52902.14</v>
      </c>
      <c r="CU109" s="427">
        <v>0</v>
      </c>
      <c r="CV109" s="427">
        <v>1470565.1700000002</v>
      </c>
      <c r="CW109" s="427">
        <v>0</v>
      </c>
      <c r="CX109" s="427">
        <v>10007.76</v>
      </c>
      <c r="CY109" s="427">
        <v>8012.56</v>
      </c>
      <c r="CZ109" s="427">
        <v>21702.139999999996</v>
      </c>
      <c r="DA109" s="427">
        <v>0</v>
      </c>
      <c r="DB109" s="427">
        <v>1510287.6300000001</v>
      </c>
      <c r="DC109" s="427">
        <v>0</v>
      </c>
      <c r="DD109" s="427">
        <v>0</v>
      </c>
      <c r="DE109" s="427">
        <v>0</v>
      </c>
      <c r="DF109" s="427">
        <v>0</v>
      </c>
      <c r="DG109" s="427"/>
      <c r="DH109" s="427"/>
      <c r="DI109" s="427"/>
      <c r="DJ109" s="427">
        <v>0</v>
      </c>
      <c r="DK109" s="427">
        <v>0</v>
      </c>
      <c r="DL109" s="427">
        <v>0</v>
      </c>
      <c r="DM109" s="427">
        <v>0</v>
      </c>
      <c r="DN109" s="427">
        <v>0</v>
      </c>
      <c r="DO109" s="427">
        <v>0</v>
      </c>
      <c r="DP109" s="427">
        <v>0</v>
      </c>
      <c r="DQ109" s="427">
        <v>-56948.37</v>
      </c>
      <c r="DR109" s="427">
        <v>0</v>
      </c>
      <c r="DS109" s="427">
        <v>0</v>
      </c>
      <c r="DT109" s="427">
        <v>-56948.37</v>
      </c>
      <c r="DU109" s="427">
        <v>4593.5600000000004</v>
      </c>
      <c r="DV109" s="427">
        <v>0</v>
      </c>
      <c r="DW109" s="427">
        <v>0</v>
      </c>
      <c r="DX109" s="427">
        <v>0</v>
      </c>
      <c r="DY109" s="427">
        <v>0</v>
      </c>
      <c r="DZ109" s="427">
        <v>-202607.84</v>
      </c>
      <c r="EA109" s="427">
        <v>0.24083822360262275</v>
      </c>
      <c r="EC109" s="428">
        <f t="shared" si="3"/>
        <v>0.2408382234571036</v>
      </c>
    </row>
    <row r="110" spans="1:133" ht="15.6" hidden="1" x14ac:dyDescent="0.3">
      <c r="A110" s="422" t="str">
        <f t="shared" si="2"/>
        <v>3302469</v>
      </c>
      <c r="B110" s="422" t="s">
        <v>479</v>
      </c>
      <c r="C110" s="423">
        <v>2469</v>
      </c>
      <c r="D110" s="424" t="s">
        <v>267</v>
      </c>
      <c r="E110" s="425" t="s">
        <v>1086</v>
      </c>
      <c r="F110" s="426" t="s">
        <v>1090</v>
      </c>
      <c r="G110" s="425" t="s">
        <v>161</v>
      </c>
      <c r="H110" s="425" t="s">
        <v>492</v>
      </c>
      <c r="I110" s="427">
        <v>2048660.4348310104</v>
      </c>
      <c r="J110" s="427">
        <v>0</v>
      </c>
      <c r="K110" s="427">
        <v>215694.42333333334</v>
      </c>
      <c r="L110" s="427">
        <v>0</v>
      </c>
      <c r="M110" s="427">
        <v>205345</v>
      </c>
      <c r="N110" s="427">
        <v>44011</v>
      </c>
      <c r="O110" s="427">
        <v>360</v>
      </c>
      <c r="P110" s="427">
        <v>4697.83</v>
      </c>
      <c r="Q110" s="427">
        <v>436188.08</v>
      </c>
      <c r="R110" s="427">
        <v>0</v>
      </c>
      <c r="S110" s="427">
        <v>0</v>
      </c>
      <c r="T110" s="427">
        <v>0</v>
      </c>
      <c r="U110" s="427">
        <v>14650.96</v>
      </c>
      <c r="V110" s="427">
        <v>0</v>
      </c>
      <c r="W110" s="427">
        <v>0</v>
      </c>
      <c r="X110" s="427">
        <v>2969607.7281643441</v>
      </c>
      <c r="Y110" s="427">
        <v>1333928.76</v>
      </c>
      <c r="Z110" s="427">
        <v>0</v>
      </c>
      <c r="AA110" s="427">
        <v>417374.19</v>
      </c>
      <c r="AB110" s="427">
        <v>50469.13</v>
      </c>
      <c r="AC110" s="427">
        <v>247472.46</v>
      </c>
      <c r="AD110" s="427">
        <v>55347.76</v>
      </c>
      <c r="AE110" s="427">
        <v>90672.48000000001</v>
      </c>
      <c r="AF110" s="427">
        <v>1779.22</v>
      </c>
      <c r="AG110" s="427">
        <v>5824.84</v>
      </c>
      <c r="AH110" s="427">
        <v>10024.59</v>
      </c>
      <c r="AI110" s="427">
        <v>0</v>
      </c>
      <c r="AJ110" s="427">
        <v>23703</v>
      </c>
      <c r="AK110" s="427">
        <v>6845.41</v>
      </c>
      <c r="AL110" s="427">
        <v>31515.200000000001</v>
      </c>
      <c r="AM110" s="427">
        <v>23301.16</v>
      </c>
      <c r="AN110" s="427">
        <v>79750.7</v>
      </c>
      <c r="AO110" s="427">
        <v>25052.189999999991</v>
      </c>
      <c r="AP110" s="427">
        <v>13917.89</v>
      </c>
      <c r="AQ110" s="427">
        <v>61045.67</v>
      </c>
      <c r="AR110" s="427">
        <v>0</v>
      </c>
      <c r="AS110" s="427">
        <v>0</v>
      </c>
      <c r="AT110" s="427">
        <v>0</v>
      </c>
      <c r="AU110" s="427">
        <v>0</v>
      </c>
      <c r="AV110" s="427">
        <v>12.29</v>
      </c>
      <c r="AW110" s="427">
        <v>0</v>
      </c>
      <c r="AX110" s="427">
        <v>0</v>
      </c>
      <c r="AY110" s="427">
        <v>0</v>
      </c>
      <c r="AZ110" s="427">
        <v>342728.28</v>
      </c>
      <c r="BA110" s="427">
        <v>8559</v>
      </c>
      <c r="BB110" s="427">
        <v>0</v>
      </c>
      <c r="BC110" s="427">
        <v>26363.61</v>
      </c>
      <c r="BD110" s="427">
        <v>25213.5</v>
      </c>
      <c r="BE110" s="427">
        <v>8267.3599999999988</v>
      </c>
      <c r="BF110" s="427">
        <v>152467.31</v>
      </c>
      <c r="BG110" s="427">
        <v>0</v>
      </c>
      <c r="BH110" s="427">
        <v>0</v>
      </c>
      <c r="BI110" s="427">
        <v>0</v>
      </c>
      <c r="BJ110" s="427">
        <v>3041636.0000000005</v>
      </c>
      <c r="BK110" s="427">
        <v>286414</v>
      </c>
      <c r="BL110" s="427">
        <v>-72028.271835656371</v>
      </c>
      <c r="BM110" s="427">
        <v>214385.72816434363</v>
      </c>
      <c r="BN110" s="427">
        <v>7768.75</v>
      </c>
      <c r="BO110" s="427">
        <v>0</v>
      </c>
      <c r="BP110" s="427">
        <v>0</v>
      </c>
      <c r="BQ110" s="427">
        <v>7768.75</v>
      </c>
      <c r="BR110" s="427">
        <v>0</v>
      </c>
      <c r="BS110" s="427">
        <v>143</v>
      </c>
      <c r="BT110" s="427">
        <v>0</v>
      </c>
      <c r="BU110" s="427">
        <v>0</v>
      </c>
      <c r="BV110" s="427">
        <v>0</v>
      </c>
      <c r="BW110" s="427">
        <v>0</v>
      </c>
      <c r="BX110" s="427">
        <v>2130.94</v>
      </c>
      <c r="BY110" s="427">
        <v>0</v>
      </c>
      <c r="BZ110" s="427">
        <v>2273.94</v>
      </c>
      <c r="CA110" s="427">
        <v>7645</v>
      </c>
      <c r="CB110" s="427">
        <v>5494.8099999999995</v>
      </c>
      <c r="CC110" s="427">
        <v>13139.81</v>
      </c>
      <c r="CD110" s="427">
        <v>0</v>
      </c>
      <c r="CE110" s="427">
        <v>0</v>
      </c>
      <c r="CF110" s="427">
        <v>0</v>
      </c>
      <c r="CG110" s="427">
        <v>0</v>
      </c>
      <c r="CH110" s="427">
        <v>0</v>
      </c>
      <c r="CI110" s="427">
        <v>0</v>
      </c>
      <c r="CJ110" s="427">
        <v>0</v>
      </c>
      <c r="CK110" s="427">
        <v>0</v>
      </c>
      <c r="CL110" s="427">
        <v>0</v>
      </c>
      <c r="CM110" s="427">
        <v>214385.72816434363</v>
      </c>
      <c r="CN110" s="427">
        <v>0</v>
      </c>
      <c r="CO110" s="427">
        <v>13140</v>
      </c>
      <c r="CP110" s="427">
        <v>-0.19000000000050932</v>
      </c>
      <c r="CQ110" s="427">
        <v>0</v>
      </c>
      <c r="CR110" s="427">
        <v>227525.53816434363</v>
      </c>
      <c r="CS110" s="427">
        <v>758681.99</v>
      </c>
      <c r="CT110" s="427">
        <v>241600.65</v>
      </c>
      <c r="CU110" s="427">
        <v>2251.23</v>
      </c>
      <c r="CV110" s="427">
        <v>519332.56999999995</v>
      </c>
      <c r="CW110" s="427">
        <v>0</v>
      </c>
      <c r="CX110" s="427">
        <v>5958.12</v>
      </c>
      <c r="CY110" s="427">
        <v>3124.25</v>
      </c>
      <c r="CZ110" s="427">
        <v>0</v>
      </c>
      <c r="DA110" s="427">
        <v>0</v>
      </c>
      <c r="DB110" s="427">
        <v>528414.93999999994</v>
      </c>
      <c r="DC110" s="427">
        <v>0</v>
      </c>
      <c r="DD110" s="427">
        <v>0</v>
      </c>
      <c r="DE110" s="427">
        <v>0</v>
      </c>
      <c r="DF110" s="427">
        <v>0</v>
      </c>
      <c r="DG110" s="427"/>
      <c r="DH110" s="427"/>
      <c r="DI110" s="427"/>
      <c r="DJ110" s="427">
        <v>0</v>
      </c>
      <c r="DK110" s="427">
        <v>0</v>
      </c>
      <c r="DL110" s="427">
        <v>400</v>
      </c>
      <c r="DM110" s="427">
        <v>1645.2</v>
      </c>
      <c r="DN110" s="427">
        <v>0</v>
      </c>
      <c r="DO110" s="427">
        <v>0</v>
      </c>
      <c r="DP110" s="427">
        <v>-185226.3</v>
      </c>
      <c r="DQ110" s="427">
        <v>-3769.92</v>
      </c>
      <c r="DR110" s="427">
        <v>0</v>
      </c>
      <c r="DS110" s="427">
        <v>0</v>
      </c>
      <c r="DT110" s="427">
        <v>-186951.02</v>
      </c>
      <c r="DU110" s="427">
        <v>0</v>
      </c>
      <c r="DV110" s="427">
        <v>0</v>
      </c>
      <c r="DW110" s="427">
        <v>-38762.28</v>
      </c>
      <c r="DX110" s="427">
        <v>0</v>
      </c>
      <c r="DY110" s="427">
        <v>0</v>
      </c>
      <c r="DZ110" s="427">
        <v>-75176.19</v>
      </c>
      <c r="EA110" s="427">
        <v>8.8164343673270196E-2</v>
      </c>
      <c r="EC110" s="428">
        <f t="shared" si="3"/>
        <v>8.8164343673270196E-2</v>
      </c>
    </row>
    <row r="111" spans="1:133" ht="15.6" hidden="1" x14ac:dyDescent="0.3">
      <c r="A111" s="422" t="str">
        <f t="shared" si="2"/>
        <v>3301028</v>
      </c>
      <c r="B111" s="422" t="s">
        <v>481</v>
      </c>
      <c r="C111" s="423">
        <v>1028</v>
      </c>
      <c r="D111" s="424" t="s">
        <v>269</v>
      </c>
      <c r="E111" s="425" t="s">
        <v>1086</v>
      </c>
      <c r="F111" s="426">
        <v>46094</v>
      </c>
      <c r="G111" s="425" t="s">
        <v>161</v>
      </c>
      <c r="H111" s="425" t="s">
        <v>531</v>
      </c>
      <c r="I111" s="427">
        <v>626171.61383012799</v>
      </c>
      <c r="J111" s="427">
        <v>0</v>
      </c>
      <c r="K111" s="427">
        <v>26529.489196675902</v>
      </c>
      <c r="L111" s="427">
        <v>0</v>
      </c>
      <c r="M111" s="427">
        <v>0</v>
      </c>
      <c r="N111" s="427">
        <v>876</v>
      </c>
      <c r="O111" s="427">
        <v>0</v>
      </c>
      <c r="P111" s="427">
        <v>0</v>
      </c>
      <c r="Q111" s="427">
        <v>12710.88</v>
      </c>
      <c r="R111" s="427">
        <v>0</v>
      </c>
      <c r="S111" s="427">
        <v>0</v>
      </c>
      <c r="T111" s="427">
        <v>0</v>
      </c>
      <c r="U111" s="427">
        <v>5845.65</v>
      </c>
      <c r="V111" s="427">
        <v>69076.350000000006</v>
      </c>
      <c r="W111" s="427">
        <v>0</v>
      </c>
      <c r="X111" s="427">
        <v>741209.98302680394</v>
      </c>
      <c r="Y111" s="427">
        <v>116257.36</v>
      </c>
      <c r="Z111" s="427">
        <v>20370.41</v>
      </c>
      <c r="AA111" s="427">
        <v>192178.24</v>
      </c>
      <c r="AB111" s="427">
        <v>1008.15</v>
      </c>
      <c r="AC111" s="427">
        <v>95555.93</v>
      </c>
      <c r="AD111" s="427">
        <v>0</v>
      </c>
      <c r="AE111" s="427">
        <v>0</v>
      </c>
      <c r="AF111" s="427">
        <v>8792.7900000000009</v>
      </c>
      <c r="AG111" s="427">
        <v>1031.1099999999999</v>
      </c>
      <c r="AH111" s="427">
        <v>0</v>
      </c>
      <c r="AI111" s="427">
        <v>0</v>
      </c>
      <c r="AJ111" s="427">
        <v>5023.97</v>
      </c>
      <c r="AK111" s="427">
        <v>475.03</v>
      </c>
      <c r="AL111" s="427">
        <v>14637.74</v>
      </c>
      <c r="AM111" s="427">
        <v>2185.7159999999999</v>
      </c>
      <c r="AN111" s="427">
        <v>6546.01</v>
      </c>
      <c r="AO111" s="427">
        <v>34000</v>
      </c>
      <c r="AP111" s="427">
        <v>24779.61</v>
      </c>
      <c r="AQ111" s="427">
        <v>10627.81</v>
      </c>
      <c r="AR111" s="427">
        <v>1801</v>
      </c>
      <c r="AS111" s="427">
        <v>0</v>
      </c>
      <c r="AT111" s="427">
        <v>0</v>
      </c>
      <c r="AU111" s="427">
        <v>0</v>
      </c>
      <c r="AV111" s="427">
        <v>0</v>
      </c>
      <c r="AW111" s="427">
        <v>0</v>
      </c>
      <c r="AX111" s="427">
        <v>0</v>
      </c>
      <c r="AY111" s="427">
        <v>13.1</v>
      </c>
      <c r="AZ111" s="427">
        <v>7694.08</v>
      </c>
      <c r="BA111" s="427">
        <v>3291.75</v>
      </c>
      <c r="BB111" s="427">
        <v>360</v>
      </c>
      <c r="BC111" s="427">
        <v>5499.04</v>
      </c>
      <c r="BD111" s="427">
        <v>2819.06</v>
      </c>
      <c r="BE111" s="427">
        <v>0</v>
      </c>
      <c r="BF111" s="427">
        <v>172940.38</v>
      </c>
      <c r="BG111" s="427">
        <v>0</v>
      </c>
      <c r="BH111" s="427">
        <v>0</v>
      </c>
      <c r="BI111" s="427">
        <v>0</v>
      </c>
      <c r="BJ111" s="427">
        <v>727888.28600000008</v>
      </c>
      <c r="BK111" s="427">
        <v>-107490.8114867999</v>
      </c>
      <c r="BL111" s="427">
        <v>13321.697026803857</v>
      </c>
      <c r="BM111" s="427">
        <v>-94169.114459996039</v>
      </c>
      <c r="BN111" s="427">
        <v>4567</v>
      </c>
      <c r="BO111" s="427">
        <v>0</v>
      </c>
      <c r="BP111" s="427">
        <v>0</v>
      </c>
      <c r="BQ111" s="427">
        <v>4567</v>
      </c>
      <c r="BR111" s="427">
        <v>4567</v>
      </c>
      <c r="BS111" s="427">
        <v>0</v>
      </c>
      <c r="BT111" s="427">
        <v>0</v>
      </c>
      <c r="BU111" s="427">
        <v>0</v>
      </c>
      <c r="BV111" s="427">
        <v>0</v>
      </c>
      <c r="BW111" s="427">
        <v>0</v>
      </c>
      <c r="BX111" s="427">
        <v>0</v>
      </c>
      <c r="BY111" s="427">
        <v>0</v>
      </c>
      <c r="BZ111" s="427">
        <v>4567</v>
      </c>
      <c r="CA111" s="427">
        <v>147.75</v>
      </c>
      <c r="CB111" s="427">
        <v>0</v>
      </c>
      <c r="CC111" s="427">
        <v>147.75</v>
      </c>
      <c r="CD111" s="427">
        <v>0</v>
      </c>
      <c r="CE111" s="427">
        <v>0</v>
      </c>
      <c r="CF111" s="427">
        <v>0</v>
      </c>
      <c r="CG111" s="427">
        <v>0</v>
      </c>
      <c r="CH111" s="427">
        <v>0</v>
      </c>
      <c r="CI111" s="427">
        <v>0</v>
      </c>
      <c r="CJ111" s="427">
        <v>0</v>
      </c>
      <c r="CK111" s="427">
        <v>0</v>
      </c>
      <c r="CL111" s="427">
        <v>0</v>
      </c>
      <c r="CM111" s="427">
        <v>0</v>
      </c>
      <c r="CN111" s="427">
        <v>-94169.114459996039</v>
      </c>
      <c r="CO111" s="427">
        <v>148</v>
      </c>
      <c r="CP111" s="427">
        <v>-0.25</v>
      </c>
      <c r="CQ111" s="427">
        <v>0</v>
      </c>
      <c r="CR111" s="427">
        <v>-94021.364459996039</v>
      </c>
      <c r="CS111" s="427">
        <v>109893.96</v>
      </c>
      <c r="CT111" s="427">
        <v>12844.32</v>
      </c>
      <c r="CU111" s="427">
        <v>0</v>
      </c>
      <c r="CV111" s="427">
        <v>97049.640000000014</v>
      </c>
      <c r="CW111" s="427">
        <v>0</v>
      </c>
      <c r="CX111" s="427">
        <v>4426.8599999999997</v>
      </c>
      <c r="CY111" s="427">
        <v>204.3</v>
      </c>
      <c r="CZ111" s="427">
        <v>9302</v>
      </c>
      <c r="DA111" s="427">
        <v>0</v>
      </c>
      <c r="DB111" s="427">
        <v>110982.80000000002</v>
      </c>
      <c r="DC111" s="427">
        <v>0</v>
      </c>
      <c r="DD111" s="427">
        <v>0</v>
      </c>
      <c r="DE111" s="427">
        <v>0</v>
      </c>
      <c r="DF111" s="427">
        <v>0</v>
      </c>
      <c r="DG111" s="427"/>
      <c r="DH111" s="427"/>
      <c r="DI111" s="427"/>
      <c r="DJ111" s="427">
        <v>-107490.81</v>
      </c>
      <c r="DK111" s="427">
        <v>-107490.81</v>
      </c>
      <c r="DL111" s="427">
        <v>0</v>
      </c>
      <c r="DM111" s="427">
        <v>0</v>
      </c>
      <c r="DN111" s="427">
        <v>0</v>
      </c>
      <c r="DO111" s="427">
        <v>0</v>
      </c>
      <c r="DP111" s="427">
        <v>-27298.080000000002</v>
      </c>
      <c r="DQ111" s="427">
        <v>-34000</v>
      </c>
      <c r="DR111" s="427">
        <v>0</v>
      </c>
      <c r="DS111" s="427">
        <v>0</v>
      </c>
      <c r="DT111" s="427">
        <v>-61298.080000000002</v>
      </c>
      <c r="DU111" s="427">
        <v>0</v>
      </c>
      <c r="DV111" s="427">
        <v>0</v>
      </c>
      <c r="DW111" s="427">
        <v>-916.15</v>
      </c>
      <c r="DX111" s="427">
        <v>0</v>
      </c>
      <c r="DY111" s="427">
        <v>0</v>
      </c>
      <c r="DZ111" s="427">
        <v>-35299.22</v>
      </c>
      <c r="EA111" s="427">
        <v>9.5540003952919506E-2</v>
      </c>
      <c r="EC111" s="428">
        <f t="shared" si="3"/>
        <v>9.5540003960195463E-2</v>
      </c>
    </row>
    <row r="112" spans="1:133" ht="15.6" hidden="1" x14ac:dyDescent="0.3">
      <c r="A112" s="422" t="str">
        <f t="shared" si="2"/>
        <v>3301049</v>
      </c>
      <c r="B112" s="422" t="s">
        <v>482</v>
      </c>
      <c r="C112" s="423">
        <v>1049</v>
      </c>
      <c r="D112" s="424" t="s">
        <v>270</v>
      </c>
      <c r="E112" s="425" t="s">
        <v>1086</v>
      </c>
      <c r="F112" s="426">
        <v>46094</v>
      </c>
      <c r="G112" s="425" t="s">
        <v>161</v>
      </c>
      <c r="H112" s="425" t="s">
        <v>493</v>
      </c>
      <c r="I112" s="427">
        <v>824063.39867693977</v>
      </c>
      <c r="J112" s="427">
        <v>0</v>
      </c>
      <c r="K112" s="427">
        <v>38669.162593721143</v>
      </c>
      <c r="L112" s="427">
        <v>0</v>
      </c>
      <c r="M112" s="427">
        <v>0</v>
      </c>
      <c r="N112" s="427">
        <v>0</v>
      </c>
      <c r="O112" s="427">
        <v>28750</v>
      </c>
      <c r="P112" s="427">
        <v>0</v>
      </c>
      <c r="Q112" s="427">
        <v>198958.41</v>
      </c>
      <c r="R112" s="427">
        <v>0</v>
      </c>
      <c r="S112" s="427">
        <v>0</v>
      </c>
      <c r="T112" s="427">
        <v>0</v>
      </c>
      <c r="U112" s="427">
        <v>6227.24</v>
      </c>
      <c r="V112" s="427">
        <v>0</v>
      </c>
      <c r="W112" s="427">
        <v>0</v>
      </c>
      <c r="X112" s="427">
        <v>1096668.2112706609</v>
      </c>
      <c r="Y112" s="427">
        <v>291950.7</v>
      </c>
      <c r="Z112" s="427">
        <v>0</v>
      </c>
      <c r="AA112" s="427">
        <v>230229.73</v>
      </c>
      <c r="AB112" s="427">
        <v>24626.62</v>
      </c>
      <c r="AC112" s="427">
        <v>164217.02000000002</v>
      </c>
      <c r="AD112" s="427">
        <v>0</v>
      </c>
      <c r="AE112" s="427">
        <v>20014.7</v>
      </c>
      <c r="AF112" s="427">
        <v>1421.91</v>
      </c>
      <c r="AG112" s="427">
        <v>131.44999999999999</v>
      </c>
      <c r="AH112" s="427">
        <v>0</v>
      </c>
      <c r="AI112" s="427">
        <v>0</v>
      </c>
      <c r="AJ112" s="427">
        <v>15979.23</v>
      </c>
      <c r="AK112" s="427">
        <v>3789.22</v>
      </c>
      <c r="AL112" s="427">
        <v>10414.01</v>
      </c>
      <c r="AM112" s="427">
        <v>1125.57</v>
      </c>
      <c r="AN112" s="427">
        <v>5282.5</v>
      </c>
      <c r="AO112" s="427">
        <v>0</v>
      </c>
      <c r="AP112" s="427">
        <v>11218.66</v>
      </c>
      <c r="AQ112" s="427">
        <v>9754.0400000000009</v>
      </c>
      <c r="AR112" s="427">
        <v>0</v>
      </c>
      <c r="AS112" s="427">
        <v>0</v>
      </c>
      <c r="AT112" s="427">
        <v>0</v>
      </c>
      <c r="AU112" s="427">
        <v>0</v>
      </c>
      <c r="AV112" s="427">
        <v>5365.06</v>
      </c>
      <c r="AW112" s="427">
        <v>0</v>
      </c>
      <c r="AX112" s="427">
        <v>0</v>
      </c>
      <c r="AY112" s="427">
        <v>0</v>
      </c>
      <c r="AZ112" s="427">
        <v>62800.81</v>
      </c>
      <c r="BA112" s="427">
        <v>3291.75</v>
      </c>
      <c r="BB112" s="427">
        <v>0</v>
      </c>
      <c r="BC112" s="427">
        <v>10161.959999999999</v>
      </c>
      <c r="BD112" s="427">
        <v>21094.86</v>
      </c>
      <c r="BE112" s="427">
        <v>92.97</v>
      </c>
      <c r="BF112" s="427">
        <v>142752.78</v>
      </c>
      <c r="BG112" s="427">
        <v>0</v>
      </c>
      <c r="BH112" s="427">
        <v>0</v>
      </c>
      <c r="BI112" s="427">
        <v>0</v>
      </c>
      <c r="BJ112" s="427">
        <v>1035715.5499999999</v>
      </c>
      <c r="BK112" s="427">
        <v>514843.26999999973</v>
      </c>
      <c r="BL112" s="427">
        <v>60952.66127066093</v>
      </c>
      <c r="BM112" s="427">
        <v>575795.9312706606</v>
      </c>
      <c r="BN112" s="427">
        <v>5005.75</v>
      </c>
      <c r="BO112" s="427">
        <v>0</v>
      </c>
      <c r="BP112" s="427">
        <v>0</v>
      </c>
      <c r="BQ112" s="427">
        <v>5005.75</v>
      </c>
      <c r="BR112" s="427">
        <v>0</v>
      </c>
      <c r="BS112" s="427">
        <v>0</v>
      </c>
      <c r="BT112" s="427">
        <v>0</v>
      </c>
      <c r="BU112" s="427">
        <v>0</v>
      </c>
      <c r="BV112" s="427">
        <v>0</v>
      </c>
      <c r="BW112" s="427">
        <v>0</v>
      </c>
      <c r="BX112" s="427">
        <v>0</v>
      </c>
      <c r="BY112" s="427">
        <v>0</v>
      </c>
      <c r="BZ112" s="427">
        <v>0</v>
      </c>
      <c r="CA112" s="427">
        <v>3512</v>
      </c>
      <c r="CB112" s="427">
        <v>5005.75</v>
      </c>
      <c r="CC112" s="427">
        <v>8517.75</v>
      </c>
      <c r="CD112" s="427">
        <v>0</v>
      </c>
      <c r="CE112" s="427">
        <v>0</v>
      </c>
      <c r="CF112" s="427">
        <v>0</v>
      </c>
      <c r="CG112" s="427">
        <v>0</v>
      </c>
      <c r="CH112" s="427">
        <v>0</v>
      </c>
      <c r="CI112" s="427">
        <v>0</v>
      </c>
      <c r="CJ112" s="427">
        <v>0</v>
      </c>
      <c r="CK112" s="427">
        <v>0</v>
      </c>
      <c r="CL112" s="427">
        <v>0</v>
      </c>
      <c r="CM112" s="427">
        <v>575795.9312706606</v>
      </c>
      <c r="CN112" s="427">
        <v>0</v>
      </c>
      <c r="CO112" s="427">
        <v>8518</v>
      </c>
      <c r="CP112" s="427">
        <v>-0.25</v>
      </c>
      <c r="CQ112" s="427">
        <v>0</v>
      </c>
      <c r="CR112" s="427">
        <v>584313.6812706606</v>
      </c>
      <c r="CS112" s="427">
        <v>157207.41</v>
      </c>
      <c r="CT112" s="427">
        <v>12978.29</v>
      </c>
      <c r="CU112" s="427">
        <v>0</v>
      </c>
      <c r="CV112" s="427">
        <v>144229.12</v>
      </c>
      <c r="CW112" s="427">
        <v>0</v>
      </c>
      <c r="CX112" s="427">
        <v>2815.11</v>
      </c>
      <c r="CY112" s="427">
        <v>4048.15</v>
      </c>
      <c r="CZ112" s="427">
        <v>8470.9500000000007</v>
      </c>
      <c r="DA112" s="427">
        <v>0</v>
      </c>
      <c r="DB112" s="427">
        <v>159563.32999999999</v>
      </c>
      <c r="DC112" s="427">
        <v>454395.03</v>
      </c>
      <c r="DD112" s="427">
        <v>0</v>
      </c>
      <c r="DE112" s="427">
        <v>0</v>
      </c>
      <c r="DF112" s="427">
        <v>454395.03</v>
      </c>
      <c r="DG112" s="427"/>
      <c r="DH112" s="427"/>
      <c r="DI112" s="427"/>
      <c r="DJ112" s="427">
        <v>0</v>
      </c>
      <c r="DK112" s="427">
        <v>454395.03</v>
      </c>
      <c r="DL112" s="427">
        <v>91368.85</v>
      </c>
      <c r="DM112" s="427">
        <v>0</v>
      </c>
      <c r="DN112" s="427">
        <v>0</v>
      </c>
      <c r="DO112" s="427">
        <v>0</v>
      </c>
      <c r="DP112" s="427">
        <v>-117265.76</v>
      </c>
      <c r="DQ112" s="427">
        <v>-1376.32</v>
      </c>
      <c r="DR112" s="427">
        <v>0</v>
      </c>
      <c r="DS112" s="427">
        <v>0</v>
      </c>
      <c r="DT112" s="427">
        <v>-27273.229999999989</v>
      </c>
      <c r="DU112" s="427">
        <v>0</v>
      </c>
      <c r="DV112" s="427">
        <v>0</v>
      </c>
      <c r="DW112" s="427">
        <v>0</v>
      </c>
      <c r="DX112" s="427">
        <v>0</v>
      </c>
      <c r="DY112" s="427">
        <v>0</v>
      </c>
      <c r="DZ112" s="427">
        <v>-2371.08</v>
      </c>
      <c r="EA112" s="427">
        <v>-0.36872933944687247</v>
      </c>
      <c r="EC112" s="428">
        <f t="shared" si="3"/>
        <v>-0.36872933939775976</v>
      </c>
    </row>
    <row r="113" spans="1:133" ht="15.6" hidden="1" x14ac:dyDescent="0.3">
      <c r="A113" s="422" t="str">
        <f t="shared" si="2"/>
        <v>3303351</v>
      </c>
      <c r="B113" s="422" t="s">
        <v>484</v>
      </c>
      <c r="C113" s="423">
        <v>3351</v>
      </c>
      <c r="D113" s="424" t="s">
        <v>272</v>
      </c>
      <c r="E113" s="425" t="s">
        <v>1086</v>
      </c>
      <c r="F113" s="426">
        <v>0</v>
      </c>
      <c r="G113" s="425" t="s">
        <v>161</v>
      </c>
      <c r="H113" s="425" t="s">
        <v>494</v>
      </c>
      <c r="I113" s="427">
        <v>1453075</v>
      </c>
      <c r="J113" s="427">
        <v>0</v>
      </c>
      <c r="K113" s="427">
        <v>70109.56</v>
      </c>
      <c r="L113" s="427">
        <v>0</v>
      </c>
      <c r="M113" s="427">
        <v>158975</v>
      </c>
      <c r="N113" s="427">
        <v>40103</v>
      </c>
      <c r="O113" s="427">
        <v>0</v>
      </c>
      <c r="P113" s="427">
        <v>0</v>
      </c>
      <c r="Q113" s="427">
        <v>15037.33</v>
      </c>
      <c r="R113" s="427">
        <v>0</v>
      </c>
      <c r="S113" s="427">
        <v>0</v>
      </c>
      <c r="T113" s="427">
        <v>0</v>
      </c>
      <c r="U113" s="427">
        <v>28998.39</v>
      </c>
      <c r="V113" s="427">
        <v>30499.5</v>
      </c>
      <c r="W113" s="427">
        <v>0</v>
      </c>
      <c r="X113" s="427">
        <v>1796797.78</v>
      </c>
      <c r="Y113" s="427">
        <v>763770.42</v>
      </c>
      <c r="Z113" s="427">
        <v>0</v>
      </c>
      <c r="AA113" s="427">
        <v>316340.77</v>
      </c>
      <c r="AB113" s="427">
        <v>39009.24</v>
      </c>
      <c r="AC113" s="427">
        <v>113012.72</v>
      </c>
      <c r="AD113" s="427">
        <v>0</v>
      </c>
      <c r="AE113" s="427">
        <v>57502.86</v>
      </c>
      <c r="AF113" s="427">
        <v>7283.4</v>
      </c>
      <c r="AG113" s="427">
        <v>5601.17</v>
      </c>
      <c r="AH113" s="427">
        <v>0</v>
      </c>
      <c r="AI113" s="427">
        <v>0</v>
      </c>
      <c r="AJ113" s="427">
        <v>43046.71</v>
      </c>
      <c r="AK113" s="427">
        <v>63.28</v>
      </c>
      <c r="AL113" s="427">
        <v>1586.18</v>
      </c>
      <c r="AM113" s="427">
        <v>980.24</v>
      </c>
      <c r="AN113" s="427">
        <v>12473.62</v>
      </c>
      <c r="AO113" s="427">
        <v>21610.55</v>
      </c>
      <c r="AP113" s="427">
        <v>11706.699999999999</v>
      </c>
      <c r="AQ113" s="427">
        <v>76614.899999999994</v>
      </c>
      <c r="AR113" s="427">
        <v>0</v>
      </c>
      <c r="AS113" s="427">
        <v>0</v>
      </c>
      <c r="AT113" s="427">
        <v>0</v>
      </c>
      <c r="AU113" s="427">
        <v>1845.17</v>
      </c>
      <c r="AV113" s="427">
        <v>0</v>
      </c>
      <c r="AW113" s="427">
        <v>132.94</v>
      </c>
      <c r="AX113" s="427">
        <v>0</v>
      </c>
      <c r="AY113" s="427">
        <v>0</v>
      </c>
      <c r="AZ113" s="427">
        <v>106783.67999999999</v>
      </c>
      <c r="BA113" s="427">
        <v>5139.5599999999995</v>
      </c>
      <c r="BB113" s="427">
        <v>1250</v>
      </c>
      <c r="BC113" s="427">
        <v>96525.47</v>
      </c>
      <c r="BD113" s="427">
        <v>67.5</v>
      </c>
      <c r="BE113" s="427">
        <v>77359.33</v>
      </c>
      <c r="BF113" s="427">
        <v>91812.89</v>
      </c>
      <c r="BG113" s="427">
        <v>0</v>
      </c>
      <c r="BH113" s="427">
        <v>0</v>
      </c>
      <c r="BI113" s="427">
        <v>0</v>
      </c>
      <c r="BJ113" s="427">
        <v>1851519.2999999996</v>
      </c>
      <c r="BK113" s="427">
        <v>264120.30999999971</v>
      </c>
      <c r="BL113" s="427">
        <v>-54721.519999999553</v>
      </c>
      <c r="BM113" s="427">
        <v>209398.79000000015</v>
      </c>
      <c r="BN113" s="427">
        <v>0</v>
      </c>
      <c r="BO113" s="427">
        <v>0</v>
      </c>
      <c r="BP113" s="427">
        <v>0</v>
      </c>
      <c r="BQ113" s="427">
        <v>0</v>
      </c>
      <c r="BR113" s="427">
        <v>0</v>
      </c>
      <c r="BS113" s="427">
        <v>0</v>
      </c>
      <c r="BT113" s="427">
        <v>0</v>
      </c>
      <c r="BU113" s="427">
        <v>0</v>
      </c>
      <c r="BV113" s="427">
        <v>0</v>
      </c>
      <c r="BW113" s="427">
        <v>0</v>
      </c>
      <c r="BX113" s="427">
        <v>0</v>
      </c>
      <c r="BY113" s="427">
        <v>0</v>
      </c>
      <c r="BZ113" s="427">
        <v>0</v>
      </c>
      <c r="CA113" s="427">
        <v>0</v>
      </c>
      <c r="CB113" s="427">
        <v>0</v>
      </c>
      <c r="CC113" s="427">
        <v>0</v>
      </c>
      <c r="CD113" s="427">
        <v>0</v>
      </c>
      <c r="CE113" s="427">
        <v>0</v>
      </c>
      <c r="CF113" s="427">
        <v>0</v>
      </c>
      <c r="CG113" s="427">
        <v>0</v>
      </c>
      <c r="CH113" s="427">
        <v>0</v>
      </c>
      <c r="CI113" s="427">
        <v>0</v>
      </c>
      <c r="CJ113" s="427">
        <v>0</v>
      </c>
      <c r="CK113" s="427">
        <v>0</v>
      </c>
      <c r="CL113" s="427">
        <v>0</v>
      </c>
      <c r="CM113" s="427">
        <v>209398.79000000015</v>
      </c>
      <c r="CN113" s="427">
        <v>0</v>
      </c>
      <c r="CO113" s="427">
        <v>0</v>
      </c>
      <c r="CP113" s="427">
        <v>0</v>
      </c>
      <c r="CQ113" s="427">
        <v>0</v>
      </c>
      <c r="CR113" s="427">
        <v>209398.79000000015</v>
      </c>
      <c r="CS113" s="427">
        <v>430188.76</v>
      </c>
      <c r="CT113" s="427">
        <v>5065.99</v>
      </c>
      <c r="CU113" s="427">
        <v>3239.48</v>
      </c>
      <c r="CV113" s="427">
        <v>428362.25</v>
      </c>
      <c r="CW113" s="427">
        <v>20000</v>
      </c>
      <c r="CX113" s="427">
        <v>2214.38</v>
      </c>
      <c r="CY113" s="427">
        <v>-257.66000000000003</v>
      </c>
      <c r="CZ113" s="427">
        <v>0</v>
      </c>
      <c r="DA113" s="427">
        <v>0</v>
      </c>
      <c r="DB113" s="427">
        <v>450318.97000000003</v>
      </c>
      <c r="DC113" s="427">
        <v>0</v>
      </c>
      <c r="DD113" s="427">
        <v>0</v>
      </c>
      <c r="DE113" s="427">
        <v>0</v>
      </c>
      <c r="DF113" s="427">
        <v>0</v>
      </c>
      <c r="DG113" s="427"/>
      <c r="DH113" s="427"/>
      <c r="DI113" s="427"/>
      <c r="DJ113" s="427">
        <v>0</v>
      </c>
      <c r="DK113" s="427">
        <v>0</v>
      </c>
      <c r="DL113" s="427">
        <v>0</v>
      </c>
      <c r="DM113" s="427">
        <v>0</v>
      </c>
      <c r="DN113" s="427">
        <v>0</v>
      </c>
      <c r="DO113" s="427">
        <v>0</v>
      </c>
      <c r="DP113" s="427">
        <v>-113855.69</v>
      </c>
      <c r="DQ113" s="427">
        <v>-25759.67</v>
      </c>
      <c r="DR113" s="427">
        <v>0</v>
      </c>
      <c r="DS113" s="427">
        <v>0</v>
      </c>
      <c r="DT113" s="427">
        <v>-139615.35999999999</v>
      </c>
      <c r="DU113" s="427">
        <v>0</v>
      </c>
      <c r="DV113" s="427">
        <v>0</v>
      </c>
      <c r="DW113" s="427">
        <v>-5842.14</v>
      </c>
      <c r="DX113" s="427">
        <v>0</v>
      </c>
      <c r="DY113" s="427">
        <v>0</v>
      </c>
      <c r="DZ113" s="427">
        <v>-95463.15</v>
      </c>
      <c r="EA113" s="427">
        <v>0.47000000011757948</v>
      </c>
      <c r="EC113" s="428">
        <f t="shared" si="3"/>
        <v>0.47000000010302756</v>
      </c>
    </row>
    <row r="114" spans="1:133" ht="15.6" hidden="1" x14ac:dyDescent="0.3">
      <c r="A114" s="422" t="str">
        <f t="shared" si="2"/>
        <v>3303328</v>
      </c>
      <c r="B114" s="422" t="s">
        <v>485</v>
      </c>
      <c r="C114" s="423">
        <v>3328</v>
      </c>
      <c r="D114" s="424" t="s">
        <v>273</v>
      </c>
      <c r="E114" s="425" t="s">
        <v>1086</v>
      </c>
      <c r="F114" s="426" t="s">
        <v>1090</v>
      </c>
      <c r="G114" s="425" t="s">
        <v>161</v>
      </c>
      <c r="H114" s="425" t="s">
        <v>495</v>
      </c>
      <c r="I114" s="427">
        <v>1262682.3553523237</v>
      </c>
      <c r="J114" s="427">
        <v>0</v>
      </c>
      <c r="K114" s="427">
        <v>75864.863333333342</v>
      </c>
      <c r="L114" s="427">
        <v>0</v>
      </c>
      <c r="M114" s="427">
        <v>87470</v>
      </c>
      <c r="N114" s="427">
        <v>48706.6</v>
      </c>
      <c r="O114" s="427">
        <v>0</v>
      </c>
      <c r="P114" s="427">
        <v>0</v>
      </c>
      <c r="Q114" s="427">
        <v>24945.540970000002</v>
      </c>
      <c r="R114" s="427">
        <v>10426</v>
      </c>
      <c r="S114" s="427">
        <v>0</v>
      </c>
      <c r="T114" s="427">
        <v>0</v>
      </c>
      <c r="U114" s="427">
        <v>12420.93</v>
      </c>
      <c r="V114" s="427">
        <v>121780.34</v>
      </c>
      <c r="W114" s="427">
        <v>0</v>
      </c>
      <c r="X114" s="427">
        <v>1644296.6296556571</v>
      </c>
      <c r="Y114" s="427">
        <v>784043.81</v>
      </c>
      <c r="Z114" s="427">
        <v>0</v>
      </c>
      <c r="AA114" s="427">
        <v>171750.16999999998</v>
      </c>
      <c r="AB114" s="427">
        <v>5670.6100000000006</v>
      </c>
      <c r="AC114" s="427">
        <v>136020.64000000001</v>
      </c>
      <c r="AD114" s="427">
        <v>0</v>
      </c>
      <c r="AE114" s="427">
        <v>75959.98000000001</v>
      </c>
      <c r="AF114" s="427">
        <v>0</v>
      </c>
      <c r="AG114" s="427">
        <v>0</v>
      </c>
      <c r="AH114" s="427">
        <v>0</v>
      </c>
      <c r="AI114" s="427">
        <v>0</v>
      </c>
      <c r="AJ114" s="427">
        <v>19121.400000000001</v>
      </c>
      <c r="AK114" s="427">
        <v>0</v>
      </c>
      <c r="AL114" s="427">
        <v>1173.94</v>
      </c>
      <c r="AM114" s="427">
        <v>6141.73</v>
      </c>
      <c r="AN114" s="427">
        <v>17579.84</v>
      </c>
      <c r="AO114" s="427">
        <v>3471.48</v>
      </c>
      <c r="AP114" s="427">
        <v>6900.53</v>
      </c>
      <c r="AQ114" s="427">
        <v>107057.25</v>
      </c>
      <c r="AR114" s="427">
        <v>0</v>
      </c>
      <c r="AS114" s="427">
        <v>0</v>
      </c>
      <c r="AT114" s="427">
        <v>0</v>
      </c>
      <c r="AU114" s="427">
        <v>0</v>
      </c>
      <c r="AV114" s="427">
        <v>0</v>
      </c>
      <c r="AW114" s="427">
        <v>0</v>
      </c>
      <c r="AX114" s="427">
        <v>258</v>
      </c>
      <c r="AY114" s="427">
        <v>52.4</v>
      </c>
      <c r="AZ114" s="427">
        <v>68443.569999999992</v>
      </c>
      <c r="BA114" s="427">
        <v>9187.75</v>
      </c>
      <c r="BB114" s="427">
        <v>0</v>
      </c>
      <c r="BC114" s="427">
        <v>83819.08</v>
      </c>
      <c r="BD114" s="427">
        <v>51912.33</v>
      </c>
      <c r="BE114" s="427">
        <v>5450.7199999999984</v>
      </c>
      <c r="BF114" s="427">
        <v>105783.33</v>
      </c>
      <c r="BG114" s="427">
        <v>0</v>
      </c>
      <c r="BH114" s="427">
        <v>0</v>
      </c>
      <c r="BI114" s="427">
        <v>0</v>
      </c>
      <c r="BJ114" s="427">
        <v>1659798.56</v>
      </c>
      <c r="BK114" s="427">
        <v>313780.02</v>
      </c>
      <c r="BL114" s="427">
        <v>-15501.930344342953</v>
      </c>
      <c r="BM114" s="427">
        <v>298278.08965565707</v>
      </c>
      <c r="BN114" s="427">
        <v>0</v>
      </c>
      <c r="BO114" s="427">
        <v>0</v>
      </c>
      <c r="BP114" s="427">
        <v>0</v>
      </c>
      <c r="BQ114" s="427">
        <v>0</v>
      </c>
      <c r="BR114" s="427">
        <v>0</v>
      </c>
      <c r="BS114" s="427">
        <v>0</v>
      </c>
      <c r="BT114" s="427">
        <v>0</v>
      </c>
      <c r="BU114" s="427">
        <v>0</v>
      </c>
      <c r="BV114" s="427">
        <v>0</v>
      </c>
      <c r="BW114" s="427">
        <v>0</v>
      </c>
      <c r="BX114" s="427">
        <v>0</v>
      </c>
      <c r="BY114" s="427">
        <v>0</v>
      </c>
      <c r="BZ114" s="427">
        <v>0</v>
      </c>
      <c r="CA114" s="427">
        <v>0</v>
      </c>
      <c r="CB114" s="427">
        <v>0</v>
      </c>
      <c r="CC114" s="427">
        <v>0</v>
      </c>
      <c r="CD114" s="427">
        <v>0</v>
      </c>
      <c r="CE114" s="427">
        <v>0</v>
      </c>
      <c r="CF114" s="427">
        <v>0</v>
      </c>
      <c r="CG114" s="427">
        <v>0</v>
      </c>
      <c r="CH114" s="427">
        <v>0</v>
      </c>
      <c r="CI114" s="427">
        <v>0</v>
      </c>
      <c r="CJ114" s="427">
        <v>0</v>
      </c>
      <c r="CK114" s="427">
        <v>0</v>
      </c>
      <c r="CL114" s="427">
        <v>0</v>
      </c>
      <c r="CM114" s="427">
        <v>298278.08965565707</v>
      </c>
      <c r="CN114" s="427">
        <v>0</v>
      </c>
      <c r="CO114" s="427">
        <v>0</v>
      </c>
      <c r="CP114" s="427">
        <v>0</v>
      </c>
      <c r="CQ114" s="427">
        <v>0</v>
      </c>
      <c r="CR114" s="427">
        <v>298278.08965565707</v>
      </c>
      <c r="CS114" s="427">
        <v>402240.34</v>
      </c>
      <c r="CT114" s="427">
        <v>2364.17</v>
      </c>
      <c r="CU114" s="427">
        <v>4497.95</v>
      </c>
      <c r="CV114" s="427">
        <v>404374.12000000005</v>
      </c>
      <c r="CW114" s="427">
        <v>0</v>
      </c>
      <c r="CX114" s="427">
        <v>3079.01</v>
      </c>
      <c r="CY114" s="427">
        <v>5325.29</v>
      </c>
      <c r="CZ114" s="427">
        <v>9064.77</v>
      </c>
      <c r="DA114" s="427">
        <v>0</v>
      </c>
      <c r="DB114" s="427">
        <v>421843.19000000006</v>
      </c>
      <c r="DC114" s="427">
        <v>0</v>
      </c>
      <c r="DD114" s="427">
        <v>0</v>
      </c>
      <c r="DE114" s="427">
        <v>0</v>
      </c>
      <c r="DF114" s="427">
        <v>0</v>
      </c>
      <c r="DG114" s="427"/>
      <c r="DH114" s="427"/>
      <c r="DI114" s="427"/>
      <c r="DJ114" s="427">
        <v>0</v>
      </c>
      <c r="DK114" s="427">
        <v>0</v>
      </c>
      <c r="DL114" s="427">
        <v>4471.45</v>
      </c>
      <c r="DM114" s="427">
        <v>0</v>
      </c>
      <c r="DN114" s="427">
        <v>0</v>
      </c>
      <c r="DO114" s="427">
        <v>0</v>
      </c>
      <c r="DP114" s="427">
        <v>-105865.48</v>
      </c>
      <c r="DQ114" s="427">
        <v>-22210.98</v>
      </c>
      <c r="DR114" s="427">
        <v>0</v>
      </c>
      <c r="DS114" s="427">
        <v>0</v>
      </c>
      <c r="DT114" s="427">
        <v>-123605.01</v>
      </c>
      <c r="DU114" s="427">
        <v>39.979999999999997</v>
      </c>
      <c r="DV114" s="427">
        <v>0</v>
      </c>
      <c r="DW114" s="427">
        <v>0</v>
      </c>
      <c r="DX114" s="427">
        <v>0</v>
      </c>
      <c r="DY114" s="427">
        <v>0</v>
      </c>
      <c r="DZ114" s="427">
        <v>0</v>
      </c>
      <c r="EA114" s="427">
        <v>-7.0344342966564E-2</v>
      </c>
      <c r="EC114" s="428">
        <f t="shared" si="3"/>
        <v>-7.034434299973924E-2</v>
      </c>
    </row>
    <row r="115" spans="1:133" ht="15.6" hidden="1" x14ac:dyDescent="0.3">
      <c r="A115" s="422" t="str">
        <f t="shared" si="2"/>
        <v>3302150</v>
      </c>
      <c r="B115" s="422" t="s">
        <v>486</v>
      </c>
      <c r="C115" s="423">
        <v>2150</v>
      </c>
      <c r="D115" s="424" t="s">
        <v>274</v>
      </c>
      <c r="E115" s="425" t="s">
        <v>1086</v>
      </c>
      <c r="F115" s="426">
        <v>46094</v>
      </c>
      <c r="G115" s="425" t="s">
        <v>161</v>
      </c>
      <c r="H115" s="425" t="s">
        <v>536</v>
      </c>
      <c r="I115" s="427">
        <v>1658431.4373479388</v>
      </c>
      <c r="J115" s="427">
        <v>0</v>
      </c>
      <c r="K115" s="427">
        <v>129763.01</v>
      </c>
      <c r="L115" s="427">
        <v>0</v>
      </c>
      <c r="M115" s="427">
        <v>176855</v>
      </c>
      <c r="N115" s="427">
        <v>91837</v>
      </c>
      <c r="O115" s="427">
        <v>0</v>
      </c>
      <c r="P115" s="427">
        <v>0</v>
      </c>
      <c r="Q115" s="427">
        <v>11518.23</v>
      </c>
      <c r="R115" s="427">
        <v>2709.13</v>
      </c>
      <c r="S115" s="427">
        <v>0</v>
      </c>
      <c r="T115" s="427">
        <v>0</v>
      </c>
      <c r="U115" s="427">
        <v>2817.06</v>
      </c>
      <c r="V115" s="427">
        <v>1866.49</v>
      </c>
      <c r="W115" s="427">
        <v>0</v>
      </c>
      <c r="X115" s="427">
        <v>2075797.3573479387</v>
      </c>
      <c r="Y115" s="427">
        <v>889494.25</v>
      </c>
      <c r="Z115" s="427">
        <v>32677</v>
      </c>
      <c r="AA115" s="427">
        <v>473368.04</v>
      </c>
      <c r="AB115" s="427">
        <v>86986.240000000005</v>
      </c>
      <c r="AC115" s="427">
        <v>75446.27</v>
      </c>
      <c r="AD115" s="427">
        <v>0</v>
      </c>
      <c r="AE115" s="427">
        <v>59722</v>
      </c>
      <c r="AF115" s="427">
        <v>490</v>
      </c>
      <c r="AG115" s="427">
        <v>563</v>
      </c>
      <c r="AH115" s="427">
        <v>0</v>
      </c>
      <c r="AI115" s="427">
        <v>0</v>
      </c>
      <c r="AJ115" s="427">
        <v>12136</v>
      </c>
      <c r="AK115" s="427">
        <v>0</v>
      </c>
      <c r="AL115" s="427">
        <v>3089</v>
      </c>
      <c r="AM115" s="427">
        <v>14131</v>
      </c>
      <c r="AN115" s="427">
        <v>111039.85</v>
      </c>
      <c r="AO115" s="427">
        <v>35244.79</v>
      </c>
      <c r="AP115" s="427">
        <v>19870.28</v>
      </c>
      <c r="AQ115" s="427">
        <v>38232</v>
      </c>
      <c r="AR115" s="427">
        <v>0</v>
      </c>
      <c r="AS115" s="427">
        <v>0</v>
      </c>
      <c r="AT115" s="427">
        <v>3255</v>
      </c>
      <c r="AU115" s="427">
        <v>0</v>
      </c>
      <c r="AV115" s="427">
        <v>0</v>
      </c>
      <c r="AW115" s="427">
        <v>109</v>
      </c>
      <c r="AX115" s="427">
        <v>65</v>
      </c>
      <c r="AY115" s="427">
        <v>0</v>
      </c>
      <c r="AZ115" s="427">
        <v>17496.52</v>
      </c>
      <c r="BA115" s="427">
        <v>5139.75</v>
      </c>
      <c r="BB115" s="427">
        <v>2900</v>
      </c>
      <c r="BC115" s="427">
        <v>140748.53</v>
      </c>
      <c r="BD115" s="427">
        <v>90746</v>
      </c>
      <c r="BE115" s="427">
        <v>7063.64</v>
      </c>
      <c r="BF115" s="427">
        <v>96644.9</v>
      </c>
      <c r="BG115" s="427">
        <v>0</v>
      </c>
      <c r="BH115" s="427">
        <v>0</v>
      </c>
      <c r="BI115" s="427">
        <v>0</v>
      </c>
      <c r="BJ115" s="427">
        <v>2216658.0600000005</v>
      </c>
      <c r="BK115" s="427">
        <v>-591807.22999999952</v>
      </c>
      <c r="BL115" s="427">
        <v>-140860.70265206182</v>
      </c>
      <c r="BM115" s="427">
        <v>-732667.93265206134</v>
      </c>
      <c r="BN115" s="427">
        <v>7240</v>
      </c>
      <c r="BO115" s="427">
        <v>0</v>
      </c>
      <c r="BP115" s="427">
        <v>0</v>
      </c>
      <c r="BQ115" s="427">
        <v>7240</v>
      </c>
      <c r="BR115" s="427">
        <v>0</v>
      </c>
      <c r="BS115" s="427">
        <v>0</v>
      </c>
      <c r="BT115" s="427">
        <v>0</v>
      </c>
      <c r="BU115" s="427">
        <v>0</v>
      </c>
      <c r="BV115" s="427">
        <v>0</v>
      </c>
      <c r="BW115" s="427">
        <v>0</v>
      </c>
      <c r="BX115" s="427">
        <v>0</v>
      </c>
      <c r="BY115" s="427">
        <v>0</v>
      </c>
      <c r="BZ115" s="427">
        <v>0</v>
      </c>
      <c r="CA115" s="427">
        <v>46591.109999999993</v>
      </c>
      <c r="CB115" s="427">
        <v>7240</v>
      </c>
      <c r="CC115" s="427">
        <v>53831.109999999993</v>
      </c>
      <c r="CD115" s="427">
        <v>0</v>
      </c>
      <c r="CE115" s="427">
        <v>0</v>
      </c>
      <c r="CF115" s="427">
        <v>0</v>
      </c>
      <c r="CG115" s="427">
        <v>0</v>
      </c>
      <c r="CH115" s="427">
        <v>0</v>
      </c>
      <c r="CI115" s="427">
        <v>0</v>
      </c>
      <c r="CJ115" s="427">
        <v>0</v>
      </c>
      <c r="CK115" s="427">
        <v>0</v>
      </c>
      <c r="CL115" s="427">
        <v>0</v>
      </c>
      <c r="CM115" s="427">
        <v>0</v>
      </c>
      <c r="CN115" s="427">
        <v>-732667.93265206134</v>
      </c>
      <c r="CO115" s="427">
        <v>53831</v>
      </c>
      <c r="CP115" s="427">
        <v>0.10999999999330612</v>
      </c>
      <c r="CQ115" s="427">
        <v>0</v>
      </c>
      <c r="CR115" s="427">
        <v>-678836.82265206135</v>
      </c>
      <c r="CS115" s="427">
        <v>-491887.96</v>
      </c>
      <c r="CT115" s="427">
        <v>0</v>
      </c>
      <c r="CU115" s="427">
        <v>0</v>
      </c>
      <c r="CV115" s="427">
        <v>-491887.96</v>
      </c>
      <c r="CW115" s="427">
        <v>0</v>
      </c>
      <c r="CX115" s="427">
        <v>16594.810000000001</v>
      </c>
      <c r="CY115" s="427">
        <v>3980.1</v>
      </c>
      <c r="CZ115" s="427">
        <v>0</v>
      </c>
      <c r="DA115" s="427">
        <v>0</v>
      </c>
      <c r="DB115" s="427">
        <v>-471313.05000000005</v>
      </c>
      <c r="DC115" s="427">
        <v>0</v>
      </c>
      <c r="DD115" s="427">
        <v>0</v>
      </c>
      <c r="DE115" s="427">
        <v>0</v>
      </c>
      <c r="DF115" s="427">
        <v>0</v>
      </c>
      <c r="DG115" s="427"/>
      <c r="DH115" s="427"/>
      <c r="DI115" s="427"/>
      <c r="DJ115" s="427">
        <v>0</v>
      </c>
      <c r="DK115" s="427">
        <v>0</v>
      </c>
      <c r="DL115" s="427">
        <v>0</v>
      </c>
      <c r="DM115" s="427">
        <v>8743.39</v>
      </c>
      <c r="DN115" s="427">
        <v>0</v>
      </c>
      <c r="DO115" s="427">
        <v>0</v>
      </c>
      <c r="DP115" s="427">
        <v>-154749.65</v>
      </c>
      <c r="DQ115" s="427">
        <v>-36730.81</v>
      </c>
      <c r="DR115" s="427">
        <v>0</v>
      </c>
      <c r="DS115" s="427">
        <v>0</v>
      </c>
      <c r="DT115" s="427">
        <v>-182737.07</v>
      </c>
      <c r="DU115" s="427">
        <v>0</v>
      </c>
      <c r="DV115" s="427">
        <v>0</v>
      </c>
      <c r="DW115" s="427">
        <v>0</v>
      </c>
      <c r="DX115" s="427">
        <v>0</v>
      </c>
      <c r="DY115" s="427">
        <v>0</v>
      </c>
      <c r="DZ115" s="427">
        <v>-24787.18</v>
      </c>
      <c r="EA115" s="427">
        <v>0.47734793880954385</v>
      </c>
      <c r="EC115" s="428">
        <f t="shared" si="3"/>
        <v>0.47734793870040448</v>
      </c>
    </row>
    <row r="116" spans="1:133" ht="15.6" hidden="1" x14ac:dyDescent="0.3">
      <c r="A116" s="422" t="str">
        <f t="shared" si="2"/>
        <v>3302425</v>
      </c>
      <c r="B116" s="422" t="s">
        <v>487</v>
      </c>
      <c r="C116" s="423">
        <v>2425</v>
      </c>
      <c r="D116" s="424" t="s">
        <v>275</v>
      </c>
      <c r="E116" s="425" t="s">
        <v>1086</v>
      </c>
      <c r="F116" s="426">
        <v>46094</v>
      </c>
      <c r="G116" s="425" t="s">
        <v>161</v>
      </c>
      <c r="H116" s="425" t="s">
        <v>551</v>
      </c>
      <c r="I116" s="427">
        <v>1139903.1488526065</v>
      </c>
      <c r="J116" s="427">
        <v>0</v>
      </c>
      <c r="K116" s="427">
        <v>89456.53</v>
      </c>
      <c r="L116" s="427">
        <v>0</v>
      </c>
      <c r="M116" s="427">
        <v>45765</v>
      </c>
      <c r="N116" s="427">
        <v>55219</v>
      </c>
      <c r="O116" s="427">
        <v>597</v>
      </c>
      <c r="P116" s="427">
        <v>0</v>
      </c>
      <c r="Q116" s="427">
        <v>12697.64</v>
      </c>
      <c r="R116" s="427">
        <v>-0.48999999999796273</v>
      </c>
      <c r="S116" s="427">
        <v>0</v>
      </c>
      <c r="T116" s="427">
        <v>0</v>
      </c>
      <c r="U116" s="427">
        <v>20512.91</v>
      </c>
      <c r="V116" s="427">
        <v>0</v>
      </c>
      <c r="W116" s="427">
        <v>0</v>
      </c>
      <c r="X116" s="427">
        <v>1364150.7388526064</v>
      </c>
      <c r="Y116" s="427">
        <v>816454.92</v>
      </c>
      <c r="Z116" s="427">
        <v>0</v>
      </c>
      <c r="AA116" s="427">
        <v>217613.29</v>
      </c>
      <c r="AB116" s="427">
        <v>53601.619999999995</v>
      </c>
      <c r="AC116" s="427">
        <v>6877.89</v>
      </c>
      <c r="AD116" s="427">
        <v>0</v>
      </c>
      <c r="AE116" s="427">
        <v>45296.61</v>
      </c>
      <c r="AF116" s="427">
        <v>4013</v>
      </c>
      <c r="AG116" s="427">
        <v>6009.01</v>
      </c>
      <c r="AH116" s="427">
        <v>0</v>
      </c>
      <c r="AI116" s="427">
        <v>1442</v>
      </c>
      <c r="AJ116" s="427">
        <v>3934.49</v>
      </c>
      <c r="AK116" s="427">
        <v>35468.959999999999</v>
      </c>
      <c r="AL116" s="427">
        <v>35443.170000000006</v>
      </c>
      <c r="AM116" s="427">
        <v>6334.81</v>
      </c>
      <c r="AN116" s="427">
        <v>28271.750000000004</v>
      </c>
      <c r="AO116" s="427">
        <v>15625.330000000004</v>
      </c>
      <c r="AP116" s="427">
        <v>1818.8800000000003</v>
      </c>
      <c r="AQ116" s="427">
        <v>35158.01</v>
      </c>
      <c r="AR116" s="427">
        <v>0</v>
      </c>
      <c r="AS116" s="427">
        <v>0</v>
      </c>
      <c r="AT116" s="427">
        <v>3285.4</v>
      </c>
      <c r="AU116" s="427">
        <v>0</v>
      </c>
      <c r="AV116" s="427">
        <v>176.98</v>
      </c>
      <c r="AW116" s="427">
        <v>0</v>
      </c>
      <c r="AX116" s="427">
        <v>0</v>
      </c>
      <c r="AY116" s="427">
        <v>0</v>
      </c>
      <c r="AZ116" s="427">
        <v>3707.83</v>
      </c>
      <c r="BA116" s="427">
        <v>5139.75</v>
      </c>
      <c r="BB116" s="427">
        <v>0</v>
      </c>
      <c r="BC116" s="427">
        <v>85203.13</v>
      </c>
      <c r="BD116" s="427">
        <v>2389.5</v>
      </c>
      <c r="BE116" s="427">
        <v>56883.46</v>
      </c>
      <c r="BF116" s="427">
        <v>30555.35</v>
      </c>
      <c r="BG116" s="427">
        <v>0</v>
      </c>
      <c r="BH116" s="427">
        <v>0</v>
      </c>
      <c r="BI116" s="427">
        <v>0</v>
      </c>
      <c r="BJ116" s="427">
        <v>1500705.1400000001</v>
      </c>
      <c r="BK116" s="427">
        <v>-222996.63999999879</v>
      </c>
      <c r="BL116" s="427">
        <v>-136554.40114739374</v>
      </c>
      <c r="BM116" s="427">
        <v>-359551.04114739253</v>
      </c>
      <c r="BN116" s="427">
        <v>6373.75</v>
      </c>
      <c r="BO116" s="427">
        <v>0</v>
      </c>
      <c r="BP116" s="427">
        <v>0</v>
      </c>
      <c r="BQ116" s="427">
        <v>6373.75</v>
      </c>
      <c r="BR116" s="427">
        <v>0</v>
      </c>
      <c r="BS116" s="427">
        <v>0</v>
      </c>
      <c r="BT116" s="427">
        <v>0</v>
      </c>
      <c r="BU116" s="427">
        <v>0</v>
      </c>
      <c r="BV116" s="427">
        <v>0</v>
      </c>
      <c r="BW116" s="427">
        <v>0</v>
      </c>
      <c r="BX116" s="427">
        <v>0</v>
      </c>
      <c r="BY116" s="427">
        <v>0</v>
      </c>
      <c r="BZ116" s="427">
        <v>0</v>
      </c>
      <c r="CA116" s="427">
        <v>22306.16</v>
      </c>
      <c r="CB116" s="427">
        <v>6373.75</v>
      </c>
      <c r="CC116" s="427">
        <v>28679.91</v>
      </c>
      <c r="CD116" s="427">
        <v>0</v>
      </c>
      <c r="CE116" s="427">
        <v>0</v>
      </c>
      <c r="CF116" s="427">
        <v>0</v>
      </c>
      <c r="CG116" s="427">
        <v>0</v>
      </c>
      <c r="CH116" s="427">
        <v>0</v>
      </c>
      <c r="CI116" s="427">
        <v>0</v>
      </c>
      <c r="CJ116" s="427">
        <v>0</v>
      </c>
      <c r="CK116" s="427">
        <v>0</v>
      </c>
      <c r="CL116" s="427">
        <v>0</v>
      </c>
      <c r="CM116" s="427">
        <v>0</v>
      </c>
      <c r="CN116" s="427">
        <v>-359551.04114739253</v>
      </c>
      <c r="CO116" s="427">
        <v>28680</v>
      </c>
      <c r="CP116" s="427">
        <v>-9.0000000000145519E-2</v>
      </c>
      <c r="CQ116" s="427">
        <v>0</v>
      </c>
      <c r="CR116" s="427">
        <v>-330871.13114739256</v>
      </c>
      <c r="CS116" s="427">
        <v>-164955.89000000001</v>
      </c>
      <c r="CT116" s="427">
        <v>23169.49</v>
      </c>
      <c r="CU116" s="427">
        <v>2353.1</v>
      </c>
      <c r="CV116" s="427">
        <v>-185772.28</v>
      </c>
      <c r="CW116" s="427">
        <v>0</v>
      </c>
      <c r="CX116" s="427">
        <v>3920.62</v>
      </c>
      <c r="CY116" s="427">
        <v>71.28</v>
      </c>
      <c r="CZ116" s="427">
        <v>0</v>
      </c>
      <c r="DA116" s="427">
        <v>0</v>
      </c>
      <c r="DB116" s="427">
        <v>-181780.38</v>
      </c>
      <c r="DC116" s="427">
        <v>0</v>
      </c>
      <c r="DD116" s="427">
        <v>0</v>
      </c>
      <c r="DE116" s="427">
        <v>0</v>
      </c>
      <c r="DF116" s="427">
        <v>0</v>
      </c>
      <c r="DG116" s="427"/>
      <c r="DH116" s="427"/>
      <c r="DI116" s="427"/>
      <c r="DJ116" s="427">
        <v>0</v>
      </c>
      <c r="DK116" s="427">
        <v>0</v>
      </c>
      <c r="DL116" s="427">
        <v>0</v>
      </c>
      <c r="DM116" s="427">
        <v>0</v>
      </c>
      <c r="DN116" s="427">
        <v>0</v>
      </c>
      <c r="DO116" s="427">
        <v>0</v>
      </c>
      <c r="DP116" s="427">
        <v>-103910.02</v>
      </c>
      <c r="DQ116" s="427">
        <v>-24252.9</v>
      </c>
      <c r="DR116" s="427">
        <v>0</v>
      </c>
      <c r="DS116" s="427">
        <v>0</v>
      </c>
      <c r="DT116" s="427">
        <v>-128162.92000000001</v>
      </c>
      <c r="DU116" s="427">
        <v>0</v>
      </c>
      <c r="DV116" s="427">
        <v>0</v>
      </c>
      <c r="DW116" s="427">
        <v>0</v>
      </c>
      <c r="DX116" s="427">
        <v>0</v>
      </c>
      <c r="DY116" s="427">
        <v>0</v>
      </c>
      <c r="DZ116" s="427">
        <v>-20927.88</v>
      </c>
      <c r="EA116" s="427">
        <v>4.885260749142617E-2</v>
      </c>
      <c r="EC116" s="428">
        <f t="shared" si="3"/>
        <v>4.8852607458684361E-2</v>
      </c>
    </row>
    <row r="117" spans="1:133" ht="15.6" hidden="1" x14ac:dyDescent="0.3">
      <c r="A117" s="422" t="str">
        <f t="shared" si="2"/>
        <v>3301008</v>
      </c>
      <c r="B117" s="422" t="s">
        <v>488</v>
      </c>
      <c r="C117" s="423">
        <v>1008</v>
      </c>
      <c r="D117" s="424" t="s">
        <v>276</v>
      </c>
      <c r="E117" s="425" t="s">
        <v>1086</v>
      </c>
      <c r="F117" s="426">
        <v>46093</v>
      </c>
      <c r="G117" s="425" t="s">
        <v>161</v>
      </c>
      <c r="H117" s="425" t="s">
        <v>496</v>
      </c>
      <c r="I117" s="427">
        <v>472287.20084859408</v>
      </c>
      <c r="J117" s="427">
        <v>0</v>
      </c>
      <c r="K117" s="427">
        <v>1012.8321329639889</v>
      </c>
      <c r="L117" s="427">
        <v>0</v>
      </c>
      <c r="M117" s="427">
        <v>0</v>
      </c>
      <c r="N117" s="427">
        <v>0</v>
      </c>
      <c r="O117" s="427">
        <v>0</v>
      </c>
      <c r="P117" s="427">
        <v>0</v>
      </c>
      <c r="Q117" s="427">
        <v>5332.3607049999955</v>
      </c>
      <c r="R117" s="427">
        <v>0</v>
      </c>
      <c r="S117" s="427">
        <v>0</v>
      </c>
      <c r="T117" s="427">
        <v>0</v>
      </c>
      <c r="U117" s="427">
        <v>0</v>
      </c>
      <c r="V117" s="427">
        <v>22867.78</v>
      </c>
      <c r="W117" s="427">
        <v>0</v>
      </c>
      <c r="X117" s="427">
        <v>501500.17368655803</v>
      </c>
      <c r="Y117" s="427">
        <v>123667.88</v>
      </c>
      <c r="Z117" s="427">
        <v>0</v>
      </c>
      <c r="AA117" s="427">
        <v>98044.85</v>
      </c>
      <c r="AB117" s="427">
        <v>0</v>
      </c>
      <c r="AC117" s="427">
        <v>4696</v>
      </c>
      <c r="AD117" s="427">
        <v>0</v>
      </c>
      <c r="AE117" s="427">
        <v>49565.26</v>
      </c>
      <c r="AF117" s="427">
        <v>55</v>
      </c>
      <c r="AG117" s="427">
        <v>2047.25</v>
      </c>
      <c r="AH117" s="427">
        <v>0</v>
      </c>
      <c r="AI117" s="427">
        <v>0</v>
      </c>
      <c r="AJ117" s="427">
        <v>918.86</v>
      </c>
      <c r="AK117" s="427">
        <v>0</v>
      </c>
      <c r="AL117" s="427">
        <v>0</v>
      </c>
      <c r="AM117" s="427">
        <v>2142.27</v>
      </c>
      <c r="AN117" s="427">
        <v>15970.78</v>
      </c>
      <c r="AO117" s="427">
        <v>0</v>
      </c>
      <c r="AP117" s="427">
        <v>6215.05</v>
      </c>
      <c r="AQ117" s="427">
        <v>20723.16</v>
      </c>
      <c r="AR117" s="427">
        <v>0</v>
      </c>
      <c r="AS117" s="427">
        <v>0</v>
      </c>
      <c r="AT117" s="427">
        <v>0</v>
      </c>
      <c r="AU117" s="427">
        <v>0</v>
      </c>
      <c r="AV117" s="427">
        <v>0</v>
      </c>
      <c r="AW117" s="427">
        <v>0</v>
      </c>
      <c r="AX117" s="427">
        <v>0</v>
      </c>
      <c r="AY117" s="427">
        <v>0</v>
      </c>
      <c r="AZ117" s="427">
        <v>14604.4</v>
      </c>
      <c r="BA117" s="427">
        <v>3291.75</v>
      </c>
      <c r="BB117" s="427">
        <v>0</v>
      </c>
      <c r="BC117" s="427">
        <v>134.34</v>
      </c>
      <c r="BD117" s="427">
        <v>129401.52</v>
      </c>
      <c r="BE117" s="427">
        <v>4547.8</v>
      </c>
      <c r="BF117" s="427">
        <v>91898.739999999991</v>
      </c>
      <c r="BG117" s="427">
        <v>16803</v>
      </c>
      <c r="BH117" s="427">
        <v>0</v>
      </c>
      <c r="BI117" s="427">
        <v>0</v>
      </c>
      <c r="BJ117" s="427">
        <v>584727.91</v>
      </c>
      <c r="BK117" s="427">
        <v>85700.029999999795</v>
      </c>
      <c r="BL117" s="427">
        <v>-83227.736313442001</v>
      </c>
      <c r="BM117" s="427">
        <v>2472.293686557794</v>
      </c>
      <c r="BN117" s="427">
        <v>4675</v>
      </c>
      <c r="BO117" s="427">
        <v>0</v>
      </c>
      <c r="BP117" s="427">
        <v>0</v>
      </c>
      <c r="BQ117" s="427">
        <v>4675</v>
      </c>
      <c r="BR117" s="427">
        <v>0</v>
      </c>
      <c r="BS117" s="427">
        <v>0</v>
      </c>
      <c r="BT117" s="427">
        <v>0</v>
      </c>
      <c r="BU117" s="427">
        <v>0</v>
      </c>
      <c r="BV117" s="427">
        <v>0</v>
      </c>
      <c r="BW117" s="427">
        <v>0</v>
      </c>
      <c r="BX117" s="427">
        <v>0</v>
      </c>
      <c r="BY117" s="427">
        <v>0</v>
      </c>
      <c r="BZ117" s="427">
        <v>0</v>
      </c>
      <c r="CA117" s="427">
        <v>16426.849999999999</v>
      </c>
      <c r="CB117" s="427">
        <v>4675</v>
      </c>
      <c r="CC117" s="427">
        <v>21101.85</v>
      </c>
      <c r="CD117" s="427">
        <v>0</v>
      </c>
      <c r="CE117" s="427">
        <v>0</v>
      </c>
      <c r="CF117" s="427">
        <v>0</v>
      </c>
      <c r="CG117" s="427">
        <v>0</v>
      </c>
      <c r="CH117" s="427">
        <v>0</v>
      </c>
      <c r="CI117" s="427">
        <v>0</v>
      </c>
      <c r="CJ117" s="427">
        <v>0</v>
      </c>
      <c r="CK117" s="427">
        <v>0</v>
      </c>
      <c r="CL117" s="427">
        <v>0</v>
      </c>
      <c r="CM117" s="427">
        <v>2472.293686557794</v>
      </c>
      <c r="CN117" s="427">
        <v>0</v>
      </c>
      <c r="CO117" s="427">
        <v>21102</v>
      </c>
      <c r="CP117" s="427">
        <v>-0.15000000000145519</v>
      </c>
      <c r="CQ117" s="427">
        <v>0</v>
      </c>
      <c r="CR117" s="427">
        <v>23574.143686557793</v>
      </c>
      <c r="CS117" s="427">
        <v>19627.400000000001</v>
      </c>
      <c r="CT117" s="427">
        <v>0</v>
      </c>
      <c r="CU117" s="427">
        <v>0</v>
      </c>
      <c r="CV117" s="427">
        <v>19627.400000000001</v>
      </c>
      <c r="CW117" s="427">
        <v>0</v>
      </c>
      <c r="CX117" s="427">
        <v>2033.14</v>
      </c>
      <c r="CY117" s="427">
        <v>4096.24</v>
      </c>
      <c r="CZ117" s="427">
        <v>0</v>
      </c>
      <c r="DA117" s="427">
        <v>-500</v>
      </c>
      <c r="DB117" s="427">
        <v>25256.78</v>
      </c>
      <c r="DC117" s="427">
        <v>0</v>
      </c>
      <c r="DD117" s="427">
        <v>0</v>
      </c>
      <c r="DE117" s="427">
        <v>0</v>
      </c>
      <c r="DF117" s="427">
        <v>0</v>
      </c>
      <c r="DG117" s="427"/>
      <c r="DH117" s="427"/>
      <c r="DI117" s="427"/>
      <c r="DJ117" s="427">
        <v>0</v>
      </c>
      <c r="DK117" s="427">
        <v>0</v>
      </c>
      <c r="DL117" s="427">
        <v>0</v>
      </c>
      <c r="DM117" s="427">
        <v>0</v>
      </c>
      <c r="DN117" s="427">
        <v>0</v>
      </c>
      <c r="DO117" s="427">
        <v>0</v>
      </c>
      <c r="DP117" s="427">
        <v>-32218.87</v>
      </c>
      <c r="DQ117" s="427">
        <v>0</v>
      </c>
      <c r="DR117" s="427">
        <v>0</v>
      </c>
      <c r="DS117" s="427">
        <v>0</v>
      </c>
      <c r="DT117" s="427">
        <v>-32218.87</v>
      </c>
      <c r="DU117" s="427">
        <v>0</v>
      </c>
      <c r="DV117" s="427">
        <v>31057.8</v>
      </c>
      <c r="DW117" s="427">
        <v>0</v>
      </c>
      <c r="DX117" s="427">
        <v>0</v>
      </c>
      <c r="DY117" s="427">
        <v>0</v>
      </c>
      <c r="DZ117" s="427">
        <v>-521.91999999999996</v>
      </c>
      <c r="EA117" s="427">
        <v>0.35368655779166147</v>
      </c>
      <c r="EC117" s="428">
        <f t="shared" si="3"/>
        <v>0.35368655779336677</v>
      </c>
    </row>
    <row r="118" spans="1:133" ht="15.6" hidden="1" x14ac:dyDescent="0.3">
      <c r="A118" s="422" t="str">
        <f t="shared" si="2"/>
        <v>3307034</v>
      </c>
      <c r="B118" s="422" t="s">
        <v>489</v>
      </c>
      <c r="C118" s="423">
        <v>7034</v>
      </c>
      <c r="D118" s="424" t="s">
        <v>277</v>
      </c>
      <c r="E118" s="425" t="s">
        <v>1086</v>
      </c>
      <c r="F118" s="426">
        <v>0</v>
      </c>
      <c r="G118" s="425" t="s">
        <v>161</v>
      </c>
      <c r="H118" s="425" t="s">
        <v>555</v>
      </c>
      <c r="I118" s="427">
        <v>1042938.9813043479</v>
      </c>
      <c r="J118" s="427">
        <v>12198.468821780953</v>
      </c>
      <c r="K118" s="427">
        <v>1906947.5137196181</v>
      </c>
      <c r="L118" s="427">
        <v>0</v>
      </c>
      <c r="M118" s="427">
        <v>50045</v>
      </c>
      <c r="N118" s="427">
        <v>261383.88999999998</v>
      </c>
      <c r="O118" s="427">
        <v>18935</v>
      </c>
      <c r="P118" s="427">
        <v>0</v>
      </c>
      <c r="Q118" s="427">
        <v>19307.13177500002</v>
      </c>
      <c r="R118" s="427">
        <v>178178.97999999998</v>
      </c>
      <c r="S118" s="427">
        <v>0</v>
      </c>
      <c r="T118" s="427">
        <v>32237.880435861181</v>
      </c>
      <c r="U118" s="427">
        <v>10921.11</v>
      </c>
      <c r="V118" s="427">
        <v>36598.050000000003</v>
      </c>
      <c r="W118" s="427">
        <v>0</v>
      </c>
      <c r="X118" s="427">
        <v>3569692.0060566077</v>
      </c>
      <c r="Y118" s="427">
        <v>1303161.73</v>
      </c>
      <c r="Z118" s="427">
        <v>0</v>
      </c>
      <c r="AA118" s="427">
        <v>704634.95</v>
      </c>
      <c r="AB118" s="427">
        <v>0</v>
      </c>
      <c r="AC118" s="427">
        <v>316021.81999999995</v>
      </c>
      <c r="AD118" s="427">
        <v>0</v>
      </c>
      <c r="AE118" s="427">
        <v>133558.98000000001</v>
      </c>
      <c r="AF118" s="427">
        <v>13821</v>
      </c>
      <c r="AG118" s="427">
        <v>9285.2999999999993</v>
      </c>
      <c r="AH118" s="427">
        <v>0</v>
      </c>
      <c r="AI118" s="427">
        <v>0</v>
      </c>
      <c r="AJ118" s="427">
        <v>23295.88</v>
      </c>
      <c r="AK118" s="427">
        <v>0</v>
      </c>
      <c r="AL118" s="427">
        <v>0</v>
      </c>
      <c r="AM118" s="427">
        <v>6577.82</v>
      </c>
      <c r="AN118" s="427">
        <v>31113.53</v>
      </c>
      <c r="AO118" s="427">
        <v>0</v>
      </c>
      <c r="AP118" s="427">
        <v>7058.48</v>
      </c>
      <c r="AQ118" s="427">
        <v>40619.78</v>
      </c>
      <c r="AR118" s="427">
        <v>0</v>
      </c>
      <c r="AS118" s="427">
        <v>0</v>
      </c>
      <c r="AT118" s="427">
        <v>2981.45</v>
      </c>
      <c r="AU118" s="427">
        <v>0</v>
      </c>
      <c r="AV118" s="427">
        <v>5814.5</v>
      </c>
      <c r="AW118" s="427">
        <v>0</v>
      </c>
      <c r="AX118" s="427">
        <v>2700</v>
      </c>
      <c r="AY118" s="427">
        <v>1585.76</v>
      </c>
      <c r="AZ118" s="427">
        <v>48530.74000000082</v>
      </c>
      <c r="BA118" s="427">
        <v>3291.75</v>
      </c>
      <c r="BB118" s="427">
        <v>1237.5</v>
      </c>
      <c r="BC118" s="427">
        <v>20998.13</v>
      </c>
      <c r="BD118" s="427">
        <v>50946.35</v>
      </c>
      <c r="BE118" s="427">
        <v>164507.01</v>
      </c>
      <c r="BF118" s="427">
        <v>123631.56</v>
      </c>
      <c r="BG118" s="427">
        <v>415954.6</v>
      </c>
      <c r="BH118" s="427">
        <v>0</v>
      </c>
      <c r="BI118" s="427">
        <v>0</v>
      </c>
      <c r="BJ118" s="427">
        <v>3431328.62</v>
      </c>
      <c r="BK118" s="427">
        <v>440479.65000000084</v>
      </c>
      <c r="BL118" s="427">
        <v>138363.38605660759</v>
      </c>
      <c r="BM118" s="427">
        <v>578843.03605660843</v>
      </c>
      <c r="BN118" s="427">
        <v>8206.94</v>
      </c>
      <c r="BO118" s="427">
        <v>0</v>
      </c>
      <c r="BP118" s="427">
        <v>0</v>
      </c>
      <c r="BQ118" s="427">
        <v>8206.94</v>
      </c>
      <c r="BR118" s="427">
        <v>0</v>
      </c>
      <c r="BS118" s="427">
        <v>8964.35</v>
      </c>
      <c r="BT118" s="427">
        <v>0</v>
      </c>
      <c r="BU118" s="427">
        <v>0</v>
      </c>
      <c r="BV118" s="427">
        <v>0</v>
      </c>
      <c r="BW118" s="427">
        <v>0</v>
      </c>
      <c r="BX118" s="427">
        <v>0</v>
      </c>
      <c r="BY118" s="427">
        <v>0</v>
      </c>
      <c r="BZ118" s="427">
        <v>8964.35</v>
      </c>
      <c r="CA118" s="427">
        <v>12376.739999999998</v>
      </c>
      <c r="CB118" s="427">
        <v>-757.40999999999985</v>
      </c>
      <c r="CC118" s="427">
        <v>11619.329999999998</v>
      </c>
      <c r="CD118" s="427">
        <v>0</v>
      </c>
      <c r="CE118" s="427">
        <v>0</v>
      </c>
      <c r="CF118" s="427">
        <v>0</v>
      </c>
      <c r="CG118" s="427">
        <v>0</v>
      </c>
      <c r="CH118" s="427">
        <v>0</v>
      </c>
      <c r="CI118" s="427">
        <v>0</v>
      </c>
      <c r="CJ118" s="427">
        <v>0</v>
      </c>
      <c r="CK118" s="427">
        <v>0</v>
      </c>
      <c r="CL118" s="427">
        <v>0</v>
      </c>
      <c r="CM118" s="427">
        <v>578843.03605660843</v>
      </c>
      <c r="CN118" s="427">
        <v>0</v>
      </c>
      <c r="CO118" s="427">
        <v>11619</v>
      </c>
      <c r="CP118" s="427">
        <v>0.32999999999810825</v>
      </c>
      <c r="CQ118" s="427">
        <v>0</v>
      </c>
      <c r="CR118" s="427">
        <v>590462.36605660839</v>
      </c>
      <c r="CS118" s="427">
        <v>373306.62</v>
      </c>
      <c r="CT118" s="427">
        <v>0</v>
      </c>
      <c r="CU118" s="427">
        <v>0</v>
      </c>
      <c r="CV118" s="427">
        <v>373306.62</v>
      </c>
      <c r="CW118" s="427">
        <v>0</v>
      </c>
      <c r="CX118" s="427">
        <v>7395.79</v>
      </c>
      <c r="CY118" s="427">
        <v>185.69</v>
      </c>
      <c r="CZ118" s="427">
        <v>0</v>
      </c>
      <c r="DA118" s="427">
        <v>0</v>
      </c>
      <c r="DB118" s="427">
        <v>380888.1</v>
      </c>
      <c r="DC118" s="427">
        <v>0</v>
      </c>
      <c r="DD118" s="427">
        <v>0</v>
      </c>
      <c r="DE118" s="427">
        <v>0</v>
      </c>
      <c r="DF118" s="427">
        <v>0</v>
      </c>
      <c r="DG118" s="427"/>
      <c r="DH118" s="427"/>
      <c r="DI118" s="427"/>
      <c r="DJ118" s="427">
        <v>0</v>
      </c>
      <c r="DK118" s="427">
        <v>0</v>
      </c>
      <c r="DL118" s="427">
        <v>416059.52</v>
      </c>
      <c r="DM118" s="427">
        <v>0</v>
      </c>
      <c r="DN118" s="427">
        <v>0</v>
      </c>
      <c r="DO118" s="427">
        <v>0</v>
      </c>
      <c r="DP118" s="427">
        <v>-206484.76</v>
      </c>
      <c r="DQ118" s="427">
        <v>0</v>
      </c>
      <c r="DR118" s="427">
        <v>0</v>
      </c>
      <c r="DS118" s="427">
        <v>0</v>
      </c>
      <c r="DT118" s="427">
        <v>209574.76</v>
      </c>
      <c r="DU118" s="427">
        <v>0</v>
      </c>
      <c r="DV118" s="427">
        <v>0</v>
      </c>
      <c r="DW118" s="427">
        <v>0</v>
      </c>
      <c r="DX118" s="427">
        <v>0</v>
      </c>
      <c r="DY118" s="427">
        <v>0</v>
      </c>
      <c r="DZ118" s="427">
        <v>0</v>
      </c>
      <c r="EA118" s="427">
        <v>-0.49394339160062373</v>
      </c>
      <c r="EC118" s="428">
        <f t="shared" si="3"/>
        <v>-0.49394339160062373</v>
      </c>
    </row>
    <row r="119" spans="1:133" ht="15.6" hidden="1" x14ac:dyDescent="0.3">
      <c r="A119" s="422" t="str">
        <f t="shared" si="2"/>
        <v>3304173</v>
      </c>
      <c r="B119" s="422" t="s">
        <v>490</v>
      </c>
      <c r="C119" s="423">
        <v>4173</v>
      </c>
      <c r="D119" s="424" t="s">
        <v>278</v>
      </c>
      <c r="E119" s="425" t="s">
        <v>1086</v>
      </c>
      <c r="F119" s="426">
        <v>0</v>
      </c>
      <c r="G119" s="425" t="s">
        <v>161</v>
      </c>
      <c r="H119" s="425" t="s">
        <v>498</v>
      </c>
      <c r="I119" s="427">
        <v>7067666.9730452253</v>
      </c>
      <c r="J119" s="427">
        <v>0</v>
      </c>
      <c r="K119" s="427">
        <v>230569.55</v>
      </c>
      <c r="L119" s="427">
        <v>0</v>
      </c>
      <c r="M119" s="427">
        <v>397362</v>
      </c>
      <c r="N119" s="427">
        <v>17533.120000000003</v>
      </c>
      <c r="O119" s="427">
        <v>0</v>
      </c>
      <c r="P119" s="427">
        <v>16056.25</v>
      </c>
      <c r="Q119" s="427">
        <v>13419.73</v>
      </c>
      <c r="R119" s="427">
        <v>105586.24000000001</v>
      </c>
      <c r="S119" s="427">
        <v>73795.38</v>
      </c>
      <c r="T119" s="427">
        <v>105697.96</v>
      </c>
      <c r="U119" s="427">
        <v>0</v>
      </c>
      <c r="V119" s="427">
        <v>0</v>
      </c>
      <c r="W119" s="427">
        <v>136534.15</v>
      </c>
      <c r="X119" s="427">
        <v>8164221.3530452261</v>
      </c>
      <c r="Y119" s="427">
        <v>4629540.0228369143</v>
      </c>
      <c r="Z119" s="427">
        <v>0</v>
      </c>
      <c r="AA119" s="427">
        <v>1202232.538864746</v>
      </c>
      <c r="AB119" s="427">
        <v>145100.18423828125</v>
      </c>
      <c r="AC119" s="427">
        <v>491955.27842773439</v>
      </c>
      <c r="AD119" s="427">
        <v>0</v>
      </c>
      <c r="AE119" s="427">
        <v>74116.691630859379</v>
      </c>
      <c r="AF119" s="427">
        <v>18610.740000000002</v>
      </c>
      <c r="AG119" s="427">
        <v>16836.8</v>
      </c>
      <c r="AH119" s="427">
        <v>0</v>
      </c>
      <c r="AI119" s="427">
        <v>0</v>
      </c>
      <c r="AJ119" s="427">
        <v>66202.3</v>
      </c>
      <c r="AK119" s="427">
        <v>27827.27</v>
      </c>
      <c r="AL119" s="427">
        <v>165163.41</v>
      </c>
      <c r="AM119" s="427">
        <v>18583.36</v>
      </c>
      <c r="AN119" s="427">
        <v>101792.83</v>
      </c>
      <c r="AO119" s="427">
        <v>81387.160000000018</v>
      </c>
      <c r="AP119" s="427">
        <v>31065.5</v>
      </c>
      <c r="AQ119" s="427">
        <v>128096.03</v>
      </c>
      <c r="AR119" s="427">
        <v>0</v>
      </c>
      <c r="AS119" s="427">
        <v>0</v>
      </c>
      <c r="AT119" s="427">
        <v>71148.259999999995</v>
      </c>
      <c r="AU119" s="427">
        <v>16809.22</v>
      </c>
      <c r="AV119" s="427">
        <v>0</v>
      </c>
      <c r="AW119" s="427">
        <v>79669.19</v>
      </c>
      <c r="AX119" s="427">
        <v>1541.4</v>
      </c>
      <c r="AY119" s="427">
        <v>88565.5</v>
      </c>
      <c r="AZ119" s="427">
        <v>68118</v>
      </c>
      <c r="BA119" s="427">
        <v>26397.279999999999</v>
      </c>
      <c r="BB119" s="427">
        <v>0</v>
      </c>
      <c r="BC119" s="427">
        <v>225125.64</v>
      </c>
      <c r="BD119" s="427">
        <v>98483.48</v>
      </c>
      <c r="BE119" s="427">
        <v>18484.91</v>
      </c>
      <c r="BF119" s="427">
        <v>366949.98</v>
      </c>
      <c r="BG119" s="427">
        <v>258264.97</v>
      </c>
      <c r="BH119" s="427">
        <v>0</v>
      </c>
      <c r="BI119" s="427">
        <v>0</v>
      </c>
      <c r="BJ119" s="427">
        <v>8518067.9459985364</v>
      </c>
      <c r="BK119" s="427">
        <v>845675.88642013865</v>
      </c>
      <c r="BL119" s="427">
        <v>-353846.59295331035</v>
      </c>
      <c r="BM119" s="427">
        <v>491829.2934668283</v>
      </c>
      <c r="BN119" s="427">
        <v>39306.559999999998</v>
      </c>
      <c r="BO119" s="427">
        <v>0</v>
      </c>
      <c r="BP119" s="427">
        <v>0</v>
      </c>
      <c r="BQ119" s="427">
        <v>39306.559999999998</v>
      </c>
      <c r="BR119" s="427">
        <v>20060.25</v>
      </c>
      <c r="BS119" s="427">
        <v>87120</v>
      </c>
      <c r="BT119" s="427">
        <v>0</v>
      </c>
      <c r="BU119" s="427">
        <v>0</v>
      </c>
      <c r="BV119" s="427">
        <v>0</v>
      </c>
      <c r="BW119" s="427">
        <v>0</v>
      </c>
      <c r="BX119" s="427">
        <v>4845</v>
      </c>
      <c r="BY119" s="427">
        <v>0</v>
      </c>
      <c r="BZ119" s="427">
        <v>112025.25</v>
      </c>
      <c r="CA119" s="427">
        <v>93376.040000000008</v>
      </c>
      <c r="CB119" s="427">
        <v>-72718.69</v>
      </c>
      <c r="CC119" s="427">
        <v>20657.350000000006</v>
      </c>
      <c r="CD119" s="427">
        <v>0</v>
      </c>
      <c r="CE119" s="427">
        <v>0</v>
      </c>
      <c r="CF119" s="427">
        <v>0</v>
      </c>
      <c r="CG119" s="427">
        <v>0</v>
      </c>
      <c r="CH119" s="427">
        <v>0</v>
      </c>
      <c r="CI119" s="427">
        <v>0</v>
      </c>
      <c r="CJ119" s="427">
        <v>0</v>
      </c>
      <c r="CK119" s="427">
        <v>0</v>
      </c>
      <c r="CL119" s="427">
        <v>0</v>
      </c>
      <c r="CM119" s="427">
        <v>491829.2934668283</v>
      </c>
      <c r="CN119" s="427">
        <v>0</v>
      </c>
      <c r="CO119" s="427">
        <v>0</v>
      </c>
      <c r="CP119" s="427">
        <v>20657.350000000006</v>
      </c>
      <c r="CQ119" s="427">
        <v>0</v>
      </c>
      <c r="CR119" s="427">
        <v>512486.64346682827</v>
      </c>
      <c r="CS119" s="427">
        <v>50000</v>
      </c>
      <c r="CT119" s="427">
        <v>0</v>
      </c>
      <c r="CU119" s="427">
        <v>0</v>
      </c>
      <c r="CV119" s="427">
        <v>50000</v>
      </c>
      <c r="CW119" s="427">
        <v>0</v>
      </c>
      <c r="CX119" s="427">
        <v>31301.21</v>
      </c>
      <c r="CY119" s="427">
        <v>36015.82</v>
      </c>
      <c r="CZ119" s="427">
        <v>2297.3300000000004</v>
      </c>
      <c r="DA119" s="427">
        <v>0</v>
      </c>
      <c r="DB119" s="427">
        <v>119614.36</v>
      </c>
      <c r="DC119" s="427">
        <v>1203533.4500000002</v>
      </c>
      <c r="DD119" s="427">
        <v>0</v>
      </c>
      <c r="DE119" s="427">
        <v>0</v>
      </c>
      <c r="DF119" s="427">
        <v>1203533.4500000002</v>
      </c>
      <c r="DG119" s="427"/>
      <c r="DH119" s="427"/>
      <c r="DI119" s="427"/>
      <c r="DJ119" s="427">
        <v>0</v>
      </c>
      <c r="DK119" s="427">
        <v>1203533.4500000002</v>
      </c>
      <c r="DL119" s="427">
        <v>20060</v>
      </c>
      <c r="DM119" s="427">
        <v>0</v>
      </c>
      <c r="DN119" s="427">
        <v>0</v>
      </c>
      <c r="DO119" s="427">
        <v>0</v>
      </c>
      <c r="DP119" s="427">
        <v>-627561.56999999995</v>
      </c>
      <c r="DQ119" s="427">
        <v>-1731.2</v>
      </c>
      <c r="DR119" s="427">
        <v>0</v>
      </c>
      <c r="DS119" s="427">
        <v>0</v>
      </c>
      <c r="DT119" s="427">
        <v>-609232.7699999999</v>
      </c>
      <c r="DU119" s="427">
        <v>0</v>
      </c>
      <c r="DV119" s="427">
        <v>0</v>
      </c>
      <c r="DW119" s="427">
        <v>-201258.99</v>
      </c>
      <c r="DX119" s="427">
        <v>0</v>
      </c>
      <c r="DY119" s="427">
        <v>0</v>
      </c>
      <c r="DZ119" s="427">
        <v>-169.7</v>
      </c>
      <c r="EA119" s="427">
        <v>0.29346682800678536</v>
      </c>
      <c r="EC119" s="428">
        <f t="shared" si="3"/>
        <v>0.29346682799513246</v>
      </c>
    </row>
    <row r="120" spans="1:133" ht="15.6" hidden="1" x14ac:dyDescent="0.3">
      <c r="A120" s="422" t="str">
        <f t="shared" si="2"/>
        <v>3302157</v>
      </c>
      <c r="B120" s="422" t="s">
        <v>491</v>
      </c>
      <c r="C120" s="423">
        <v>2157</v>
      </c>
      <c r="D120" s="424" t="s">
        <v>279</v>
      </c>
      <c r="E120" s="425" t="s">
        <v>1086</v>
      </c>
      <c r="F120" s="426">
        <v>46093</v>
      </c>
      <c r="G120" s="425" t="s">
        <v>161</v>
      </c>
      <c r="H120" s="425" t="s">
        <v>548</v>
      </c>
      <c r="I120" s="427">
        <v>2179353.8135492201</v>
      </c>
      <c r="J120" s="427">
        <v>0</v>
      </c>
      <c r="K120" s="427">
        <v>57533.259999999995</v>
      </c>
      <c r="L120" s="427">
        <v>0</v>
      </c>
      <c r="M120" s="427">
        <v>153730</v>
      </c>
      <c r="N120" s="427">
        <v>81712.329999999987</v>
      </c>
      <c r="O120" s="427">
        <v>0</v>
      </c>
      <c r="P120" s="427">
        <v>0</v>
      </c>
      <c r="Q120" s="427">
        <v>29486.240000000002</v>
      </c>
      <c r="R120" s="427">
        <v>0</v>
      </c>
      <c r="S120" s="427">
        <v>0</v>
      </c>
      <c r="T120" s="427">
        <v>0</v>
      </c>
      <c r="U120" s="427">
        <v>27428</v>
      </c>
      <c r="V120" s="427">
        <v>10379.09</v>
      </c>
      <c r="W120" s="427">
        <v>0</v>
      </c>
      <c r="X120" s="427">
        <v>2539622.73354922</v>
      </c>
      <c r="Y120" s="427">
        <v>1308795.54</v>
      </c>
      <c r="Z120" s="427">
        <v>0</v>
      </c>
      <c r="AA120" s="427">
        <v>266450.25</v>
      </c>
      <c r="AB120" s="427">
        <v>95429.26999999999</v>
      </c>
      <c r="AC120" s="427">
        <v>91084.51999999999</v>
      </c>
      <c r="AD120" s="427">
        <v>0</v>
      </c>
      <c r="AE120" s="427">
        <v>80665.790000000008</v>
      </c>
      <c r="AF120" s="427">
        <v>7282.15</v>
      </c>
      <c r="AG120" s="427">
        <v>6819.52</v>
      </c>
      <c r="AH120" s="427">
        <v>0</v>
      </c>
      <c r="AI120" s="427">
        <v>0</v>
      </c>
      <c r="AJ120" s="427">
        <v>4300.93</v>
      </c>
      <c r="AK120" s="427">
        <v>259.64</v>
      </c>
      <c r="AL120" s="427">
        <v>3999.25</v>
      </c>
      <c r="AM120" s="427">
        <v>8320.0399999999991</v>
      </c>
      <c r="AN120" s="427">
        <v>98584.81</v>
      </c>
      <c r="AO120" s="427">
        <v>27559.83</v>
      </c>
      <c r="AP120" s="427">
        <v>19876.849999999999</v>
      </c>
      <c r="AQ120" s="427">
        <v>50246.65</v>
      </c>
      <c r="AR120" s="427">
        <v>0</v>
      </c>
      <c r="AS120" s="427">
        <v>0</v>
      </c>
      <c r="AT120" s="427">
        <v>43735.17</v>
      </c>
      <c r="AU120" s="427">
        <v>1366.1</v>
      </c>
      <c r="AV120" s="427">
        <v>0</v>
      </c>
      <c r="AW120" s="427">
        <v>894.84</v>
      </c>
      <c r="AX120" s="427">
        <v>5123.83</v>
      </c>
      <c r="AY120" s="427">
        <v>0</v>
      </c>
      <c r="AZ120" s="427">
        <v>13981.519999999999</v>
      </c>
      <c r="BA120" s="427">
        <v>10546.05</v>
      </c>
      <c r="BB120" s="427">
        <v>0</v>
      </c>
      <c r="BC120" s="427">
        <v>71177.179999999993</v>
      </c>
      <c r="BD120" s="427">
        <v>219288.33000000002</v>
      </c>
      <c r="BE120" s="427">
        <v>19041.66</v>
      </c>
      <c r="BF120" s="427">
        <v>159282.1</v>
      </c>
      <c r="BG120" s="427">
        <v>0</v>
      </c>
      <c r="BH120" s="427">
        <v>0</v>
      </c>
      <c r="BI120" s="427">
        <v>0</v>
      </c>
      <c r="BJ120" s="427">
        <v>2614111.8200000003</v>
      </c>
      <c r="BK120" s="427">
        <v>-404556.43000000017</v>
      </c>
      <c r="BL120" s="427">
        <v>-74489.086450780276</v>
      </c>
      <c r="BM120" s="427">
        <v>-479045.51645078044</v>
      </c>
      <c r="BN120" s="427">
        <v>8623.75</v>
      </c>
      <c r="BO120" s="427">
        <v>0</v>
      </c>
      <c r="BP120" s="427">
        <v>0</v>
      </c>
      <c r="BQ120" s="427">
        <v>8623.75</v>
      </c>
      <c r="BR120" s="427">
        <v>0</v>
      </c>
      <c r="BS120" s="427">
        <v>956.77</v>
      </c>
      <c r="BT120" s="427">
        <v>0</v>
      </c>
      <c r="BU120" s="427">
        <v>0</v>
      </c>
      <c r="BV120" s="427">
        <v>0</v>
      </c>
      <c r="BW120" s="427">
        <v>0</v>
      </c>
      <c r="BX120" s="427">
        <v>0</v>
      </c>
      <c r="BY120" s="427">
        <v>16381</v>
      </c>
      <c r="BZ120" s="427">
        <v>17337.77</v>
      </c>
      <c r="CA120" s="427">
        <v>8713.75</v>
      </c>
      <c r="CB120" s="427">
        <v>-8714.02</v>
      </c>
      <c r="CC120" s="427">
        <v>-0.27000000000043656</v>
      </c>
      <c r="CD120" s="427">
        <v>0</v>
      </c>
      <c r="CE120" s="427">
        <v>0</v>
      </c>
      <c r="CF120" s="427">
        <v>0</v>
      </c>
      <c r="CG120" s="427">
        <v>0</v>
      </c>
      <c r="CH120" s="427">
        <v>0</v>
      </c>
      <c r="CI120" s="427">
        <v>0</v>
      </c>
      <c r="CJ120" s="427">
        <v>0</v>
      </c>
      <c r="CK120" s="427">
        <v>0</v>
      </c>
      <c r="CL120" s="427">
        <v>0</v>
      </c>
      <c r="CM120" s="427">
        <v>0</v>
      </c>
      <c r="CN120" s="427">
        <v>-479045.51645078044</v>
      </c>
      <c r="CO120" s="427">
        <v>0</v>
      </c>
      <c r="CP120" s="427">
        <v>-0.27000000000043656</v>
      </c>
      <c r="CQ120" s="427">
        <v>0</v>
      </c>
      <c r="CR120" s="427">
        <v>-479045.78645078046</v>
      </c>
      <c r="CS120" s="427">
        <v>-226233.14</v>
      </c>
      <c r="CT120" s="427">
        <v>0</v>
      </c>
      <c r="CU120" s="427">
        <v>0</v>
      </c>
      <c r="CV120" s="427">
        <v>-226233.14</v>
      </c>
      <c r="CW120" s="427">
        <v>0</v>
      </c>
      <c r="CX120" s="427">
        <v>6600.54</v>
      </c>
      <c r="CY120" s="427">
        <v>16065.95</v>
      </c>
      <c r="CZ120" s="427">
        <v>0</v>
      </c>
      <c r="DA120" s="427">
        <v>0</v>
      </c>
      <c r="DB120" s="427">
        <v>-203566.65</v>
      </c>
      <c r="DC120" s="427">
        <v>0</v>
      </c>
      <c r="DD120" s="427">
        <v>0</v>
      </c>
      <c r="DE120" s="427">
        <v>0</v>
      </c>
      <c r="DF120" s="427">
        <v>0</v>
      </c>
      <c r="DG120" s="427"/>
      <c r="DH120" s="427"/>
      <c r="DI120" s="427"/>
      <c r="DJ120" s="427">
        <v>0</v>
      </c>
      <c r="DK120" s="427">
        <v>0</v>
      </c>
      <c r="DL120" s="427">
        <v>0</v>
      </c>
      <c r="DM120" s="427">
        <v>0</v>
      </c>
      <c r="DN120" s="427">
        <v>0</v>
      </c>
      <c r="DO120" s="427">
        <v>0</v>
      </c>
      <c r="DP120" s="427">
        <v>-233811.3</v>
      </c>
      <c r="DQ120" s="427">
        <v>-4881.96</v>
      </c>
      <c r="DR120" s="427">
        <v>0</v>
      </c>
      <c r="DS120" s="427">
        <v>0</v>
      </c>
      <c r="DT120" s="427">
        <v>-238693.25999999998</v>
      </c>
      <c r="DU120" s="427">
        <v>0</v>
      </c>
      <c r="DV120" s="427">
        <v>0</v>
      </c>
      <c r="DW120" s="427">
        <v>-36785.93</v>
      </c>
      <c r="DX120" s="427">
        <v>0</v>
      </c>
      <c r="DY120" s="427">
        <v>0</v>
      </c>
      <c r="DZ120" s="427">
        <v>0</v>
      </c>
      <c r="EA120" s="427">
        <v>5.3549219504930079E-2</v>
      </c>
      <c r="EC120" s="428">
        <f t="shared" si="3"/>
        <v>5.3549219541309867E-2</v>
      </c>
    </row>
    <row r="121" spans="1:133" ht="15.6" hidden="1" x14ac:dyDescent="0.3">
      <c r="A121" s="422" t="str">
        <f t="shared" si="2"/>
        <v>3302159</v>
      </c>
      <c r="B121" s="422" t="s">
        <v>492</v>
      </c>
      <c r="C121" s="423">
        <v>2159</v>
      </c>
      <c r="D121" s="424" t="s">
        <v>280</v>
      </c>
      <c r="E121" s="425" t="s">
        <v>1086</v>
      </c>
      <c r="F121" s="426">
        <v>46094</v>
      </c>
      <c r="G121" s="425" t="s">
        <v>161</v>
      </c>
      <c r="H121" s="425" t="s">
        <v>499</v>
      </c>
      <c r="I121" s="427">
        <v>1386934.4861667489</v>
      </c>
      <c r="J121" s="427">
        <v>0</v>
      </c>
      <c r="K121" s="427">
        <v>75101.66333333333</v>
      </c>
      <c r="L121" s="427">
        <v>0</v>
      </c>
      <c r="M121" s="427">
        <v>148470</v>
      </c>
      <c r="N121" s="427">
        <v>36444</v>
      </c>
      <c r="O121" s="427">
        <v>0</v>
      </c>
      <c r="P121" s="427">
        <v>0</v>
      </c>
      <c r="Q121" s="427">
        <v>1735.0279250000044</v>
      </c>
      <c r="R121" s="427">
        <v>8304</v>
      </c>
      <c r="S121" s="427">
        <v>0</v>
      </c>
      <c r="T121" s="427">
        <v>0</v>
      </c>
      <c r="U121" s="427">
        <v>1825</v>
      </c>
      <c r="V121" s="427">
        <v>100</v>
      </c>
      <c r="W121" s="427">
        <v>0</v>
      </c>
      <c r="X121" s="427">
        <v>1658914.1774250823</v>
      </c>
      <c r="Y121" s="427">
        <v>738226</v>
      </c>
      <c r="Z121" s="427">
        <v>0</v>
      </c>
      <c r="AA121" s="427">
        <v>267212</v>
      </c>
      <c r="AB121" s="427">
        <v>42098</v>
      </c>
      <c r="AC121" s="427">
        <v>104611</v>
      </c>
      <c r="AD121" s="427">
        <v>0</v>
      </c>
      <c r="AE121" s="427">
        <v>47583</v>
      </c>
      <c r="AF121" s="427">
        <v>4723</v>
      </c>
      <c r="AG121" s="427">
        <v>786</v>
      </c>
      <c r="AH121" s="427">
        <v>0</v>
      </c>
      <c r="AI121" s="427">
        <v>0</v>
      </c>
      <c r="AJ121" s="427">
        <v>11135</v>
      </c>
      <c r="AK121" s="427">
        <v>829</v>
      </c>
      <c r="AL121" s="427">
        <v>23388</v>
      </c>
      <c r="AM121" s="427">
        <v>4223</v>
      </c>
      <c r="AN121" s="427">
        <v>35882.36</v>
      </c>
      <c r="AO121" s="427">
        <v>16658.409999999996</v>
      </c>
      <c r="AP121" s="427">
        <v>7648.48</v>
      </c>
      <c r="AQ121" s="427">
        <v>28593</v>
      </c>
      <c r="AR121" s="427">
        <v>0</v>
      </c>
      <c r="AS121" s="427">
        <v>0</v>
      </c>
      <c r="AT121" s="427">
        <v>3886</v>
      </c>
      <c r="AU121" s="427">
        <v>0</v>
      </c>
      <c r="AV121" s="427">
        <v>4966</v>
      </c>
      <c r="AW121" s="427">
        <v>10387</v>
      </c>
      <c r="AX121" s="427">
        <v>359</v>
      </c>
      <c r="AY121" s="427">
        <v>0</v>
      </c>
      <c r="AZ121" s="427">
        <v>2005.53</v>
      </c>
      <c r="BA121" s="427">
        <v>5845.75</v>
      </c>
      <c r="BB121" s="427">
        <v>4235</v>
      </c>
      <c r="BC121" s="427">
        <v>89427</v>
      </c>
      <c r="BD121" s="427">
        <v>94061</v>
      </c>
      <c r="BE121" s="427">
        <v>5674.6399999999994</v>
      </c>
      <c r="BF121" s="427">
        <v>63296</v>
      </c>
      <c r="BG121" s="427">
        <v>0</v>
      </c>
      <c r="BH121" s="427">
        <v>0</v>
      </c>
      <c r="BI121" s="427">
        <v>0</v>
      </c>
      <c r="BJ121" s="427">
        <v>1617739.17</v>
      </c>
      <c r="BK121" s="427">
        <v>8370.5500000004286</v>
      </c>
      <c r="BL121" s="427">
        <v>41175.007425082382</v>
      </c>
      <c r="BM121" s="427">
        <v>49545.557425082807</v>
      </c>
      <c r="BN121" s="427">
        <v>6328.75</v>
      </c>
      <c r="BO121" s="427">
        <v>0</v>
      </c>
      <c r="BP121" s="427">
        <v>0</v>
      </c>
      <c r="BQ121" s="427">
        <v>6328.75</v>
      </c>
      <c r="BR121" s="427">
        <v>0</v>
      </c>
      <c r="BS121" s="427">
        <v>0</v>
      </c>
      <c r="BT121" s="427">
        <v>0</v>
      </c>
      <c r="BU121" s="427">
        <v>0</v>
      </c>
      <c r="BV121" s="427">
        <v>0</v>
      </c>
      <c r="BW121" s="427">
        <v>0</v>
      </c>
      <c r="BX121" s="427">
        <v>0</v>
      </c>
      <c r="BY121" s="427">
        <v>0</v>
      </c>
      <c r="BZ121" s="427">
        <v>0</v>
      </c>
      <c r="CA121" s="427">
        <v>361.80000000000109</v>
      </c>
      <c r="CB121" s="427">
        <v>6328.75</v>
      </c>
      <c r="CC121" s="427">
        <v>6690.5500000000011</v>
      </c>
      <c r="CD121" s="427">
        <v>0</v>
      </c>
      <c r="CE121" s="427">
        <v>0</v>
      </c>
      <c r="CF121" s="427">
        <v>0</v>
      </c>
      <c r="CG121" s="427">
        <v>0</v>
      </c>
      <c r="CH121" s="427">
        <v>0</v>
      </c>
      <c r="CI121" s="427">
        <v>0</v>
      </c>
      <c r="CJ121" s="427">
        <v>0</v>
      </c>
      <c r="CK121" s="427">
        <v>0</v>
      </c>
      <c r="CL121" s="427">
        <v>0</v>
      </c>
      <c r="CM121" s="427">
        <v>49545.557425082807</v>
      </c>
      <c r="CN121" s="427">
        <v>0</v>
      </c>
      <c r="CO121" s="427">
        <v>6329</v>
      </c>
      <c r="CP121" s="427">
        <v>361.55000000000109</v>
      </c>
      <c r="CQ121" s="427">
        <v>0</v>
      </c>
      <c r="CR121" s="427">
        <v>56236.10742508281</v>
      </c>
      <c r="CS121" s="427">
        <v>184527.15</v>
      </c>
      <c r="CT121" s="427">
        <v>0</v>
      </c>
      <c r="CU121" s="427">
        <v>0</v>
      </c>
      <c r="CV121" s="427">
        <v>184527.15</v>
      </c>
      <c r="CW121" s="427">
        <v>0</v>
      </c>
      <c r="CX121" s="427">
        <v>3785.19</v>
      </c>
      <c r="CY121" s="427">
        <v>1297.31</v>
      </c>
      <c r="CZ121" s="427">
        <v>0</v>
      </c>
      <c r="DA121" s="427">
        <v>0</v>
      </c>
      <c r="DB121" s="427">
        <v>189609.65</v>
      </c>
      <c r="DC121" s="427">
        <v>0</v>
      </c>
      <c r="DD121" s="427">
        <v>0</v>
      </c>
      <c r="DE121" s="427">
        <v>0</v>
      </c>
      <c r="DF121" s="427">
        <v>0</v>
      </c>
      <c r="DG121" s="427"/>
      <c r="DH121" s="427"/>
      <c r="DI121" s="427"/>
      <c r="DJ121" s="427">
        <v>0</v>
      </c>
      <c r="DK121" s="427">
        <v>0</v>
      </c>
      <c r="DL121" s="427">
        <v>0</v>
      </c>
      <c r="DM121" s="427">
        <v>0</v>
      </c>
      <c r="DN121" s="427">
        <v>0</v>
      </c>
      <c r="DO121" s="427">
        <v>0</v>
      </c>
      <c r="DP121" s="427">
        <v>-29025.360000000001</v>
      </c>
      <c r="DQ121" s="427">
        <v>-2064.48</v>
      </c>
      <c r="DR121" s="427">
        <v>0</v>
      </c>
      <c r="DS121" s="427">
        <v>0</v>
      </c>
      <c r="DT121" s="427">
        <v>-31089.84</v>
      </c>
      <c r="DU121" s="427">
        <v>0</v>
      </c>
      <c r="DV121" s="427">
        <v>0</v>
      </c>
      <c r="DW121" s="427">
        <v>-102284</v>
      </c>
      <c r="DX121" s="427">
        <v>0</v>
      </c>
      <c r="DY121" s="427">
        <v>0</v>
      </c>
      <c r="DZ121" s="427">
        <v>0</v>
      </c>
      <c r="EA121" s="427">
        <v>0.29742508281196933</v>
      </c>
      <c r="EC121" s="428">
        <f t="shared" si="3"/>
        <v>0.29742508279741742</v>
      </c>
    </row>
    <row r="122" spans="1:133" ht="15.6" hidden="1" x14ac:dyDescent="0.3">
      <c r="A122" s="422" t="str">
        <f t="shared" si="2"/>
        <v>3302161</v>
      </c>
      <c r="B122" s="422" t="s">
        <v>493</v>
      </c>
      <c r="C122" s="423">
        <v>2161</v>
      </c>
      <c r="D122" s="424" t="s">
        <v>281</v>
      </c>
      <c r="E122" s="425" t="s">
        <v>1086</v>
      </c>
      <c r="F122" s="426">
        <v>46094</v>
      </c>
      <c r="G122" s="425" t="s">
        <v>161</v>
      </c>
      <c r="H122" s="425" t="s">
        <v>500</v>
      </c>
      <c r="I122" s="427">
        <v>1653558.6600099069</v>
      </c>
      <c r="J122" s="427">
        <v>0</v>
      </c>
      <c r="K122" s="427">
        <v>194627.26666666666</v>
      </c>
      <c r="L122" s="427">
        <v>0</v>
      </c>
      <c r="M122" s="427">
        <v>153835</v>
      </c>
      <c r="N122" s="427">
        <v>87907.29</v>
      </c>
      <c r="O122" s="427">
        <v>0</v>
      </c>
      <c r="P122" s="427">
        <v>0</v>
      </c>
      <c r="Q122" s="427">
        <v>20045.375584999987</v>
      </c>
      <c r="R122" s="427">
        <v>0</v>
      </c>
      <c r="S122" s="427">
        <v>0</v>
      </c>
      <c r="T122" s="427">
        <v>0</v>
      </c>
      <c r="U122" s="427">
        <v>796.65</v>
      </c>
      <c r="V122" s="427">
        <v>7247.4</v>
      </c>
      <c r="W122" s="427">
        <v>0</v>
      </c>
      <c r="X122" s="427">
        <v>2118017.6422615731</v>
      </c>
      <c r="Y122" s="427">
        <v>969951.98</v>
      </c>
      <c r="Z122" s="427">
        <v>0</v>
      </c>
      <c r="AA122" s="427">
        <v>508478.28</v>
      </c>
      <c r="AB122" s="427">
        <v>63830.04</v>
      </c>
      <c r="AC122" s="427">
        <v>93336.1</v>
      </c>
      <c r="AD122" s="427">
        <v>0</v>
      </c>
      <c r="AE122" s="427">
        <v>86360.21</v>
      </c>
      <c r="AF122" s="427">
        <v>6152.9</v>
      </c>
      <c r="AG122" s="427">
        <v>4106.45</v>
      </c>
      <c r="AH122" s="427">
        <v>0</v>
      </c>
      <c r="AI122" s="427">
        <v>252</v>
      </c>
      <c r="AJ122" s="427">
        <v>27179.31</v>
      </c>
      <c r="AK122" s="427">
        <v>2342</v>
      </c>
      <c r="AL122" s="427">
        <v>12827.77</v>
      </c>
      <c r="AM122" s="427">
        <v>3434.1</v>
      </c>
      <c r="AN122" s="427">
        <v>21981.07</v>
      </c>
      <c r="AO122" s="427">
        <v>14190.710000000001</v>
      </c>
      <c r="AP122" s="427">
        <v>9307.85</v>
      </c>
      <c r="AQ122" s="427">
        <v>32633.61</v>
      </c>
      <c r="AR122" s="427">
        <v>0</v>
      </c>
      <c r="AS122" s="427">
        <v>0</v>
      </c>
      <c r="AT122" s="427">
        <v>5877.31</v>
      </c>
      <c r="AU122" s="427">
        <v>48766.7</v>
      </c>
      <c r="AV122" s="427">
        <v>0</v>
      </c>
      <c r="AW122" s="427">
        <v>0</v>
      </c>
      <c r="AX122" s="427">
        <v>0</v>
      </c>
      <c r="AY122" s="427">
        <v>0</v>
      </c>
      <c r="AZ122" s="427">
        <v>8388.93</v>
      </c>
      <c r="BA122" s="427">
        <v>5139.75</v>
      </c>
      <c r="BB122" s="427">
        <v>0</v>
      </c>
      <c r="BC122" s="427">
        <v>101437.66</v>
      </c>
      <c r="BD122" s="427">
        <v>54202.77</v>
      </c>
      <c r="BE122" s="427">
        <v>6259.1800000000021</v>
      </c>
      <c r="BF122" s="427">
        <v>38660.81</v>
      </c>
      <c r="BG122" s="427">
        <v>0</v>
      </c>
      <c r="BH122" s="427">
        <v>0</v>
      </c>
      <c r="BI122" s="427">
        <v>0</v>
      </c>
      <c r="BJ122" s="427">
        <v>2125097.4900000002</v>
      </c>
      <c r="BK122" s="427">
        <v>330678.10999999952</v>
      </c>
      <c r="BL122" s="427">
        <v>-7079.84773842711</v>
      </c>
      <c r="BM122" s="427">
        <v>323598.26226157241</v>
      </c>
      <c r="BN122" s="427">
        <v>7255.75</v>
      </c>
      <c r="BO122" s="427">
        <v>0</v>
      </c>
      <c r="BP122" s="427">
        <v>0</v>
      </c>
      <c r="BQ122" s="427">
        <v>7255.75</v>
      </c>
      <c r="BR122" s="427">
        <v>8333.33</v>
      </c>
      <c r="BS122" s="427">
        <v>0</v>
      </c>
      <c r="BT122" s="427">
        <v>0</v>
      </c>
      <c r="BU122" s="427">
        <v>0</v>
      </c>
      <c r="BV122" s="427">
        <v>0</v>
      </c>
      <c r="BW122" s="427">
        <v>6712.15</v>
      </c>
      <c r="BX122" s="427">
        <v>0</v>
      </c>
      <c r="BY122" s="427">
        <v>0</v>
      </c>
      <c r="BZ122" s="427">
        <v>15045.48</v>
      </c>
      <c r="CA122" s="427">
        <v>12036.91</v>
      </c>
      <c r="CB122" s="427">
        <v>-7789.73</v>
      </c>
      <c r="CC122" s="427">
        <v>4247.18</v>
      </c>
      <c r="CD122" s="427">
        <v>0</v>
      </c>
      <c r="CE122" s="427">
        <v>0</v>
      </c>
      <c r="CF122" s="427">
        <v>0</v>
      </c>
      <c r="CG122" s="427">
        <v>0</v>
      </c>
      <c r="CH122" s="427">
        <v>0</v>
      </c>
      <c r="CI122" s="427">
        <v>0</v>
      </c>
      <c r="CJ122" s="427">
        <v>0</v>
      </c>
      <c r="CK122" s="427">
        <v>0</v>
      </c>
      <c r="CL122" s="427">
        <v>0</v>
      </c>
      <c r="CM122" s="427">
        <v>323598.26226157241</v>
      </c>
      <c r="CN122" s="427">
        <v>0</v>
      </c>
      <c r="CO122" s="427">
        <v>4247</v>
      </c>
      <c r="CP122" s="427">
        <v>0.18000000000029104</v>
      </c>
      <c r="CQ122" s="427">
        <v>0</v>
      </c>
      <c r="CR122" s="427">
        <v>327845.4422615724</v>
      </c>
      <c r="CS122" s="427">
        <v>477300.01</v>
      </c>
      <c r="CT122" s="427">
        <v>0</v>
      </c>
      <c r="CU122" s="427">
        <v>0</v>
      </c>
      <c r="CV122" s="427">
        <v>477300.01</v>
      </c>
      <c r="CW122" s="427">
        <v>0</v>
      </c>
      <c r="CX122" s="427">
        <v>10779.08</v>
      </c>
      <c r="CY122" s="427">
        <v>6818.19</v>
      </c>
      <c r="CZ122" s="427">
        <v>0</v>
      </c>
      <c r="DA122" s="427">
        <v>0</v>
      </c>
      <c r="DB122" s="427">
        <v>494897.28</v>
      </c>
      <c r="DC122" s="427">
        <v>0</v>
      </c>
      <c r="DD122" s="427">
        <v>0</v>
      </c>
      <c r="DE122" s="427">
        <v>0</v>
      </c>
      <c r="DF122" s="427">
        <v>0</v>
      </c>
      <c r="DG122" s="427"/>
      <c r="DH122" s="427"/>
      <c r="DI122" s="427"/>
      <c r="DJ122" s="427">
        <v>0</v>
      </c>
      <c r="DK122" s="427">
        <v>0</v>
      </c>
      <c r="DL122" s="427">
        <v>0</v>
      </c>
      <c r="DM122" s="427">
        <v>0</v>
      </c>
      <c r="DN122" s="427">
        <v>0</v>
      </c>
      <c r="DO122" s="427">
        <v>0</v>
      </c>
      <c r="DP122" s="427">
        <v>-165856.01</v>
      </c>
      <c r="DQ122" s="427">
        <v>-3036.88</v>
      </c>
      <c r="DR122" s="427">
        <v>0</v>
      </c>
      <c r="DS122" s="427">
        <v>0</v>
      </c>
      <c r="DT122" s="427">
        <v>-168892.89</v>
      </c>
      <c r="DU122" s="427">
        <v>0</v>
      </c>
      <c r="DV122" s="427">
        <v>0</v>
      </c>
      <c r="DW122" s="427">
        <v>0</v>
      </c>
      <c r="DX122" s="427">
        <v>0</v>
      </c>
      <c r="DY122" s="427">
        <v>2024.61</v>
      </c>
      <c r="DZ122" s="427">
        <v>-183.55</v>
      </c>
      <c r="EA122" s="427">
        <v>-7.7384276082739234E-3</v>
      </c>
      <c r="EC122" s="428">
        <f t="shared" si="3"/>
        <v>-7.7384276104908167E-3</v>
      </c>
    </row>
    <row r="123" spans="1:133" ht="15.6" hidden="1" x14ac:dyDescent="0.3">
      <c r="A123" s="422" t="str">
        <f t="shared" si="2"/>
        <v>3302160</v>
      </c>
      <c r="B123" s="422" t="s">
        <v>494</v>
      </c>
      <c r="C123" s="423">
        <v>2160</v>
      </c>
      <c r="D123" s="424" t="s">
        <v>282</v>
      </c>
      <c r="E123" s="425" t="s">
        <v>1086</v>
      </c>
      <c r="F123" s="426">
        <v>46094</v>
      </c>
      <c r="G123" s="425" t="s">
        <v>161</v>
      </c>
      <c r="H123" s="425" t="s">
        <v>501</v>
      </c>
      <c r="I123" s="427">
        <v>2095156.0606583583</v>
      </c>
      <c r="J123" s="427">
        <v>0</v>
      </c>
      <c r="K123" s="427">
        <v>115577.97766666667</v>
      </c>
      <c r="L123" s="427">
        <v>0</v>
      </c>
      <c r="M123" s="427">
        <v>302185</v>
      </c>
      <c r="N123" s="427">
        <v>18639.93</v>
      </c>
      <c r="O123" s="427">
        <v>0</v>
      </c>
      <c r="P123" s="427">
        <v>0</v>
      </c>
      <c r="Q123" s="427">
        <v>13598.38922500001</v>
      </c>
      <c r="R123" s="427">
        <v>2283.75</v>
      </c>
      <c r="S123" s="427">
        <v>0</v>
      </c>
      <c r="T123" s="427">
        <v>0</v>
      </c>
      <c r="U123" s="427">
        <v>76994.429999999993</v>
      </c>
      <c r="V123" s="427">
        <v>74636.34</v>
      </c>
      <c r="W123" s="427">
        <v>0</v>
      </c>
      <c r="X123" s="427">
        <v>2699071.877550025</v>
      </c>
      <c r="Y123" s="427">
        <v>1247075.6599999999</v>
      </c>
      <c r="Z123" s="427">
        <v>0</v>
      </c>
      <c r="AA123" s="427">
        <v>412837.21</v>
      </c>
      <c r="AB123" s="427">
        <v>50368.05</v>
      </c>
      <c r="AC123" s="427">
        <v>144848.89000000001</v>
      </c>
      <c r="AD123" s="427">
        <v>0</v>
      </c>
      <c r="AE123" s="427">
        <v>159687.71</v>
      </c>
      <c r="AF123" s="427">
        <v>11827.9</v>
      </c>
      <c r="AG123" s="427">
        <v>9995.09</v>
      </c>
      <c r="AH123" s="427">
        <v>0</v>
      </c>
      <c r="AI123" s="427">
        <v>0</v>
      </c>
      <c r="AJ123" s="427">
        <v>7584.93</v>
      </c>
      <c r="AK123" s="427">
        <v>2276.5100000000002</v>
      </c>
      <c r="AL123" s="427">
        <v>43946.54</v>
      </c>
      <c r="AM123" s="427">
        <v>9642.61</v>
      </c>
      <c r="AN123" s="427">
        <v>21790.76</v>
      </c>
      <c r="AO123" s="427">
        <v>26354.099999999995</v>
      </c>
      <c r="AP123" s="427">
        <v>5642</v>
      </c>
      <c r="AQ123" s="427">
        <v>77443.27</v>
      </c>
      <c r="AR123" s="427">
        <v>0</v>
      </c>
      <c r="AS123" s="427">
        <v>0</v>
      </c>
      <c r="AT123" s="427">
        <v>0</v>
      </c>
      <c r="AU123" s="427">
        <v>0</v>
      </c>
      <c r="AV123" s="427">
        <v>4210.6499999999996</v>
      </c>
      <c r="AW123" s="427">
        <v>0</v>
      </c>
      <c r="AX123" s="427">
        <v>0</v>
      </c>
      <c r="AY123" s="427">
        <v>0</v>
      </c>
      <c r="AZ123" s="427">
        <v>32648.760000000002</v>
      </c>
      <c r="BA123" s="427">
        <v>10771</v>
      </c>
      <c r="BB123" s="427">
        <v>5687</v>
      </c>
      <c r="BC123" s="427">
        <v>81765.920000000013</v>
      </c>
      <c r="BD123" s="427">
        <v>67091.929999999993</v>
      </c>
      <c r="BE123" s="427">
        <v>13415.489999999998</v>
      </c>
      <c r="BF123" s="427">
        <v>93061.27</v>
      </c>
      <c r="BG123" s="427">
        <v>0</v>
      </c>
      <c r="BH123" s="427">
        <v>0</v>
      </c>
      <c r="BI123" s="427">
        <v>0</v>
      </c>
      <c r="BJ123" s="427">
        <v>2539973.25</v>
      </c>
      <c r="BK123" s="427">
        <v>206566.35000000038</v>
      </c>
      <c r="BL123" s="427">
        <v>159098.627550025</v>
      </c>
      <c r="BM123" s="427">
        <v>365664.97755002539</v>
      </c>
      <c r="BN123" s="427">
        <v>7892.5</v>
      </c>
      <c r="BO123" s="427">
        <v>0</v>
      </c>
      <c r="BP123" s="427">
        <v>0</v>
      </c>
      <c r="BQ123" s="427">
        <v>7892.5</v>
      </c>
      <c r="BR123" s="427">
        <v>0</v>
      </c>
      <c r="BS123" s="427">
        <v>6880</v>
      </c>
      <c r="BT123" s="427">
        <v>0</v>
      </c>
      <c r="BU123" s="427">
        <v>0</v>
      </c>
      <c r="BV123" s="427">
        <v>0</v>
      </c>
      <c r="BW123" s="427">
        <v>3295</v>
      </c>
      <c r="BX123" s="427">
        <v>0</v>
      </c>
      <c r="BY123" s="427">
        <v>0</v>
      </c>
      <c r="BZ123" s="427">
        <v>10175</v>
      </c>
      <c r="CA123" s="427">
        <v>4170.8</v>
      </c>
      <c r="CB123" s="427">
        <v>-2282.5</v>
      </c>
      <c r="CC123" s="427">
        <v>1888.3000000000002</v>
      </c>
      <c r="CD123" s="427">
        <v>0</v>
      </c>
      <c r="CE123" s="427">
        <v>0</v>
      </c>
      <c r="CF123" s="427">
        <v>0</v>
      </c>
      <c r="CG123" s="427">
        <v>0</v>
      </c>
      <c r="CH123" s="427">
        <v>0</v>
      </c>
      <c r="CI123" s="427">
        <v>0</v>
      </c>
      <c r="CJ123" s="427">
        <v>0</v>
      </c>
      <c r="CK123" s="427">
        <v>0</v>
      </c>
      <c r="CL123" s="427">
        <v>0</v>
      </c>
      <c r="CM123" s="427">
        <v>365664.97755002539</v>
      </c>
      <c r="CN123" s="427">
        <v>0</v>
      </c>
      <c r="CO123" s="427">
        <v>1888</v>
      </c>
      <c r="CP123" s="427">
        <v>0.3000000000001819</v>
      </c>
      <c r="CQ123" s="427">
        <v>0</v>
      </c>
      <c r="CR123" s="427">
        <v>367553.27755002538</v>
      </c>
      <c r="CS123" s="427">
        <v>548756.59</v>
      </c>
      <c r="CT123" s="427">
        <v>0</v>
      </c>
      <c r="CU123" s="427">
        <v>0</v>
      </c>
      <c r="CV123" s="427">
        <v>548756.59</v>
      </c>
      <c r="CW123" s="427">
        <v>0</v>
      </c>
      <c r="CX123" s="427">
        <v>8380.64</v>
      </c>
      <c r="CY123" s="427">
        <v>1120.31</v>
      </c>
      <c r="CZ123" s="427">
        <v>0</v>
      </c>
      <c r="DA123" s="427">
        <v>0</v>
      </c>
      <c r="DB123" s="427">
        <v>558257.54</v>
      </c>
      <c r="DC123" s="427">
        <v>0</v>
      </c>
      <c r="DD123" s="427">
        <v>0</v>
      </c>
      <c r="DE123" s="427">
        <v>0</v>
      </c>
      <c r="DF123" s="427">
        <v>0</v>
      </c>
      <c r="DG123" s="427"/>
      <c r="DH123" s="427"/>
      <c r="DI123" s="427"/>
      <c r="DJ123" s="427">
        <v>0</v>
      </c>
      <c r="DK123" s="427">
        <v>0</v>
      </c>
      <c r="DL123" s="427">
        <v>0</v>
      </c>
      <c r="DM123" s="427">
        <v>0</v>
      </c>
      <c r="DN123" s="427">
        <v>0</v>
      </c>
      <c r="DO123" s="427">
        <v>0</v>
      </c>
      <c r="DP123" s="427">
        <v>-188863.17</v>
      </c>
      <c r="DQ123" s="427">
        <v>-1841.08</v>
      </c>
      <c r="DR123" s="427">
        <v>0</v>
      </c>
      <c r="DS123" s="427">
        <v>0</v>
      </c>
      <c r="DT123" s="427">
        <v>-190704.25</v>
      </c>
      <c r="DU123" s="427">
        <v>0</v>
      </c>
      <c r="DV123" s="427">
        <v>0</v>
      </c>
      <c r="DW123" s="427">
        <v>0</v>
      </c>
      <c r="DX123" s="427">
        <v>0</v>
      </c>
      <c r="DY123" s="427">
        <v>0</v>
      </c>
      <c r="DZ123" s="427">
        <v>0</v>
      </c>
      <c r="EA123" s="427">
        <v>-1.2449974659830332E-2</v>
      </c>
      <c r="EC123" s="428">
        <f t="shared" si="3"/>
        <v>-1.2449974659830332E-2</v>
      </c>
    </row>
    <row r="124" spans="1:133" ht="15.6" hidden="1" x14ac:dyDescent="0.3">
      <c r="A124" s="422" t="str">
        <f t="shared" si="2"/>
        <v>3302063</v>
      </c>
      <c r="B124" s="422" t="s">
        <v>495</v>
      </c>
      <c r="C124" s="423">
        <v>2063</v>
      </c>
      <c r="D124" s="424" t="s">
        <v>283</v>
      </c>
      <c r="E124" s="425" t="s">
        <v>1086</v>
      </c>
      <c r="F124" s="426">
        <v>46094</v>
      </c>
      <c r="G124" s="425" t="s">
        <v>161</v>
      </c>
      <c r="H124" s="425" t="s">
        <v>502</v>
      </c>
      <c r="I124" s="427">
        <v>2644149.3266077768</v>
      </c>
      <c r="J124" s="427">
        <v>0</v>
      </c>
      <c r="K124" s="427">
        <v>129546.46333333332</v>
      </c>
      <c r="L124" s="427">
        <v>0</v>
      </c>
      <c r="M124" s="427">
        <v>377235</v>
      </c>
      <c r="N124" s="427">
        <v>37121.22</v>
      </c>
      <c r="O124" s="427">
        <v>0</v>
      </c>
      <c r="P124" s="427">
        <v>0</v>
      </c>
      <c r="Q124" s="427">
        <v>11971.979655000061</v>
      </c>
      <c r="R124" s="427">
        <v>8205.4</v>
      </c>
      <c r="S124" s="427">
        <v>0</v>
      </c>
      <c r="T124" s="427">
        <v>0</v>
      </c>
      <c r="U124" s="427">
        <v>7891.8</v>
      </c>
      <c r="V124" s="427">
        <v>19015.45</v>
      </c>
      <c r="W124" s="427">
        <v>0</v>
      </c>
      <c r="X124" s="427">
        <v>3235136.6395961102</v>
      </c>
      <c r="Y124" s="427">
        <v>1644083.02</v>
      </c>
      <c r="Z124" s="427">
        <v>1786.05</v>
      </c>
      <c r="AA124" s="427">
        <v>426348.11</v>
      </c>
      <c r="AB124" s="427">
        <v>139206.63999999998</v>
      </c>
      <c r="AC124" s="427">
        <v>253214.54</v>
      </c>
      <c r="AD124" s="427">
        <v>117280.15</v>
      </c>
      <c r="AE124" s="427">
        <v>119573.62</v>
      </c>
      <c r="AF124" s="427">
        <v>12577.34</v>
      </c>
      <c r="AG124" s="427">
        <v>10188.9</v>
      </c>
      <c r="AH124" s="427">
        <v>0</v>
      </c>
      <c r="AI124" s="427">
        <v>0</v>
      </c>
      <c r="AJ124" s="427">
        <v>33794.18</v>
      </c>
      <c r="AK124" s="427">
        <v>0</v>
      </c>
      <c r="AL124" s="427">
        <v>3882.19</v>
      </c>
      <c r="AM124" s="427">
        <v>17256.349999999999</v>
      </c>
      <c r="AN124" s="427">
        <v>44239.89</v>
      </c>
      <c r="AO124" s="427">
        <v>60475.180000000015</v>
      </c>
      <c r="AP124" s="427">
        <v>13166</v>
      </c>
      <c r="AQ124" s="427">
        <v>110282.7</v>
      </c>
      <c r="AR124" s="427">
        <v>0</v>
      </c>
      <c r="AS124" s="427">
        <v>0</v>
      </c>
      <c r="AT124" s="427">
        <v>0</v>
      </c>
      <c r="AU124" s="427">
        <v>0</v>
      </c>
      <c r="AV124" s="427">
        <v>0</v>
      </c>
      <c r="AW124" s="427">
        <v>0</v>
      </c>
      <c r="AX124" s="427">
        <v>0</v>
      </c>
      <c r="AY124" s="427">
        <v>0</v>
      </c>
      <c r="AZ124" s="427">
        <v>17167.960000000003</v>
      </c>
      <c r="BA124" s="427">
        <v>17956.61</v>
      </c>
      <c r="BB124" s="427">
        <v>14117</v>
      </c>
      <c r="BC124" s="427">
        <v>55180.59</v>
      </c>
      <c r="BD124" s="427">
        <v>33291.33</v>
      </c>
      <c r="BE124" s="427">
        <v>123838.07999999999</v>
      </c>
      <c r="BF124" s="427">
        <v>181719.33000000002</v>
      </c>
      <c r="BG124" s="427">
        <v>0</v>
      </c>
      <c r="BH124" s="427">
        <v>0</v>
      </c>
      <c r="BI124" s="427">
        <v>0</v>
      </c>
      <c r="BJ124" s="427">
        <v>3450625.7600000007</v>
      </c>
      <c r="BK124" s="427">
        <v>148415.73000000251</v>
      </c>
      <c r="BL124" s="427">
        <v>-215489.1204038905</v>
      </c>
      <c r="BM124" s="427">
        <v>-67073.390403887985</v>
      </c>
      <c r="BN124" s="427">
        <v>8819.5</v>
      </c>
      <c r="BO124" s="427">
        <v>0</v>
      </c>
      <c r="BP124" s="427">
        <v>0</v>
      </c>
      <c r="BQ124" s="427">
        <v>8819.5</v>
      </c>
      <c r="BR124" s="427">
        <v>27115.11</v>
      </c>
      <c r="BS124" s="427">
        <v>0</v>
      </c>
      <c r="BT124" s="427">
        <v>0</v>
      </c>
      <c r="BU124" s="427">
        <v>0</v>
      </c>
      <c r="BV124" s="427">
        <v>0</v>
      </c>
      <c r="BW124" s="427">
        <v>0</v>
      </c>
      <c r="BX124" s="427">
        <v>0</v>
      </c>
      <c r="BY124" s="427">
        <v>11257.5</v>
      </c>
      <c r="BZ124" s="427">
        <v>38372.61</v>
      </c>
      <c r="CA124" s="427">
        <v>54056.579999999994</v>
      </c>
      <c r="CB124" s="427">
        <v>-29553.11</v>
      </c>
      <c r="CC124" s="427">
        <v>24503.469999999994</v>
      </c>
      <c r="CD124" s="427">
        <v>0</v>
      </c>
      <c r="CE124" s="427">
        <v>0</v>
      </c>
      <c r="CF124" s="427">
        <v>0</v>
      </c>
      <c r="CG124" s="427">
        <v>0</v>
      </c>
      <c r="CH124" s="427">
        <v>0</v>
      </c>
      <c r="CI124" s="427">
        <v>0</v>
      </c>
      <c r="CJ124" s="427">
        <v>0</v>
      </c>
      <c r="CK124" s="427">
        <v>0</v>
      </c>
      <c r="CL124" s="427">
        <v>0</v>
      </c>
      <c r="CM124" s="427">
        <v>0</v>
      </c>
      <c r="CN124" s="427">
        <v>-67073.390403887985</v>
      </c>
      <c r="CO124" s="427">
        <v>0</v>
      </c>
      <c r="CP124" s="427">
        <v>24503.469999999994</v>
      </c>
      <c r="CQ124" s="427">
        <v>0</v>
      </c>
      <c r="CR124" s="427">
        <v>-42569.920403887991</v>
      </c>
      <c r="CS124" s="427">
        <v>333395.96999999997</v>
      </c>
      <c r="CT124" s="427">
        <v>130368.11</v>
      </c>
      <c r="CU124" s="427">
        <v>0</v>
      </c>
      <c r="CV124" s="427">
        <v>203027.86</v>
      </c>
      <c r="CW124" s="427">
        <v>0</v>
      </c>
      <c r="CX124" s="427">
        <v>10825.32</v>
      </c>
      <c r="CY124" s="427">
        <v>11005.15</v>
      </c>
      <c r="CZ124" s="427">
        <v>0</v>
      </c>
      <c r="DA124" s="427">
        <v>0</v>
      </c>
      <c r="DB124" s="427">
        <v>224858.33</v>
      </c>
      <c r="DC124" s="427">
        <v>0</v>
      </c>
      <c r="DD124" s="427">
        <v>0</v>
      </c>
      <c r="DE124" s="427">
        <v>0</v>
      </c>
      <c r="DF124" s="427">
        <v>0</v>
      </c>
      <c r="DG124" s="427"/>
      <c r="DH124" s="427"/>
      <c r="DI124" s="427"/>
      <c r="DJ124" s="427">
        <v>0</v>
      </c>
      <c r="DK124" s="427">
        <v>0</v>
      </c>
      <c r="DL124" s="427">
        <v>0</v>
      </c>
      <c r="DM124" s="427">
        <v>0</v>
      </c>
      <c r="DN124" s="427">
        <v>0</v>
      </c>
      <c r="DO124" s="427">
        <v>0</v>
      </c>
      <c r="DP124" s="427">
        <v>-267428.53000000003</v>
      </c>
      <c r="DQ124" s="427">
        <v>0</v>
      </c>
      <c r="DR124" s="427">
        <v>0</v>
      </c>
      <c r="DS124" s="427">
        <v>0</v>
      </c>
      <c r="DT124" s="427">
        <v>-267428.53000000003</v>
      </c>
      <c r="DU124" s="427">
        <v>0</v>
      </c>
      <c r="DV124" s="427">
        <v>0</v>
      </c>
      <c r="DW124" s="427">
        <v>0</v>
      </c>
      <c r="DX124" s="427">
        <v>0</v>
      </c>
      <c r="DY124" s="427">
        <v>0</v>
      </c>
      <c r="DZ124" s="427">
        <v>0</v>
      </c>
      <c r="EA124" s="427">
        <v>0.27959611205005785</v>
      </c>
      <c r="EC124" s="428">
        <f t="shared" si="3"/>
        <v>0.27959611202822998</v>
      </c>
    </row>
    <row r="125" spans="1:133" ht="15.6" hidden="1" x14ac:dyDescent="0.3">
      <c r="A125" s="422" t="str">
        <f t="shared" si="2"/>
        <v>3301018</v>
      </c>
      <c r="B125" s="422" t="s">
        <v>496</v>
      </c>
      <c r="C125" s="423">
        <v>1018</v>
      </c>
      <c r="D125" s="424" t="s">
        <v>284</v>
      </c>
      <c r="E125" s="425" t="s">
        <v>1086</v>
      </c>
      <c r="F125" s="426">
        <v>0</v>
      </c>
      <c r="G125" s="425" t="s">
        <v>161</v>
      </c>
      <c r="H125" s="425" t="s">
        <v>503</v>
      </c>
      <c r="I125" s="427">
        <v>1006892.4772311948</v>
      </c>
      <c r="J125" s="427">
        <v>0</v>
      </c>
      <c r="K125" s="427">
        <v>45376.599990766394</v>
      </c>
      <c r="L125" s="427">
        <v>0</v>
      </c>
      <c r="M125" s="427">
        <v>0</v>
      </c>
      <c r="N125" s="427">
        <v>0</v>
      </c>
      <c r="O125" s="427">
        <v>0</v>
      </c>
      <c r="P125" s="427">
        <v>0</v>
      </c>
      <c r="Q125" s="427">
        <v>83.04</v>
      </c>
      <c r="R125" s="427">
        <v>0</v>
      </c>
      <c r="S125" s="427">
        <v>0</v>
      </c>
      <c r="T125" s="427">
        <v>0</v>
      </c>
      <c r="U125" s="427">
        <v>7440</v>
      </c>
      <c r="V125" s="427">
        <v>108264.85999999917</v>
      </c>
      <c r="W125" s="427">
        <v>0</v>
      </c>
      <c r="X125" s="427">
        <v>1168056.9772219604</v>
      </c>
      <c r="Y125" s="427">
        <v>206446.78999999998</v>
      </c>
      <c r="Z125" s="427">
        <v>0</v>
      </c>
      <c r="AA125" s="427">
        <v>275050.95999999996</v>
      </c>
      <c r="AB125" s="427">
        <v>29258.079999999998</v>
      </c>
      <c r="AC125" s="427">
        <v>37587.450000000004</v>
      </c>
      <c r="AD125" s="427">
        <v>0</v>
      </c>
      <c r="AE125" s="427">
        <v>19405.690000000002</v>
      </c>
      <c r="AF125" s="427">
        <v>3085.02</v>
      </c>
      <c r="AG125" s="427">
        <v>2680</v>
      </c>
      <c r="AH125" s="427">
        <v>0</v>
      </c>
      <c r="AI125" s="427">
        <v>0</v>
      </c>
      <c r="AJ125" s="427">
        <v>116</v>
      </c>
      <c r="AK125" s="427">
        <v>0</v>
      </c>
      <c r="AL125" s="427">
        <v>30651.46</v>
      </c>
      <c r="AM125" s="427">
        <v>0</v>
      </c>
      <c r="AN125" s="427">
        <v>55351.64</v>
      </c>
      <c r="AO125" s="427">
        <v>0</v>
      </c>
      <c r="AP125" s="427">
        <v>3705.52</v>
      </c>
      <c r="AQ125" s="427">
        <v>13390.75</v>
      </c>
      <c r="AR125" s="427">
        <v>0</v>
      </c>
      <c r="AS125" s="427">
        <v>0</v>
      </c>
      <c r="AT125" s="427">
        <v>0</v>
      </c>
      <c r="AU125" s="427">
        <v>0</v>
      </c>
      <c r="AV125" s="427">
        <v>0</v>
      </c>
      <c r="AW125" s="427">
        <v>0</v>
      </c>
      <c r="AX125" s="427">
        <v>0</v>
      </c>
      <c r="AY125" s="427">
        <v>0</v>
      </c>
      <c r="AZ125" s="427">
        <v>51581.430000000633</v>
      </c>
      <c r="BA125" s="427">
        <v>3291.75</v>
      </c>
      <c r="BB125" s="427">
        <v>0</v>
      </c>
      <c r="BC125" s="427">
        <v>12854.07</v>
      </c>
      <c r="BD125" s="427">
        <v>104136.25</v>
      </c>
      <c r="BE125" s="427">
        <v>950</v>
      </c>
      <c r="BF125" s="427">
        <v>224075.24</v>
      </c>
      <c r="BG125" s="427">
        <v>0</v>
      </c>
      <c r="BH125" s="427">
        <v>0</v>
      </c>
      <c r="BI125" s="427">
        <v>0</v>
      </c>
      <c r="BJ125" s="427">
        <v>1073618.1000000006</v>
      </c>
      <c r="BK125" s="427">
        <v>293583.9599999999</v>
      </c>
      <c r="BL125" s="427">
        <v>94438.877221959876</v>
      </c>
      <c r="BM125" s="427">
        <v>388022.83722195978</v>
      </c>
      <c r="BN125" s="427">
        <v>5235.25</v>
      </c>
      <c r="BO125" s="427">
        <v>0</v>
      </c>
      <c r="BP125" s="427">
        <v>0</v>
      </c>
      <c r="BQ125" s="427">
        <v>5235.25</v>
      </c>
      <c r="BR125" s="427">
        <v>0</v>
      </c>
      <c r="BS125" s="427">
        <v>0</v>
      </c>
      <c r="BT125" s="427">
        <v>0</v>
      </c>
      <c r="BU125" s="427">
        <v>0</v>
      </c>
      <c r="BV125" s="427">
        <v>0</v>
      </c>
      <c r="BW125" s="427">
        <v>0</v>
      </c>
      <c r="BX125" s="427">
        <v>31925.97</v>
      </c>
      <c r="BY125" s="427">
        <v>0</v>
      </c>
      <c r="BZ125" s="427">
        <v>31925.97</v>
      </c>
      <c r="CA125" s="427">
        <v>32907.57</v>
      </c>
      <c r="CB125" s="427">
        <v>-26690.720000000001</v>
      </c>
      <c r="CC125" s="427">
        <v>6216.8499999999985</v>
      </c>
      <c r="CD125" s="427">
        <v>0</v>
      </c>
      <c r="CE125" s="427">
        <v>0</v>
      </c>
      <c r="CF125" s="427">
        <v>0</v>
      </c>
      <c r="CG125" s="427">
        <v>0</v>
      </c>
      <c r="CH125" s="427">
        <v>0</v>
      </c>
      <c r="CI125" s="427">
        <v>0</v>
      </c>
      <c r="CJ125" s="427">
        <v>0</v>
      </c>
      <c r="CK125" s="427">
        <v>0</v>
      </c>
      <c r="CL125" s="427">
        <v>0</v>
      </c>
      <c r="CM125" s="427">
        <v>388022.83722195978</v>
      </c>
      <c r="CN125" s="427">
        <v>0</v>
      </c>
      <c r="CO125" s="427">
        <v>6217</v>
      </c>
      <c r="CP125" s="427">
        <v>-0.15000000000145519</v>
      </c>
      <c r="CQ125" s="427">
        <v>0</v>
      </c>
      <c r="CR125" s="427">
        <v>394239.68722195976</v>
      </c>
      <c r="CS125" s="427">
        <v>432506.8</v>
      </c>
      <c r="CT125" s="427">
        <v>0</v>
      </c>
      <c r="CU125" s="427">
        <v>0</v>
      </c>
      <c r="CV125" s="427">
        <v>432506.8</v>
      </c>
      <c r="CW125" s="427">
        <v>0</v>
      </c>
      <c r="CX125" s="427">
        <v>9436.65</v>
      </c>
      <c r="CY125" s="427">
        <v>7.37</v>
      </c>
      <c r="CZ125" s="427">
        <v>0</v>
      </c>
      <c r="DA125" s="427">
        <v>0</v>
      </c>
      <c r="DB125" s="427">
        <v>441950.82</v>
      </c>
      <c r="DC125" s="427">
        <v>0</v>
      </c>
      <c r="DD125" s="427">
        <v>0</v>
      </c>
      <c r="DE125" s="427">
        <v>0</v>
      </c>
      <c r="DF125" s="427">
        <v>0</v>
      </c>
      <c r="DG125" s="427"/>
      <c r="DH125" s="427"/>
      <c r="DI125" s="427"/>
      <c r="DJ125" s="427">
        <v>0</v>
      </c>
      <c r="DK125" s="427">
        <v>0</v>
      </c>
      <c r="DL125" s="427">
        <v>0</v>
      </c>
      <c r="DM125" s="427">
        <v>0</v>
      </c>
      <c r="DN125" s="427">
        <v>0</v>
      </c>
      <c r="DO125" s="427">
        <v>0</v>
      </c>
      <c r="DP125" s="427">
        <v>-47711.12</v>
      </c>
      <c r="DQ125" s="427">
        <v>0</v>
      </c>
      <c r="DR125" s="427">
        <v>0</v>
      </c>
      <c r="DS125" s="427">
        <v>0</v>
      </c>
      <c r="DT125" s="427">
        <v>-47711.12</v>
      </c>
      <c r="DU125" s="427">
        <v>0</v>
      </c>
      <c r="DV125" s="427">
        <v>0</v>
      </c>
      <c r="DW125" s="427">
        <v>0</v>
      </c>
      <c r="DX125" s="427">
        <v>0</v>
      </c>
      <c r="DY125" s="427">
        <v>0</v>
      </c>
      <c r="DZ125" s="427">
        <v>0</v>
      </c>
      <c r="EA125" s="427">
        <v>-1.2778040254488587E-2</v>
      </c>
      <c r="EC125" s="428">
        <f t="shared" si="3"/>
        <v>-1.277804024721263E-2</v>
      </c>
    </row>
    <row r="126" spans="1:133" ht="15.6" hidden="1" x14ac:dyDescent="0.3">
      <c r="A126" s="422" t="str">
        <f t="shared" si="2"/>
        <v>3301000</v>
      </c>
      <c r="B126" s="422" t="s">
        <v>497</v>
      </c>
      <c r="C126" s="423">
        <v>1000</v>
      </c>
      <c r="D126" s="424" t="s">
        <v>285</v>
      </c>
      <c r="E126" s="425" t="s">
        <v>1086</v>
      </c>
      <c r="F126" s="426">
        <v>0</v>
      </c>
      <c r="G126" s="425" t="s">
        <v>161</v>
      </c>
      <c r="H126" s="425" t="s">
        <v>557</v>
      </c>
      <c r="I126" s="427">
        <v>443838.89759282471</v>
      </c>
      <c r="J126" s="427">
        <v>0</v>
      </c>
      <c r="K126" s="427">
        <v>8345.9999318559567</v>
      </c>
      <c r="L126" s="427">
        <v>0</v>
      </c>
      <c r="M126" s="427">
        <v>0</v>
      </c>
      <c r="N126" s="427">
        <v>0</v>
      </c>
      <c r="O126" s="427">
        <v>0</v>
      </c>
      <c r="P126" s="427">
        <v>0</v>
      </c>
      <c r="Q126" s="427">
        <v>5063.3670849999953</v>
      </c>
      <c r="R126" s="427">
        <v>0</v>
      </c>
      <c r="S126" s="427">
        <v>0</v>
      </c>
      <c r="T126" s="427">
        <v>0</v>
      </c>
      <c r="U126" s="427">
        <v>83167.17</v>
      </c>
      <c r="V126" s="427">
        <v>0</v>
      </c>
      <c r="W126" s="427">
        <v>0</v>
      </c>
      <c r="X126" s="427">
        <v>540415.43460968067</v>
      </c>
      <c r="Y126" s="427">
        <v>188752.13999999998</v>
      </c>
      <c r="Z126" s="427">
        <v>0</v>
      </c>
      <c r="AA126" s="427">
        <v>174003.65000000002</v>
      </c>
      <c r="AB126" s="427">
        <v>1896.89</v>
      </c>
      <c r="AC126" s="427">
        <v>94863.77</v>
      </c>
      <c r="AD126" s="427">
        <v>0</v>
      </c>
      <c r="AE126" s="427">
        <v>14250.16</v>
      </c>
      <c r="AF126" s="427">
        <v>4938.26</v>
      </c>
      <c r="AG126" s="427">
        <v>2207.9699999999998</v>
      </c>
      <c r="AH126" s="427">
        <v>0</v>
      </c>
      <c r="AI126" s="427">
        <v>0</v>
      </c>
      <c r="AJ126" s="427">
        <v>24094.95</v>
      </c>
      <c r="AK126" s="427">
        <v>0</v>
      </c>
      <c r="AL126" s="427">
        <v>1361.75</v>
      </c>
      <c r="AM126" s="427">
        <v>2506.86</v>
      </c>
      <c r="AN126" s="427">
        <v>7431.72</v>
      </c>
      <c r="AO126" s="427">
        <v>0</v>
      </c>
      <c r="AP126" s="427">
        <v>1927.72</v>
      </c>
      <c r="AQ126" s="427">
        <v>12099.35</v>
      </c>
      <c r="AR126" s="427">
        <v>0</v>
      </c>
      <c r="AS126" s="427">
        <v>0</v>
      </c>
      <c r="AT126" s="427">
        <v>0</v>
      </c>
      <c r="AU126" s="427">
        <v>0</v>
      </c>
      <c r="AV126" s="427">
        <v>0</v>
      </c>
      <c r="AW126" s="427">
        <v>0</v>
      </c>
      <c r="AX126" s="427">
        <v>0</v>
      </c>
      <c r="AY126" s="427">
        <v>0</v>
      </c>
      <c r="AZ126" s="427">
        <v>12671.71</v>
      </c>
      <c r="BA126" s="427">
        <v>1107</v>
      </c>
      <c r="BB126" s="427">
        <v>0</v>
      </c>
      <c r="BC126" s="427">
        <v>1996.85</v>
      </c>
      <c r="BD126" s="427">
        <v>0</v>
      </c>
      <c r="BE126" s="427">
        <v>0</v>
      </c>
      <c r="BF126" s="427">
        <v>2722</v>
      </c>
      <c r="BG126" s="427">
        <v>61080.98</v>
      </c>
      <c r="BH126" s="427">
        <v>0</v>
      </c>
      <c r="BI126" s="427">
        <v>0</v>
      </c>
      <c r="BJ126" s="427">
        <v>609913.72999999986</v>
      </c>
      <c r="BK126" s="427">
        <v>47207.109999999811</v>
      </c>
      <c r="BL126" s="427">
        <v>-69498.295390319196</v>
      </c>
      <c r="BM126" s="427">
        <v>-22291.185390319384</v>
      </c>
      <c r="BN126" s="427">
        <v>4689.8500000000004</v>
      </c>
      <c r="BO126" s="427">
        <v>0</v>
      </c>
      <c r="BP126" s="427">
        <v>0</v>
      </c>
      <c r="BQ126" s="427">
        <v>4689.8500000000004</v>
      </c>
      <c r="BR126" s="427">
        <v>0</v>
      </c>
      <c r="BS126" s="427">
        <v>0</v>
      </c>
      <c r="BT126" s="427">
        <v>0</v>
      </c>
      <c r="BU126" s="427">
        <v>0</v>
      </c>
      <c r="BV126" s="427">
        <v>0</v>
      </c>
      <c r="BW126" s="427">
        <v>0</v>
      </c>
      <c r="BX126" s="427">
        <v>0</v>
      </c>
      <c r="BY126" s="427">
        <v>0</v>
      </c>
      <c r="BZ126" s="427">
        <v>0</v>
      </c>
      <c r="CA126" s="427">
        <v>10140.75</v>
      </c>
      <c r="CB126" s="427">
        <v>4689.8500000000004</v>
      </c>
      <c r="CC126" s="427">
        <v>14830.6</v>
      </c>
      <c r="CD126" s="427">
        <v>0</v>
      </c>
      <c r="CE126" s="427">
        <v>0</v>
      </c>
      <c r="CF126" s="427">
        <v>0</v>
      </c>
      <c r="CG126" s="427">
        <v>0</v>
      </c>
      <c r="CH126" s="427">
        <v>0</v>
      </c>
      <c r="CI126" s="427">
        <v>0</v>
      </c>
      <c r="CJ126" s="427">
        <v>0</v>
      </c>
      <c r="CK126" s="427">
        <v>0</v>
      </c>
      <c r="CL126" s="427">
        <v>0</v>
      </c>
      <c r="CM126" s="427">
        <v>0</v>
      </c>
      <c r="CN126" s="427">
        <v>-22291.185390319384</v>
      </c>
      <c r="CO126" s="427">
        <v>14831</v>
      </c>
      <c r="CP126" s="427">
        <v>-0.3999999999996362</v>
      </c>
      <c r="CQ126" s="427">
        <v>0</v>
      </c>
      <c r="CR126" s="427">
        <v>-7460.5853903193838</v>
      </c>
      <c r="CS126" s="427">
        <v>128953.1</v>
      </c>
      <c r="CT126" s="427">
        <v>15537.26</v>
      </c>
      <c r="CU126" s="427">
        <v>0</v>
      </c>
      <c r="CV126" s="427">
        <v>113415.84000000001</v>
      </c>
      <c r="CW126" s="427">
        <v>385.79</v>
      </c>
      <c r="CX126" s="427">
        <v>512.72</v>
      </c>
      <c r="CY126" s="427">
        <v>126.36</v>
      </c>
      <c r="CZ126" s="427">
        <v>2810.17</v>
      </c>
      <c r="DA126" s="427">
        <v>0</v>
      </c>
      <c r="DB126" s="427">
        <v>117250.88</v>
      </c>
      <c r="DC126" s="427">
        <v>0</v>
      </c>
      <c r="DD126" s="427">
        <v>0</v>
      </c>
      <c r="DE126" s="427">
        <v>0</v>
      </c>
      <c r="DF126" s="427">
        <v>0</v>
      </c>
      <c r="DG126" s="427"/>
      <c r="DH126" s="427"/>
      <c r="DI126" s="427"/>
      <c r="DJ126" s="427">
        <v>-60000</v>
      </c>
      <c r="DK126" s="427">
        <v>-60000</v>
      </c>
      <c r="DL126" s="427">
        <v>3054</v>
      </c>
      <c r="DM126" s="427">
        <v>0</v>
      </c>
      <c r="DN126" s="427">
        <v>0</v>
      </c>
      <c r="DO126" s="427">
        <v>0</v>
      </c>
      <c r="DP126" s="427">
        <v>-36103.43</v>
      </c>
      <c r="DQ126" s="427">
        <v>0</v>
      </c>
      <c r="DR126" s="427">
        <v>0</v>
      </c>
      <c r="DS126" s="427">
        <v>0</v>
      </c>
      <c r="DT126" s="427">
        <v>-33049.43</v>
      </c>
      <c r="DU126" s="427">
        <v>0</v>
      </c>
      <c r="DV126" s="427">
        <v>0</v>
      </c>
      <c r="DW126" s="427">
        <v>0</v>
      </c>
      <c r="DX126" s="427">
        <v>0</v>
      </c>
      <c r="DY126" s="427">
        <v>0</v>
      </c>
      <c r="DZ126" s="427">
        <v>-31662.12</v>
      </c>
      <c r="EA126" s="427">
        <v>8.4609680603534798E-2</v>
      </c>
      <c r="EC126" s="428">
        <f t="shared" si="3"/>
        <v>8.4609680616267724E-2</v>
      </c>
    </row>
    <row r="127" spans="1:133" ht="15.6" hidden="1" x14ac:dyDescent="0.3">
      <c r="A127" s="422" t="str">
        <f t="shared" si="2"/>
        <v>3307033</v>
      </c>
      <c r="B127" s="422" t="s">
        <v>498</v>
      </c>
      <c r="C127" s="423">
        <v>7033</v>
      </c>
      <c r="D127" s="424" t="s">
        <v>286</v>
      </c>
      <c r="E127" s="425" t="s">
        <v>1086</v>
      </c>
      <c r="F127" s="426">
        <v>46082</v>
      </c>
      <c r="G127" s="425" t="s">
        <v>161</v>
      </c>
      <c r="H127" s="425" t="s">
        <v>504</v>
      </c>
      <c r="I127" s="427">
        <v>4350158.0323913042</v>
      </c>
      <c r="J127" s="427">
        <v>97706.482384016446</v>
      </c>
      <c r="K127" s="427">
        <v>4126673.9823998371</v>
      </c>
      <c r="L127" s="427">
        <v>0</v>
      </c>
      <c r="M127" s="427">
        <v>211065</v>
      </c>
      <c r="N127" s="427">
        <v>146985.93</v>
      </c>
      <c r="O127" s="427">
        <v>299265.96999999997</v>
      </c>
      <c r="P127" s="427">
        <v>0</v>
      </c>
      <c r="Q127" s="427">
        <v>233513.21</v>
      </c>
      <c r="R127" s="427">
        <v>30442.73</v>
      </c>
      <c r="S127" s="427">
        <v>0</v>
      </c>
      <c r="T127" s="427">
        <v>0</v>
      </c>
      <c r="U127" s="427">
        <v>37475.050000000003</v>
      </c>
      <c r="V127" s="427">
        <v>0</v>
      </c>
      <c r="W127" s="427">
        <v>0</v>
      </c>
      <c r="X127" s="427">
        <v>9533286.3871751595</v>
      </c>
      <c r="Y127" s="427">
        <v>3966605.0527272727</v>
      </c>
      <c r="Z127" s="427">
        <v>0</v>
      </c>
      <c r="AA127" s="427">
        <v>1820083.6472727272</v>
      </c>
      <c r="AB127" s="427">
        <v>80644.363636363632</v>
      </c>
      <c r="AC127" s="427">
        <v>1810735.2327272727</v>
      </c>
      <c r="AD127" s="427">
        <v>0</v>
      </c>
      <c r="AE127" s="427">
        <v>0</v>
      </c>
      <c r="AF127" s="427">
        <v>2057.87</v>
      </c>
      <c r="AG127" s="427">
        <v>0</v>
      </c>
      <c r="AH127" s="427">
        <v>0</v>
      </c>
      <c r="AI127" s="427">
        <v>0</v>
      </c>
      <c r="AJ127" s="427">
        <v>168748.64</v>
      </c>
      <c r="AK127" s="427">
        <v>503</v>
      </c>
      <c r="AL127" s="427">
        <v>119611.71</v>
      </c>
      <c r="AM127" s="427">
        <v>20172.22</v>
      </c>
      <c r="AN127" s="427">
        <v>144908.81</v>
      </c>
      <c r="AO127" s="427">
        <v>0</v>
      </c>
      <c r="AP127" s="427">
        <v>13878.86</v>
      </c>
      <c r="AQ127" s="427">
        <v>315856.69</v>
      </c>
      <c r="AR127" s="427">
        <v>0</v>
      </c>
      <c r="AS127" s="427">
        <v>0</v>
      </c>
      <c r="AT127" s="427">
        <v>0</v>
      </c>
      <c r="AU127" s="427">
        <v>0</v>
      </c>
      <c r="AV127" s="427">
        <v>47845.57</v>
      </c>
      <c r="AW127" s="427">
        <v>832</v>
      </c>
      <c r="AX127" s="427">
        <v>0</v>
      </c>
      <c r="AY127" s="427">
        <v>31659.16</v>
      </c>
      <c r="AZ127" s="427">
        <v>372360.98</v>
      </c>
      <c r="BA127" s="427">
        <v>9471</v>
      </c>
      <c r="BB127" s="427">
        <v>1652</v>
      </c>
      <c r="BC127" s="427">
        <v>103055.44</v>
      </c>
      <c r="BD127" s="427">
        <v>363570.88</v>
      </c>
      <c r="BE127" s="427">
        <v>0</v>
      </c>
      <c r="BF127" s="427">
        <v>365714.26</v>
      </c>
      <c r="BG127" s="427">
        <v>0</v>
      </c>
      <c r="BH127" s="427">
        <v>0</v>
      </c>
      <c r="BI127" s="427">
        <v>0</v>
      </c>
      <c r="BJ127" s="427">
        <v>9759967.3863636367</v>
      </c>
      <c r="BK127" s="427">
        <v>155978</v>
      </c>
      <c r="BL127" s="427">
        <v>-226680.99918847717</v>
      </c>
      <c r="BM127" s="427">
        <v>-70702.999188477173</v>
      </c>
      <c r="BN127" s="427">
        <v>54503</v>
      </c>
      <c r="BO127" s="427">
        <v>0</v>
      </c>
      <c r="BP127" s="427">
        <v>0</v>
      </c>
      <c r="BQ127" s="427">
        <v>54503</v>
      </c>
      <c r="BR127" s="427">
        <v>0</v>
      </c>
      <c r="BS127" s="427">
        <v>0</v>
      </c>
      <c r="BT127" s="427">
        <v>0</v>
      </c>
      <c r="BU127" s="427">
        <v>0</v>
      </c>
      <c r="BV127" s="427">
        <v>0</v>
      </c>
      <c r="BW127" s="427">
        <v>0</v>
      </c>
      <c r="BX127" s="427">
        <v>0</v>
      </c>
      <c r="BY127" s="427">
        <v>0</v>
      </c>
      <c r="BZ127" s="427">
        <v>0</v>
      </c>
      <c r="CA127" s="427">
        <v>100451</v>
      </c>
      <c r="CB127" s="427">
        <v>54503</v>
      </c>
      <c r="CC127" s="427">
        <v>154954</v>
      </c>
      <c r="CD127" s="427">
        <v>0</v>
      </c>
      <c r="CE127" s="427">
        <v>0</v>
      </c>
      <c r="CF127" s="427">
        <v>0</v>
      </c>
      <c r="CG127" s="427">
        <v>0</v>
      </c>
      <c r="CH127" s="427">
        <v>0</v>
      </c>
      <c r="CI127" s="427">
        <v>0</v>
      </c>
      <c r="CJ127" s="427">
        <v>0</v>
      </c>
      <c r="CK127" s="427">
        <v>0</v>
      </c>
      <c r="CL127" s="427">
        <v>0</v>
      </c>
      <c r="CM127" s="427">
        <v>0</v>
      </c>
      <c r="CN127" s="427">
        <v>-70702.999188477173</v>
      </c>
      <c r="CO127" s="427">
        <v>154954</v>
      </c>
      <c r="CP127" s="427">
        <v>0</v>
      </c>
      <c r="CQ127" s="427">
        <v>0</v>
      </c>
      <c r="CR127" s="427">
        <v>84251.000811522827</v>
      </c>
      <c r="CS127" s="427">
        <v>119931.72</v>
      </c>
      <c r="CT127" s="427">
        <v>383265.87000000005</v>
      </c>
      <c r="CU127" s="427">
        <v>813421.85999999975</v>
      </c>
      <c r="CV127" s="427">
        <v>550087.70999999973</v>
      </c>
      <c r="CW127" s="427">
        <v>0</v>
      </c>
      <c r="CX127" s="427">
        <v>23650.880000000001</v>
      </c>
      <c r="CY127" s="427">
        <v>0</v>
      </c>
      <c r="CZ127" s="427">
        <v>0</v>
      </c>
      <c r="DA127" s="427">
        <v>0</v>
      </c>
      <c r="DB127" s="427">
        <v>573738.58999999973</v>
      </c>
      <c r="DC127" s="427">
        <v>2319.0500000000002</v>
      </c>
      <c r="DD127" s="427">
        <v>3921.36</v>
      </c>
      <c r="DE127" s="427">
        <v>555.20000000000005</v>
      </c>
      <c r="DF127" s="427">
        <v>-1047.1099999999999</v>
      </c>
      <c r="DG127" s="427"/>
      <c r="DH127" s="427"/>
      <c r="DI127" s="427"/>
      <c r="DJ127" s="427">
        <v>0</v>
      </c>
      <c r="DK127" s="427">
        <v>-1047.1099999999999</v>
      </c>
      <c r="DL127" s="427">
        <v>145253</v>
      </c>
      <c r="DM127" s="427">
        <v>0</v>
      </c>
      <c r="DN127" s="427">
        <v>0</v>
      </c>
      <c r="DO127" s="427">
        <v>0</v>
      </c>
      <c r="DP127" s="427">
        <v>-603654.57999999996</v>
      </c>
      <c r="DQ127" s="427">
        <v>-1652</v>
      </c>
      <c r="DR127" s="427">
        <v>0</v>
      </c>
      <c r="DS127" s="427">
        <v>0</v>
      </c>
      <c r="DT127" s="427">
        <v>-460053.57999999996</v>
      </c>
      <c r="DU127" s="427">
        <v>0</v>
      </c>
      <c r="DV127" s="427">
        <v>0</v>
      </c>
      <c r="DW127" s="427">
        <v>-13479.2</v>
      </c>
      <c r="DX127" s="427">
        <v>-14907.78</v>
      </c>
      <c r="DY127" s="427">
        <v>0</v>
      </c>
      <c r="DZ127" s="427">
        <v>0</v>
      </c>
      <c r="EA127" s="427">
        <v>8.0811523090233095E-2</v>
      </c>
      <c r="EC127" s="428">
        <f t="shared" si="3"/>
        <v>8.0811523037482402E-2</v>
      </c>
    </row>
    <row r="128" spans="1:133" ht="15.6" hidden="1" x14ac:dyDescent="0.3">
      <c r="A128" s="422" t="str">
        <f t="shared" si="2"/>
        <v>3304177</v>
      </c>
      <c r="B128" s="422" t="s">
        <v>499</v>
      </c>
      <c r="C128" s="423">
        <v>4177</v>
      </c>
      <c r="D128" s="424" t="s">
        <v>287</v>
      </c>
      <c r="E128" s="425" t="s">
        <v>1086</v>
      </c>
      <c r="F128" s="426">
        <v>46094</v>
      </c>
      <c r="G128" s="425" t="s">
        <v>161</v>
      </c>
      <c r="H128" s="425" t="s">
        <v>505</v>
      </c>
      <c r="I128" s="427">
        <v>6927739.699103985</v>
      </c>
      <c r="J128" s="427">
        <v>0</v>
      </c>
      <c r="K128" s="427">
        <v>75662.222222222234</v>
      </c>
      <c r="L128" s="427">
        <v>0</v>
      </c>
      <c r="M128" s="427">
        <v>473000</v>
      </c>
      <c r="N128" s="427">
        <v>4612.84</v>
      </c>
      <c r="O128" s="427">
        <v>12335</v>
      </c>
      <c r="P128" s="427">
        <v>0</v>
      </c>
      <c r="Q128" s="427">
        <v>122413</v>
      </c>
      <c r="R128" s="427">
        <v>0</v>
      </c>
      <c r="S128" s="427">
        <v>0</v>
      </c>
      <c r="T128" s="427">
        <v>0</v>
      </c>
      <c r="U128" s="427">
        <v>39426</v>
      </c>
      <c r="V128" s="427">
        <v>0</v>
      </c>
      <c r="W128" s="427">
        <v>0</v>
      </c>
      <c r="X128" s="427">
        <v>7655188.7613262068</v>
      </c>
      <c r="Y128" s="427">
        <v>4689352</v>
      </c>
      <c r="Z128" s="427">
        <v>0</v>
      </c>
      <c r="AA128" s="427">
        <v>395762</v>
      </c>
      <c r="AB128" s="427">
        <v>69759</v>
      </c>
      <c r="AC128" s="427">
        <v>611189</v>
      </c>
      <c r="AD128" s="427">
        <v>0</v>
      </c>
      <c r="AE128" s="427">
        <v>3294</v>
      </c>
      <c r="AF128" s="427">
        <v>96851</v>
      </c>
      <c r="AG128" s="427">
        <v>43681</v>
      </c>
      <c r="AH128" s="427">
        <v>0</v>
      </c>
      <c r="AI128" s="427">
        <v>0</v>
      </c>
      <c r="AJ128" s="427">
        <v>81942.67</v>
      </c>
      <c r="AK128" s="427">
        <v>3399</v>
      </c>
      <c r="AL128" s="427">
        <v>149704.06</v>
      </c>
      <c r="AM128" s="427">
        <v>23275.200000000001</v>
      </c>
      <c r="AN128" s="427">
        <v>149026.79999999999</v>
      </c>
      <c r="AO128" s="427">
        <v>113647.33999999998</v>
      </c>
      <c r="AP128" s="427">
        <v>17349.099999999999</v>
      </c>
      <c r="AQ128" s="427">
        <v>120016.02</v>
      </c>
      <c r="AR128" s="427">
        <v>170978.46</v>
      </c>
      <c r="AS128" s="427">
        <v>0</v>
      </c>
      <c r="AT128" s="427">
        <v>0</v>
      </c>
      <c r="AU128" s="427">
        <v>0</v>
      </c>
      <c r="AV128" s="427">
        <v>0</v>
      </c>
      <c r="AW128" s="427">
        <v>0</v>
      </c>
      <c r="AX128" s="427">
        <v>0</v>
      </c>
      <c r="AY128" s="427">
        <v>78212.55</v>
      </c>
      <c r="AZ128" s="427">
        <v>87108.65</v>
      </c>
      <c r="BA128" s="427">
        <v>24312.75</v>
      </c>
      <c r="BB128" s="427">
        <v>15920</v>
      </c>
      <c r="BC128" s="427">
        <v>173723</v>
      </c>
      <c r="BD128" s="427">
        <v>36060</v>
      </c>
      <c r="BE128" s="427">
        <v>98011.25</v>
      </c>
      <c r="BF128" s="427">
        <v>342959.77</v>
      </c>
      <c r="BG128" s="427">
        <v>0</v>
      </c>
      <c r="BH128" s="427">
        <v>0</v>
      </c>
      <c r="BI128" s="427">
        <v>108</v>
      </c>
      <c r="BJ128" s="427">
        <v>7595642.6199999992</v>
      </c>
      <c r="BK128" s="427">
        <v>457266</v>
      </c>
      <c r="BL128" s="427">
        <v>59546.141326207668</v>
      </c>
      <c r="BM128" s="427">
        <v>516812.14132620767</v>
      </c>
      <c r="BN128" s="427">
        <v>17592.810000000001</v>
      </c>
      <c r="BO128" s="427">
        <v>0</v>
      </c>
      <c r="BP128" s="427">
        <v>108</v>
      </c>
      <c r="BQ128" s="427">
        <v>17700.810000000001</v>
      </c>
      <c r="BR128" s="427">
        <v>0</v>
      </c>
      <c r="BS128" s="427">
        <v>51421.7</v>
      </c>
      <c r="BT128" s="427">
        <v>0</v>
      </c>
      <c r="BU128" s="427">
        <v>0</v>
      </c>
      <c r="BV128" s="427">
        <v>0</v>
      </c>
      <c r="BW128" s="427">
        <v>0</v>
      </c>
      <c r="BX128" s="427">
        <v>0</v>
      </c>
      <c r="BY128" s="427">
        <v>0</v>
      </c>
      <c r="BZ128" s="427">
        <v>51421.7</v>
      </c>
      <c r="CA128" s="427">
        <v>33721</v>
      </c>
      <c r="CB128" s="427">
        <v>-33720.89</v>
      </c>
      <c r="CC128" s="427">
        <v>0.11000000000058208</v>
      </c>
      <c r="CD128" s="427">
        <v>0</v>
      </c>
      <c r="CE128" s="427">
        <v>0</v>
      </c>
      <c r="CF128" s="427">
        <v>0</v>
      </c>
      <c r="CG128" s="427">
        <v>0</v>
      </c>
      <c r="CH128" s="427">
        <v>0</v>
      </c>
      <c r="CI128" s="427">
        <v>0</v>
      </c>
      <c r="CJ128" s="427">
        <v>0</v>
      </c>
      <c r="CK128" s="427">
        <v>0</v>
      </c>
      <c r="CL128" s="427">
        <v>0</v>
      </c>
      <c r="CM128" s="427">
        <v>516812.14132620767</v>
      </c>
      <c r="CN128" s="427">
        <v>0</v>
      </c>
      <c r="CO128" s="427">
        <v>0</v>
      </c>
      <c r="CP128" s="427">
        <v>0.11000000000058208</v>
      </c>
      <c r="CQ128" s="427">
        <v>0</v>
      </c>
      <c r="CR128" s="427">
        <v>516812.25132620765</v>
      </c>
      <c r="CS128" s="427">
        <v>984121.3</v>
      </c>
      <c r="CT128" s="427">
        <v>0</v>
      </c>
      <c r="CU128" s="427">
        <v>0</v>
      </c>
      <c r="CV128" s="427">
        <v>984121.3</v>
      </c>
      <c r="CW128" s="427">
        <v>0</v>
      </c>
      <c r="CX128" s="427">
        <v>35344.5</v>
      </c>
      <c r="CY128" s="427">
        <v>1378.16</v>
      </c>
      <c r="CZ128" s="427">
        <v>0</v>
      </c>
      <c r="DA128" s="427">
        <v>0</v>
      </c>
      <c r="DB128" s="427">
        <v>1020843.9600000001</v>
      </c>
      <c r="DC128" s="427">
        <v>355.83</v>
      </c>
      <c r="DD128" s="427">
        <v>0</v>
      </c>
      <c r="DE128" s="427">
        <v>0</v>
      </c>
      <c r="DF128" s="427">
        <v>355.83</v>
      </c>
      <c r="DG128" s="427"/>
      <c r="DH128" s="427"/>
      <c r="DI128" s="427"/>
      <c r="DJ128" s="427">
        <v>0</v>
      </c>
      <c r="DK128" s="427">
        <v>355.83</v>
      </c>
      <c r="DL128" s="427">
        <v>0</v>
      </c>
      <c r="DM128" s="427">
        <v>0</v>
      </c>
      <c r="DN128" s="427">
        <v>101330.53</v>
      </c>
      <c r="DO128" s="427">
        <v>0</v>
      </c>
      <c r="DP128" s="427">
        <v>-566281.81000000006</v>
      </c>
      <c r="DQ128" s="427">
        <v>0</v>
      </c>
      <c r="DR128" s="427">
        <v>0</v>
      </c>
      <c r="DS128" s="427">
        <v>0</v>
      </c>
      <c r="DT128" s="427">
        <v>-464951.28</v>
      </c>
      <c r="DU128" s="427">
        <v>113358.71</v>
      </c>
      <c r="DV128" s="427">
        <v>0</v>
      </c>
      <c r="DW128" s="427">
        <v>0</v>
      </c>
      <c r="DX128" s="427">
        <v>-33829</v>
      </c>
      <c r="DY128" s="427">
        <v>0</v>
      </c>
      <c r="DZ128" s="427">
        <v>-118966</v>
      </c>
      <c r="EA128" s="427">
        <v>3.1326207565143704E-2</v>
      </c>
      <c r="EC128" s="428">
        <f t="shared" si="3"/>
        <v>3.1326207565143704E-2</v>
      </c>
    </row>
    <row r="129" spans="1:133" ht="15.6" hidden="1" x14ac:dyDescent="0.3">
      <c r="A129" s="422" t="str">
        <f t="shared" si="2"/>
        <v>3302169</v>
      </c>
      <c r="B129" s="422" t="s">
        <v>500</v>
      </c>
      <c r="C129" s="423">
        <v>2169</v>
      </c>
      <c r="D129" s="424" t="s">
        <v>288</v>
      </c>
      <c r="E129" s="425" t="s">
        <v>1086</v>
      </c>
      <c r="F129" s="426">
        <v>46094</v>
      </c>
      <c r="G129" s="425" t="s">
        <v>161</v>
      </c>
      <c r="H129" s="425" t="s">
        <v>506</v>
      </c>
      <c r="I129" s="427">
        <v>2532408.69463372</v>
      </c>
      <c r="J129" s="427">
        <v>0</v>
      </c>
      <c r="K129" s="427">
        <v>20411.786666666667</v>
      </c>
      <c r="L129" s="427">
        <v>0</v>
      </c>
      <c r="M129" s="427">
        <v>373760</v>
      </c>
      <c r="N129" s="427">
        <v>30380.86</v>
      </c>
      <c r="O129" s="427">
        <v>0</v>
      </c>
      <c r="P129" s="427">
        <v>0</v>
      </c>
      <c r="Q129" s="427">
        <v>39347.53400500014</v>
      </c>
      <c r="R129" s="427">
        <v>14299.06</v>
      </c>
      <c r="S129" s="427">
        <v>0</v>
      </c>
      <c r="T129" s="427">
        <v>0</v>
      </c>
      <c r="U129" s="427">
        <v>14654.5</v>
      </c>
      <c r="V129" s="427">
        <v>42735.75</v>
      </c>
      <c r="W129" s="427">
        <v>0</v>
      </c>
      <c r="X129" s="427">
        <v>3067998.1853053868</v>
      </c>
      <c r="Y129" s="427">
        <v>1457911.2899999998</v>
      </c>
      <c r="Z129" s="427">
        <v>0</v>
      </c>
      <c r="AA129" s="427">
        <v>559911.37</v>
      </c>
      <c r="AB129" s="427">
        <v>41067.83</v>
      </c>
      <c r="AC129" s="427">
        <v>176943.25</v>
      </c>
      <c r="AD129" s="427">
        <v>0</v>
      </c>
      <c r="AE129" s="427">
        <v>67854.179999999993</v>
      </c>
      <c r="AF129" s="427">
        <v>9969.93</v>
      </c>
      <c r="AG129" s="427">
        <v>8150.03</v>
      </c>
      <c r="AH129" s="427">
        <v>0</v>
      </c>
      <c r="AI129" s="427">
        <v>0</v>
      </c>
      <c r="AJ129" s="427">
        <v>46399.44</v>
      </c>
      <c r="AK129" s="427">
        <v>1050</v>
      </c>
      <c r="AL129" s="427">
        <v>62142.76</v>
      </c>
      <c r="AM129" s="427">
        <v>15263.92</v>
      </c>
      <c r="AN129" s="427">
        <v>39617.089999999997</v>
      </c>
      <c r="AO129" s="427">
        <v>29679.819999999996</v>
      </c>
      <c r="AP129" s="427">
        <v>9092.0600000000013</v>
      </c>
      <c r="AQ129" s="427">
        <v>69545.08</v>
      </c>
      <c r="AR129" s="427">
        <v>22301.52</v>
      </c>
      <c r="AS129" s="427">
        <v>0</v>
      </c>
      <c r="AT129" s="427">
        <v>5063.83</v>
      </c>
      <c r="AU129" s="427">
        <v>10509.48</v>
      </c>
      <c r="AV129" s="427">
        <v>20158.650000000001</v>
      </c>
      <c r="AW129" s="427">
        <v>51.84</v>
      </c>
      <c r="AX129" s="427">
        <v>469</v>
      </c>
      <c r="AY129" s="427">
        <v>0</v>
      </c>
      <c r="AZ129" s="427">
        <v>2810.97</v>
      </c>
      <c r="BA129" s="427">
        <v>9838.14</v>
      </c>
      <c r="BB129" s="427">
        <v>5687</v>
      </c>
      <c r="BC129" s="427">
        <v>187073.49000000002</v>
      </c>
      <c r="BD129" s="427">
        <v>67843.45</v>
      </c>
      <c r="BE129" s="427">
        <v>100305.57999999999</v>
      </c>
      <c r="BF129" s="427">
        <v>28768.109999999997</v>
      </c>
      <c r="BG129" s="427">
        <v>0</v>
      </c>
      <c r="BH129" s="427">
        <v>0</v>
      </c>
      <c r="BI129" s="427">
        <v>0</v>
      </c>
      <c r="BJ129" s="427">
        <v>3055479.11</v>
      </c>
      <c r="BK129" s="427">
        <v>606867.83000000613</v>
      </c>
      <c r="BL129" s="427">
        <v>12519.075305386912</v>
      </c>
      <c r="BM129" s="427">
        <v>619386.90530539304</v>
      </c>
      <c r="BN129" s="427">
        <v>8491</v>
      </c>
      <c r="BO129" s="427">
        <v>0</v>
      </c>
      <c r="BP129" s="427">
        <v>0</v>
      </c>
      <c r="BQ129" s="427">
        <v>8491</v>
      </c>
      <c r="BR129" s="427">
        <v>0</v>
      </c>
      <c r="BS129" s="427">
        <v>13625</v>
      </c>
      <c r="BT129" s="427">
        <v>0</v>
      </c>
      <c r="BU129" s="427">
        <v>0</v>
      </c>
      <c r="BV129" s="427">
        <v>0</v>
      </c>
      <c r="BW129" s="427">
        <v>0</v>
      </c>
      <c r="BX129" s="427">
        <v>0</v>
      </c>
      <c r="BY129" s="427">
        <v>0</v>
      </c>
      <c r="BZ129" s="427">
        <v>13625</v>
      </c>
      <c r="CA129" s="427">
        <v>40193.99</v>
      </c>
      <c r="CB129" s="427">
        <v>-5134</v>
      </c>
      <c r="CC129" s="427">
        <v>35059.99</v>
      </c>
      <c r="CD129" s="427">
        <v>0</v>
      </c>
      <c r="CE129" s="427">
        <v>0</v>
      </c>
      <c r="CF129" s="427">
        <v>0</v>
      </c>
      <c r="CG129" s="427">
        <v>0</v>
      </c>
      <c r="CH129" s="427">
        <v>0</v>
      </c>
      <c r="CI129" s="427">
        <v>0</v>
      </c>
      <c r="CJ129" s="427">
        <v>0</v>
      </c>
      <c r="CK129" s="427">
        <v>0</v>
      </c>
      <c r="CL129" s="427">
        <v>0</v>
      </c>
      <c r="CM129" s="427">
        <v>619386.90530539304</v>
      </c>
      <c r="CN129" s="427">
        <v>0</v>
      </c>
      <c r="CO129" s="427">
        <v>35059.81</v>
      </c>
      <c r="CP129" s="427">
        <v>0.18000000000029104</v>
      </c>
      <c r="CQ129" s="427">
        <v>0</v>
      </c>
      <c r="CR129" s="427">
        <v>654446.89530539315</v>
      </c>
      <c r="CS129" s="427">
        <v>980478.32</v>
      </c>
      <c r="CT129" s="427">
        <v>0</v>
      </c>
      <c r="CU129" s="427">
        <v>0</v>
      </c>
      <c r="CV129" s="427">
        <v>980478.32</v>
      </c>
      <c r="CW129" s="427">
        <v>0</v>
      </c>
      <c r="CX129" s="427">
        <v>5132.91</v>
      </c>
      <c r="CY129" s="427">
        <v>5946.23</v>
      </c>
      <c r="CZ129" s="427">
        <v>0</v>
      </c>
      <c r="DA129" s="427">
        <v>0</v>
      </c>
      <c r="DB129" s="427">
        <v>991557.46</v>
      </c>
      <c r="DC129" s="427">
        <v>0</v>
      </c>
      <c r="DD129" s="427">
        <v>0</v>
      </c>
      <c r="DE129" s="427">
        <v>0</v>
      </c>
      <c r="DF129" s="427">
        <v>0</v>
      </c>
      <c r="DG129" s="427"/>
      <c r="DH129" s="427"/>
      <c r="DI129" s="427"/>
      <c r="DJ129" s="427">
        <v>0</v>
      </c>
      <c r="DK129" s="427">
        <v>0</v>
      </c>
      <c r="DL129" s="427">
        <v>0</v>
      </c>
      <c r="DM129" s="427">
        <v>0</v>
      </c>
      <c r="DN129" s="427">
        <v>0</v>
      </c>
      <c r="DO129" s="427">
        <v>0</v>
      </c>
      <c r="DP129" s="427">
        <v>-242135.01</v>
      </c>
      <c r="DQ129" s="427">
        <v>-50393.22</v>
      </c>
      <c r="DR129" s="427">
        <v>0</v>
      </c>
      <c r="DS129" s="427">
        <v>0</v>
      </c>
      <c r="DT129" s="427">
        <v>-292528.23</v>
      </c>
      <c r="DU129" s="427">
        <v>0</v>
      </c>
      <c r="DV129" s="427">
        <v>0</v>
      </c>
      <c r="DW129" s="427">
        <v>0</v>
      </c>
      <c r="DX129" s="427">
        <v>0</v>
      </c>
      <c r="DY129" s="427">
        <v>0</v>
      </c>
      <c r="DZ129" s="427">
        <v>-44582</v>
      </c>
      <c r="EA129" s="427">
        <v>-0.33469460683409125</v>
      </c>
      <c r="EC129" s="428">
        <f t="shared" si="3"/>
        <v>-0.33469460683409125</v>
      </c>
    </row>
    <row r="130" spans="1:133" ht="15.6" hidden="1" x14ac:dyDescent="0.3">
      <c r="A130" s="422" t="str">
        <f t="shared" si="2"/>
        <v>3302008</v>
      </c>
      <c r="B130" s="422" t="s">
        <v>501</v>
      </c>
      <c r="C130" s="423">
        <v>2008</v>
      </c>
      <c r="D130" s="424" t="s">
        <v>289</v>
      </c>
      <c r="E130" s="425" t="s">
        <v>1086</v>
      </c>
      <c r="F130" s="426">
        <v>46101</v>
      </c>
      <c r="G130" s="425" t="s">
        <v>161</v>
      </c>
      <c r="H130" s="425" t="s">
        <v>507</v>
      </c>
      <c r="I130" s="427">
        <v>2769081.664014861</v>
      </c>
      <c r="J130" s="427">
        <v>0</v>
      </c>
      <c r="K130" s="427">
        <v>105420.00333333333</v>
      </c>
      <c r="L130" s="427">
        <v>0</v>
      </c>
      <c r="M130" s="427">
        <v>325725</v>
      </c>
      <c r="N130" s="427">
        <v>68059.22</v>
      </c>
      <c r="O130" s="427">
        <v>0</v>
      </c>
      <c r="P130" s="427">
        <v>2659.55</v>
      </c>
      <c r="Q130" s="427">
        <v>14170.117740000011</v>
      </c>
      <c r="R130" s="427">
        <v>0</v>
      </c>
      <c r="S130" s="427">
        <v>0</v>
      </c>
      <c r="T130" s="427">
        <v>0</v>
      </c>
      <c r="U130" s="427">
        <v>0</v>
      </c>
      <c r="V130" s="427">
        <v>0</v>
      </c>
      <c r="W130" s="427">
        <v>0</v>
      </c>
      <c r="X130" s="427">
        <v>3285115.5550881946</v>
      </c>
      <c r="Y130" s="427">
        <v>1385384.21</v>
      </c>
      <c r="Z130" s="427">
        <v>15419.35</v>
      </c>
      <c r="AA130" s="427">
        <v>494365.42</v>
      </c>
      <c r="AB130" s="427">
        <v>51203.34</v>
      </c>
      <c r="AC130" s="427">
        <v>152013.57999999999</v>
      </c>
      <c r="AD130" s="427">
        <v>0</v>
      </c>
      <c r="AE130" s="427">
        <v>33127.53</v>
      </c>
      <c r="AF130" s="427">
        <v>6290</v>
      </c>
      <c r="AG130" s="427">
        <v>2045</v>
      </c>
      <c r="AH130" s="427">
        <v>0</v>
      </c>
      <c r="AI130" s="427">
        <v>0</v>
      </c>
      <c r="AJ130" s="427">
        <v>6921.21</v>
      </c>
      <c r="AK130" s="427">
        <v>2568.09</v>
      </c>
      <c r="AL130" s="427">
        <v>14357.87</v>
      </c>
      <c r="AM130" s="427">
        <v>13156.65</v>
      </c>
      <c r="AN130" s="427">
        <v>27736.37</v>
      </c>
      <c r="AO130" s="427">
        <v>28884.830000000005</v>
      </c>
      <c r="AP130" s="427">
        <v>28066.38</v>
      </c>
      <c r="AQ130" s="427">
        <v>157441.62</v>
      </c>
      <c r="AR130" s="427">
        <v>26082.69</v>
      </c>
      <c r="AS130" s="427">
        <v>0</v>
      </c>
      <c r="AT130" s="427">
        <v>12833.17</v>
      </c>
      <c r="AU130" s="427">
        <v>0</v>
      </c>
      <c r="AV130" s="427">
        <v>0</v>
      </c>
      <c r="AW130" s="427">
        <v>870.49</v>
      </c>
      <c r="AX130" s="427">
        <v>0</v>
      </c>
      <c r="AY130" s="427">
        <v>0</v>
      </c>
      <c r="AZ130" s="427">
        <v>10716.51</v>
      </c>
      <c r="BA130" s="427">
        <v>9471</v>
      </c>
      <c r="BB130" s="427">
        <v>6344</v>
      </c>
      <c r="BC130" s="427">
        <v>214941.98</v>
      </c>
      <c r="BD130" s="427">
        <v>401478.01</v>
      </c>
      <c r="BE130" s="427">
        <v>13683.58</v>
      </c>
      <c r="BF130" s="427">
        <v>176248.55</v>
      </c>
      <c r="BG130" s="427">
        <v>0</v>
      </c>
      <c r="BH130" s="427">
        <v>0</v>
      </c>
      <c r="BI130" s="427">
        <v>0</v>
      </c>
      <c r="BJ130" s="427">
        <v>3291651.4299999997</v>
      </c>
      <c r="BK130" s="427">
        <v>246208.84000000049</v>
      </c>
      <c r="BL130" s="427">
        <v>-6535.8749118051492</v>
      </c>
      <c r="BM130" s="427">
        <v>239672.96508819534</v>
      </c>
      <c r="BN130" s="427">
        <v>9141.25</v>
      </c>
      <c r="BO130" s="427">
        <v>40000</v>
      </c>
      <c r="BP130" s="427">
        <v>0</v>
      </c>
      <c r="BQ130" s="427">
        <v>49141.25</v>
      </c>
      <c r="BR130" s="427">
        <v>10882</v>
      </c>
      <c r="BS130" s="427">
        <v>41296.5</v>
      </c>
      <c r="BT130" s="427">
        <v>0</v>
      </c>
      <c r="BU130" s="427">
        <v>12625</v>
      </c>
      <c r="BV130" s="427">
        <v>0</v>
      </c>
      <c r="BW130" s="427">
        <v>0</v>
      </c>
      <c r="BX130" s="427">
        <v>0</v>
      </c>
      <c r="BY130" s="427">
        <v>0</v>
      </c>
      <c r="BZ130" s="427">
        <v>64803.5</v>
      </c>
      <c r="CA130" s="427">
        <v>17766.43</v>
      </c>
      <c r="CB130" s="427">
        <v>-15662.25</v>
      </c>
      <c r="CC130" s="427">
        <v>2104.1800000000003</v>
      </c>
      <c r="CD130" s="427">
        <v>0</v>
      </c>
      <c r="CE130" s="427">
        <v>0</v>
      </c>
      <c r="CF130" s="427">
        <v>0</v>
      </c>
      <c r="CG130" s="427">
        <v>0</v>
      </c>
      <c r="CH130" s="427">
        <v>0</v>
      </c>
      <c r="CI130" s="427">
        <v>0</v>
      </c>
      <c r="CJ130" s="427">
        <v>0</v>
      </c>
      <c r="CK130" s="427">
        <v>0</v>
      </c>
      <c r="CL130" s="427">
        <v>0</v>
      </c>
      <c r="CM130" s="427">
        <v>239672.96508819534</v>
      </c>
      <c r="CN130" s="427">
        <v>0</v>
      </c>
      <c r="CO130" s="427">
        <v>2104</v>
      </c>
      <c r="CP130" s="427">
        <v>0.18000000000029104</v>
      </c>
      <c r="CQ130" s="427">
        <v>0</v>
      </c>
      <c r="CR130" s="427">
        <v>241777.14508819534</v>
      </c>
      <c r="CS130" s="427">
        <v>584719.51</v>
      </c>
      <c r="CT130" s="427">
        <v>0</v>
      </c>
      <c r="CU130" s="427">
        <v>0</v>
      </c>
      <c r="CV130" s="427">
        <v>584719.51</v>
      </c>
      <c r="CW130" s="427">
        <v>0</v>
      </c>
      <c r="CX130" s="427">
        <v>16563.73</v>
      </c>
      <c r="CY130" s="427">
        <v>9507.67</v>
      </c>
      <c r="CZ130" s="427">
        <v>0</v>
      </c>
      <c r="DA130" s="427">
        <v>0</v>
      </c>
      <c r="DB130" s="427">
        <v>610790.91</v>
      </c>
      <c r="DC130" s="427">
        <v>0</v>
      </c>
      <c r="DD130" s="427">
        <v>0</v>
      </c>
      <c r="DE130" s="427">
        <v>0</v>
      </c>
      <c r="DF130" s="427">
        <v>0</v>
      </c>
      <c r="DG130" s="427"/>
      <c r="DH130" s="427"/>
      <c r="DI130" s="427"/>
      <c r="DJ130" s="427">
        <v>0</v>
      </c>
      <c r="DK130" s="427">
        <v>0</v>
      </c>
      <c r="DL130" s="427">
        <v>0</v>
      </c>
      <c r="DM130" s="427">
        <v>0</v>
      </c>
      <c r="DN130" s="427">
        <v>0</v>
      </c>
      <c r="DO130" s="427">
        <v>0</v>
      </c>
      <c r="DP130" s="427">
        <v>-24237.87</v>
      </c>
      <c r="DQ130" s="427">
        <v>-131273.26</v>
      </c>
      <c r="DR130" s="427">
        <v>0</v>
      </c>
      <c r="DS130" s="427">
        <v>0</v>
      </c>
      <c r="DT130" s="427">
        <v>-155511.13</v>
      </c>
      <c r="DU130" s="427">
        <v>0</v>
      </c>
      <c r="DV130" s="427">
        <v>0</v>
      </c>
      <c r="DW130" s="427">
        <v>0</v>
      </c>
      <c r="DX130" s="427">
        <v>0</v>
      </c>
      <c r="DY130" s="427">
        <v>0</v>
      </c>
      <c r="DZ130" s="427">
        <v>-213502.74</v>
      </c>
      <c r="EA130" s="427">
        <v>0.10508819529786706</v>
      </c>
      <c r="EC130" s="428">
        <f t="shared" si="3"/>
        <v>0.10508819529786706</v>
      </c>
    </row>
    <row r="131" spans="1:133" ht="15.6" hidden="1" x14ac:dyDescent="0.3">
      <c r="A131" s="422" t="str">
        <f t="shared" si="2"/>
        <v>3301038</v>
      </c>
      <c r="B131" s="422" t="s">
        <v>502</v>
      </c>
      <c r="C131" s="423">
        <v>1038</v>
      </c>
      <c r="D131" s="424" t="s">
        <v>290</v>
      </c>
      <c r="E131" s="425" t="s">
        <v>1086</v>
      </c>
      <c r="F131" s="426">
        <v>46094</v>
      </c>
      <c r="G131" s="425" t="s">
        <v>161</v>
      </c>
      <c r="H131" s="425" t="s">
        <v>509</v>
      </c>
      <c r="I131" s="427">
        <v>1141774.2635632544</v>
      </c>
      <c r="J131" s="427">
        <v>0</v>
      </c>
      <c r="K131" s="427">
        <v>103856.45639889197</v>
      </c>
      <c r="L131" s="427">
        <v>0</v>
      </c>
      <c r="M131" s="427">
        <v>0</v>
      </c>
      <c r="N131" s="427">
        <v>0</v>
      </c>
      <c r="O131" s="427">
        <v>10535</v>
      </c>
      <c r="P131" s="427">
        <v>0</v>
      </c>
      <c r="Q131" s="427">
        <v>14238</v>
      </c>
      <c r="R131" s="427">
        <v>15406</v>
      </c>
      <c r="S131" s="427">
        <v>0</v>
      </c>
      <c r="T131" s="427">
        <v>0</v>
      </c>
      <c r="U131" s="427">
        <v>114382</v>
      </c>
      <c r="V131" s="427">
        <v>21599</v>
      </c>
      <c r="W131" s="427">
        <v>0</v>
      </c>
      <c r="X131" s="427">
        <v>1421790.7199621464</v>
      </c>
      <c r="Y131" s="427">
        <v>334991</v>
      </c>
      <c r="Z131" s="427">
        <v>0</v>
      </c>
      <c r="AA131" s="427">
        <v>611588</v>
      </c>
      <c r="AB131" s="427">
        <v>42474.82</v>
      </c>
      <c r="AC131" s="427">
        <v>52018.62</v>
      </c>
      <c r="AD131" s="427">
        <v>0</v>
      </c>
      <c r="AE131" s="427">
        <v>0</v>
      </c>
      <c r="AF131" s="427">
        <v>3648</v>
      </c>
      <c r="AG131" s="427">
        <v>5051</v>
      </c>
      <c r="AH131" s="427">
        <v>0</v>
      </c>
      <c r="AI131" s="427">
        <v>0</v>
      </c>
      <c r="AJ131" s="427">
        <v>5036</v>
      </c>
      <c r="AK131" s="427">
        <v>144</v>
      </c>
      <c r="AL131" s="427">
        <v>31600</v>
      </c>
      <c r="AM131" s="427">
        <v>171</v>
      </c>
      <c r="AN131" s="427">
        <v>2470</v>
      </c>
      <c r="AO131" s="427">
        <v>0</v>
      </c>
      <c r="AP131" s="427">
        <v>15056</v>
      </c>
      <c r="AQ131" s="427">
        <v>33649</v>
      </c>
      <c r="AR131" s="427">
        <v>0</v>
      </c>
      <c r="AS131" s="427">
        <v>0</v>
      </c>
      <c r="AT131" s="427">
        <v>1847</v>
      </c>
      <c r="AU131" s="427">
        <v>1491.77</v>
      </c>
      <c r="AV131" s="427">
        <v>0</v>
      </c>
      <c r="AW131" s="427">
        <v>411</v>
      </c>
      <c r="AX131" s="427">
        <v>16556</v>
      </c>
      <c r="AY131" s="427">
        <v>0</v>
      </c>
      <c r="AZ131" s="427">
        <v>8121</v>
      </c>
      <c r="BA131" s="427">
        <v>3291.75</v>
      </c>
      <c r="BB131" s="427">
        <v>0</v>
      </c>
      <c r="BC131" s="427">
        <v>53481.33</v>
      </c>
      <c r="BD131" s="427">
        <v>21528</v>
      </c>
      <c r="BE131" s="427">
        <v>167214.17000000001</v>
      </c>
      <c r="BF131" s="427">
        <v>36333</v>
      </c>
      <c r="BG131" s="427">
        <v>0</v>
      </c>
      <c r="BH131" s="427">
        <v>0</v>
      </c>
      <c r="BI131" s="427">
        <v>7359</v>
      </c>
      <c r="BJ131" s="427">
        <v>1455531.46</v>
      </c>
      <c r="BK131" s="427">
        <v>102220.76599999983</v>
      </c>
      <c r="BL131" s="427">
        <v>-33740.740037853597</v>
      </c>
      <c r="BM131" s="427">
        <v>68480.025962146232</v>
      </c>
      <c r="BN131" s="427">
        <v>5154.25</v>
      </c>
      <c r="BO131" s="427">
        <v>0</v>
      </c>
      <c r="BP131" s="427">
        <v>7359</v>
      </c>
      <c r="BQ131" s="427">
        <v>12513.25</v>
      </c>
      <c r="BR131" s="427">
        <v>0</v>
      </c>
      <c r="BS131" s="427">
        <v>33070</v>
      </c>
      <c r="BT131" s="427">
        <v>0</v>
      </c>
      <c r="BU131" s="427">
        <v>0</v>
      </c>
      <c r="BV131" s="427">
        <v>0</v>
      </c>
      <c r="BW131" s="427">
        <v>0</v>
      </c>
      <c r="BX131" s="427">
        <v>0</v>
      </c>
      <c r="BY131" s="427">
        <v>0</v>
      </c>
      <c r="BZ131" s="427">
        <v>33070</v>
      </c>
      <c r="CA131" s="427">
        <v>20556.410000000003</v>
      </c>
      <c r="CB131" s="427">
        <v>-20556.75</v>
      </c>
      <c r="CC131" s="427">
        <v>-0.33999999999650754</v>
      </c>
      <c r="CD131" s="427">
        <v>0</v>
      </c>
      <c r="CE131" s="427">
        <v>0</v>
      </c>
      <c r="CF131" s="427">
        <v>0</v>
      </c>
      <c r="CG131" s="427">
        <v>0</v>
      </c>
      <c r="CH131" s="427">
        <v>0</v>
      </c>
      <c r="CI131" s="427">
        <v>0</v>
      </c>
      <c r="CJ131" s="427">
        <v>0</v>
      </c>
      <c r="CK131" s="427">
        <v>0</v>
      </c>
      <c r="CL131" s="427">
        <v>0</v>
      </c>
      <c r="CM131" s="427">
        <v>68480.025962146232</v>
      </c>
      <c r="CN131" s="427">
        <v>0</v>
      </c>
      <c r="CO131" s="427">
        <v>0</v>
      </c>
      <c r="CP131" s="427">
        <v>-0.33999999999650754</v>
      </c>
      <c r="CQ131" s="427">
        <v>0</v>
      </c>
      <c r="CR131" s="427">
        <v>68479.685962146235</v>
      </c>
      <c r="CS131" s="427">
        <v>416487</v>
      </c>
      <c r="CT131" s="427">
        <v>20681.900000000001</v>
      </c>
      <c r="CU131" s="427">
        <v>1372.62</v>
      </c>
      <c r="CV131" s="427">
        <v>397177.72</v>
      </c>
      <c r="CW131" s="427">
        <v>0</v>
      </c>
      <c r="CX131" s="427">
        <v>7633</v>
      </c>
      <c r="CY131" s="427">
        <v>8011.03</v>
      </c>
      <c r="CZ131" s="427">
        <v>39094</v>
      </c>
      <c r="DA131" s="427">
        <v>190</v>
      </c>
      <c r="DB131" s="427">
        <v>452105.75</v>
      </c>
      <c r="DC131" s="427">
        <v>0</v>
      </c>
      <c r="DD131" s="427">
        <v>0</v>
      </c>
      <c r="DE131" s="427">
        <v>0</v>
      </c>
      <c r="DF131" s="427">
        <v>0</v>
      </c>
      <c r="DG131" s="427"/>
      <c r="DH131" s="427"/>
      <c r="DI131" s="427"/>
      <c r="DJ131" s="427">
        <v>0</v>
      </c>
      <c r="DK131" s="427">
        <v>0</v>
      </c>
      <c r="DL131" s="427">
        <v>0</v>
      </c>
      <c r="DM131" s="427">
        <v>0</v>
      </c>
      <c r="DN131" s="427">
        <v>0</v>
      </c>
      <c r="DO131" s="427">
        <v>0</v>
      </c>
      <c r="DP131" s="427">
        <v>-110623.61</v>
      </c>
      <c r="DQ131" s="427">
        <v>-32078.33</v>
      </c>
      <c r="DR131" s="427">
        <v>0</v>
      </c>
      <c r="DS131" s="427">
        <v>0</v>
      </c>
      <c r="DT131" s="427">
        <v>-142701.94</v>
      </c>
      <c r="DU131" s="427">
        <v>0</v>
      </c>
      <c r="DV131" s="427">
        <v>0</v>
      </c>
      <c r="DW131" s="427">
        <v>0</v>
      </c>
      <c r="DX131" s="427">
        <v>-223125.43</v>
      </c>
      <c r="DY131" s="427">
        <v>0</v>
      </c>
      <c r="DZ131" s="427">
        <v>-17799.189999999999</v>
      </c>
      <c r="EA131" s="427">
        <v>0.49596214623306878</v>
      </c>
      <c r="EC131" s="428">
        <f t="shared" si="3"/>
        <v>0.49596214625853463</v>
      </c>
    </row>
    <row r="132" spans="1:133" ht="15.6" hidden="1" x14ac:dyDescent="0.3">
      <c r="A132" s="422" t="str">
        <f t="shared" si="2"/>
        <v>3302174</v>
      </c>
      <c r="B132" s="422" t="s">
        <v>503</v>
      </c>
      <c r="C132" s="423">
        <v>2174</v>
      </c>
      <c r="D132" s="424" t="s">
        <v>291</v>
      </c>
      <c r="E132" s="425" t="s">
        <v>1086</v>
      </c>
      <c r="F132" s="426">
        <v>46094</v>
      </c>
      <c r="G132" s="425" t="s">
        <v>161</v>
      </c>
      <c r="H132" s="425" t="s">
        <v>511</v>
      </c>
      <c r="I132" s="427">
        <v>1839451.3131024095</v>
      </c>
      <c r="J132" s="427">
        <v>0</v>
      </c>
      <c r="K132" s="427">
        <v>178376.36</v>
      </c>
      <c r="L132" s="427">
        <v>0</v>
      </c>
      <c r="M132" s="427">
        <v>193920</v>
      </c>
      <c r="N132" s="427">
        <v>103892</v>
      </c>
      <c r="O132" s="427">
        <v>0</v>
      </c>
      <c r="P132" s="427">
        <v>0</v>
      </c>
      <c r="Q132" s="427">
        <v>78142.829999999987</v>
      </c>
      <c r="R132" s="427">
        <v>0</v>
      </c>
      <c r="S132" s="427">
        <v>0</v>
      </c>
      <c r="T132" s="427">
        <v>0</v>
      </c>
      <c r="U132" s="427">
        <v>6977.91</v>
      </c>
      <c r="V132" s="427">
        <v>0</v>
      </c>
      <c r="W132" s="427">
        <v>0</v>
      </c>
      <c r="X132" s="427">
        <v>2400760.4131024098</v>
      </c>
      <c r="Y132" s="427">
        <v>1093342.1500000001</v>
      </c>
      <c r="Z132" s="427">
        <v>0</v>
      </c>
      <c r="AA132" s="427">
        <v>488323.39</v>
      </c>
      <c r="AB132" s="427">
        <v>43790.47</v>
      </c>
      <c r="AC132" s="427">
        <v>157638.15000000002</v>
      </c>
      <c r="AD132" s="427">
        <v>0</v>
      </c>
      <c r="AE132" s="427">
        <v>115912.94</v>
      </c>
      <c r="AF132" s="427">
        <v>7367.3700000000008</v>
      </c>
      <c r="AG132" s="427">
        <v>11200.15</v>
      </c>
      <c r="AH132" s="427">
        <v>0</v>
      </c>
      <c r="AI132" s="427">
        <v>0</v>
      </c>
      <c r="AJ132" s="427">
        <v>51766.58</v>
      </c>
      <c r="AK132" s="427">
        <v>91.99</v>
      </c>
      <c r="AL132" s="427">
        <v>40211.449999999997</v>
      </c>
      <c r="AM132" s="427">
        <v>6011.16</v>
      </c>
      <c r="AN132" s="427">
        <v>40624.559999999998</v>
      </c>
      <c r="AO132" s="427">
        <v>20532.460000000003</v>
      </c>
      <c r="AP132" s="427">
        <v>1430.29</v>
      </c>
      <c r="AQ132" s="427">
        <v>137503.72999999995</v>
      </c>
      <c r="AR132" s="427">
        <v>6690</v>
      </c>
      <c r="AS132" s="427">
        <v>0</v>
      </c>
      <c r="AT132" s="427">
        <v>3238.28</v>
      </c>
      <c r="AU132" s="427">
        <v>14280.72</v>
      </c>
      <c r="AV132" s="427">
        <v>2179.15</v>
      </c>
      <c r="AW132" s="427">
        <v>0</v>
      </c>
      <c r="AX132" s="427">
        <v>0</v>
      </c>
      <c r="AY132" s="427">
        <v>0</v>
      </c>
      <c r="AZ132" s="427">
        <v>9885.5999999999985</v>
      </c>
      <c r="BA132" s="427">
        <v>8100</v>
      </c>
      <c r="BB132" s="427">
        <v>0</v>
      </c>
      <c r="BC132" s="427">
        <v>149022.12</v>
      </c>
      <c r="BD132" s="427">
        <v>12805.49</v>
      </c>
      <c r="BE132" s="427">
        <v>21726.68</v>
      </c>
      <c r="BF132" s="427">
        <v>27740.07</v>
      </c>
      <c r="BG132" s="427">
        <v>0</v>
      </c>
      <c r="BH132" s="427">
        <v>0</v>
      </c>
      <c r="BI132" s="427">
        <v>3626</v>
      </c>
      <c r="BJ132" s="427">
        <v>2475040.9500000002</v>
      </c>
      <c r="BK132" s="427">
        <v>168806.53999999893</v>
      </c>
      <c r="BL132" s="427">
        <v>-74280.536897590384</v>
      </c>
      <c r="BM132" s="427">
        <v>94526.003102408547</v>
      </c>
      <c r="BN132" s="427">
        <v>7712.5</v>
      </c>
      <c r="BO132" s="427">
        <v>0</v>
      </c>
      <c r="BP132" s="427">
        <v>3626</v>
      </c>
      <c r="BQ132" s="427">
        <v>11338.5</v>
      </c>
      <c r="BR132" s="427">
        <v>0</v>
      </c>
      <c r="BS132" s="427">
        <v>11339</v>
      </c>
      <c r="BT132" s="427">
        <v>0</v>
      </c>
      <c r="BU132" s="427">
        <v>0</v>
      </c>
      <c r="BV132" s="427">
        <v>0</v>
      </c>
      <c r="BW132" s="427">
        <v>0</v>
      </c>
      <c r="BX132" s="427">
        <v>0</v>
      </c>
      <c r="BY132" s="427">
        <v>0</v>
      </c>
      <c r="BZ132" s="427">
        <v>11339</v>
      </c>
      <c r="CA132" s="427">
        <v>0.25</v>
      </c>
      <c r="CB132" s="427">
        <v>-0.5</v>
      </c>
      <c r="CC132" s="427">
        <v>-0.25</v>
      </c>
      <c r="CD132" s="427">
        <v>0</v>
      </c>
      <c r="CE132" s="427">
        <v>0</v>
      </c>
      <c r="CF132" s="427">
        <v>0</v>
      </c>
      <c r="CG132" s="427">
        <v>0</v>
      </c>
      <c r="CH132" s="427">
        <v>0</v>
      </c>
      <c r="CI132" s="427">
        <v>0</v>
      </c>
      <c r="CJ132" s="427">
        <v>0</v>
      </c>
      <c r="CK132" s="427">
        <v>0</v>
      </c>
      <c r="CL132" s="427">
        <v>0</v>
      </c>
      <c r="CM132" s="427">
        <v>94526.003102408547</v>
      </c>
      <c r="CN132" s="427">
        <v>0</v>
      </c>
      <c r="CO132" s="427">
        <v>0</v>
      </c>
      <c r="CP132" s="427">
        <v>-0.25</v>
      </c>
      <c r="CQ132" s="427">
        <v>0</v>
      </c>
      <c r="CR132" s="427">
        <v>94525.753102408547</v>
      </c>
      <c r="CS132" s="427">
        <v>359531.62</v>
      </c>
      <c r="CT132" s="427">
        <v>1270.67</v>
      </c>
      <c r="CU132" s="427">
        <v>0</v>
      </c>
      <c r="CV132" s="427">
        <v>358260.95</v>
      </c>
      <c r="CW132" s="427">
        <v>39.630000000000003</v>
      </c>
      <c r="CX132" s="427">
        <v>9647.5400000000009</v>
      </c>
      <c r="CY132" s="427">
        <v>3791.37</v>
      </c>
      <c r="CZ132" s="427">
        <v>6806.69</v>
      </c>
      <c r="DA132" s="427">
        <v>0</v>
      </c>
      <c r="DB132" s="427">
        <v>378546.18</v>
      </c>
      <c r="DC132" s="427">
        <v>3545.14</v>
      </c>
      <c r="DD132" s="427">
        <v>0</v>
      </c>
      <c r="DE132" s="427">
        <v>0</v>
      </c>
      <c r="DF132" s="427">
        <v>3545.14</v>
      </c>
      <c r="DG132" s="427"/>
      <c r="DH132" s="427"/>
      <c r="DI132" s="427"/>
      <c r="DJ132" s="427">
        <v>-75000</v>
      </c>
      <c r="DK132" s="427">
        <v>-71454.86</v>
      </c>
      <c r="DL132" s="427">
        <v>0</v>
      </c>
      <c r="DM132" s="427">
        <v>0</v>
      </c>
      <c r="DN132" s="427">
        <v>0</v>
      </c>
      <c r="DO132" s="427">
        <v>0</v>
      </c>
      <c r="DP132" s="427">
        <v>-175408.15</v>
      </c>
      <c r="DQ132" s="427">
        <v>0</v>
      </c>
      <c r="DR132" s="427">
        <v>0</v>
      </c>
      <c r="DS132" s="427">
        <v>0</v>
      </c>
      <c r="DT132" s="427">
        <v>-175408.15</v>
      </c>
      <c r="DU132" s="427">
        <v>0</v>
      </c>
      <c r="DV132" s="427">
        <v>0</v>
      </c>
      <c r="DW132" s="427">
        <v>-2396.4</v>
      </c>
      <c r="DX132" s="427">
        <v>0</v>
      </c>
      <c r="DY132" s="427">
        <v>0</v>
      </c>
      <c r="DZ132" s="427">
        <v>-34761.300000000003</v>
      </c>
      <c r="EA132" s="427">
        <v>0.2831024085462559</v>
      </c>
      <c r="EC132" s="428">
        <f t="shared" si="3"/>
        <v>0.28310240853897994</v>
      </c>
    </row>
    <row r="133" spans="1:133" ht="15.6" hidden="1" x14ac:dyDescent="0.3">
      <c r="A133" s="422" t="str">
        <f t="shared" si="2"/>
        <v>3302176</v>
      </c>
      <c r="B133" s="422" t="s">
        <v>504</v>
      </c>
      <c r="C133" s="423">
        <v>2176</v>
      </c>
      <c r="D133" s="424" t="s">
        <v>292</v>
      </c>
      <c r="E133" s="425" t="s">
        <v>1086</v>
      </c>
      <c r="F133" s="426" t="s">
        <v>1090</v>
      </c>
      <c r="G133" s="425" t="s">
        <v>161</v>
      </c>
      <c r="H133" s="425" t="s">
        <v>512</v>
      </c>
      <c r="I133" s="427">
        <v>4308223.2241659584</v>
      </c>
      <c r="J133" s="427">
        <v>0</v>
      </c>
      <c r="K133" s="427">
        <v>280593.67433333333</v>
      </c>
      <c r="L133" s="427">
        <v>0</v>
      </c>
      <c r="M133" s="427">
        <v>536310</v>
      </c>
      <c r="N133" s="427">
        <v>86026.22</v>
      </c>
      <c r="O133" s="427">
        <v>7750</v>
      </c>
      <c r="P133" s="427">
        <v>0</v>
      </c>
      <c r="Q133" s="427">
        <v>18533.97</v>
      </c>
      <c r="R133" s="427">
        <v>268747.48</v>
      </c>
      <c r="S133" s="427">
        <v>0</v>
      </c>
      <c r="T133" s="427">
        <v>0</v>
      </c>
      <c r="U133" s="427">
        <v>14696.49</v>
      </c>
      <c r="V133" s="427">
        <v>19747.919999999998</v>
      </c>
      <c r="W133" s="427">
        <v>0</v>
      </c>
      <c r="X133" s="427">
        <v>5540628.9784992915</v>
      </c>
      <c r="Y133" s="427">
        <v>2035506.79</v>
      </c>
      <c r="Z133" s="427">
        <v>0</v>
      </c>
      <c r="AA133" s="427">
        <v>922659.85</v>
      </c>
      <c r="AB133" s="427">
        <v>76887.98</v>
      </c>
      <c r="AC133" s="427">
        <v>251960.57</v>
      </c>
      <c r="AD133" s="427">
        <v>157205.95200000002</v>
      </c>
      <c r="AE133" s="427">
        <v>87828.6</v>
      </c>
      <c r="AF133" s="427">
        <v>3591.85</v>
      </c>
      <c r="AG133" s="427">
        <v>15711.75</v>
      </c>
      <c r="AH133" s="427">
        <v>0</v>
      </c>
      <c r="AI133" s="427">
        <v>0</v>
      </c>
      <c r="AJ133" s="427">
        <v>136763.88</v>
      </c>
      <c r="AK133" s="427">
        <v>0</v>
      </c>
      <c r="AL133" s="427">
        <v>12535.48</v>
      </c>
      <c r="AM133" s="427">
        <v>4244.1099999999997</v>
      </c>
      <c r="AN133" s="427">
        <v>80913.41</v>
      </c>
      <c r="AO133" s="427">
        <v>66127.06</v>
      </c>
      <c r="AP133" s="427">
        <v>19773.150000000001</v>
      </c>
      <c r="AQ133" s="427">
        <v>159680.15</v>
      </c>
      <c r="AR133" s="427">
        <v>0</v>
      </c>
      <c r="AS133" s="427">
        <v>0</v>
      </c>
      <c r="AT133" s="427">
        <v>13599.18</v>
      </c>
      <c r="AU133" s="427">
        <v>6803.91</v>
      </c>
      <c r="AV133" s="427">
        <v>4786.95</v>
      </c>
      <c r="AW133" s="427">
        <v>0</v>
      </c>
      <c r="AX133" s="427">
        <v>33300</v>
      </c>
      <c r="AY133" s="427">
        <v>0</v>
      </c>
      <c r="AZ133" s="427">
        <v>39531.980000000003</v>
      </c>
      <c r="BA133" s="427">
        <v>18745.650000000001</v>
      </c>
      <c r="BB133" s="427">
        <v>1694</v>
      </c>
      <c r="BC133" s="427">
        <v>339303.77</v>
      </c>
      <c r="BD133" s="427">
        <v>959098.58</v>
      </c>
      <c r="BE133" s="427">
        <v>40300.959999999992</v>
      </c>
      <c r="BF133" s="427">
        <v>116884.37000000002</v>
      </c>
      <c r="BG133" s="427">
        <v>0</v>
      </c>
      <c r="BH133" s="427">
        <v>0</v>
      </c>
      <c r="BI133" s="427">
        <v>6234</v>
      </c>
      <c r="BJ133" s="427">
        <v>5611673.932</v>
      </c>
      <c r="BK133" s="427">
        <v>410223</v>
      </c>
      <c r="BL133" s="427">
        <v>-71044.953500708565</v>
      </c>
      <c r="BM133" s="427">
        <v>339178.04649929143</v>
      </c>
      <c r="BN133" s="427">
        <v>11825.5</v>
      </c>
      <c r="BO133" s="427">
        <v>0</v>
      </c>
      <c r="BP133" s="427">
        <v>6234</v>
      </c>
      <c r="BQ133" s="427">
        <v>18059.5</v>
      </c>
      <c r="BR133" s="427">
        <v>0</v>
      </c>
      <c r="BS133" s="427">
        <v>0</v>
      </c>
      <c r="BT133" s="427">
        <v>8060</v>
      </c>
      <c r="BU133" s="427">
        <v>0</v>
      </c>
      <c r="BV133" s="427">
        <v>0</v>
      </c>
      <c r="BW133" s="427">
        <v>0</v>
      </c>
      <c r="BX133" s="427">
        <v>19804.7</v>
      </c>
      <c r="BY133" s="427">
        <v>0</v>
      </c>
      <c r="BZ133" s="427">
        <v>27864.7</v>
      </c>
      <c r="CA133" s="427">
        <v>9805</v>
      </c>
      <c r="CB133" s="427">
        <v>-9805.2000000000007</v>
      </c>
      <c r="CC133" s="427">
        <v>-0.2000000000007276</v>
      </c>
      <c r="CD133" s="427">
        <v>0</v>
      </c>
      <c r="CE133" s="427">
        <v>0</v>
      </c>
      <c r="CF133" s="427">
        <v>0</v>
      </c>
      <c r="CG133" s="427">
        <v>0</v>
      </c>
      <c r="CH133" s="427">
        <v>0</v>
      </c>
      <c r="CI133" s="427">
        <v>0</v>
      </c>
      <c r="CJ133" s="427">
        <v>0</v>
      </c>
      <c r="CK133" s="427">
        <v>0</v>
      </c>
      <c r="CL133" s="427">
        <v>0</v>
      </c>
      <c r="CM133" s="427">
        <v>339178.04649929143</v>
      </c>
      <c r="CN133" s="427">
        <v>0</v>
      </c>
      <c r="CO133" s="427">
        <v>0</v>
      </c>
      <c r="CP133" s="427">
        <v>-0.2000000000007276</v>
      </c>
      <c r="CQ133" s="427">
        <v>0</v>
      </c>
      <c r="CR133" s="427">
        <v>339177.84649929142</v>
      </c>
      <c r="CS133" s="427">
        <v>788635.23</v>
      </c>
      <c r="CT133" s="427">
        <v>137243.46</v>
      </c>
      <c r="CU133" s="427">
        <v>0</v>
      </c>
      <c r="CV133" s="427">
        <v>651391.77</v>
      </c>
      <c r="CW133" s="427">
        <v>0</v>
      </c>
      <c r="CX133" s="427">
        <v>29602.77</v>
      </c>
      <c r="CY133" s="427">
        <v>22286.61</v>
      </c>
      <c r="CZ133" s="427">
        <v>0</v>
      </c>
      <c r="DA133" s="427">
        <v>-0.4</v>
      </c>
      <c r="DB133" s="427">
        <v>703280.75</v>
      </c>
      <c r="DC133" s="427">
        <v>0</v>
      </c>
      <c r="DD133" s="427">
        <v>0</v>
      </c>
      <c r="DE133" s="427">
        <v>0</v>
      </c>
      <c r="DF133" s="427">
        <v>0</v>
      </c>
      <c r="DG133" s="427"/>
      <c r="DH133" s="427"/>
      <c r="DI133" s="427"/>
      <c r="DJ133" s="427">
        <v>0</v>
      </c>
      <c r="DK133" s="427">
        <v>0</v>
      </c>
      <c r="DL133" s="427">
        <v>3892.33</v>
      </c>
      <c r="DM133" s="427">
        <v>0</v>
      </c>
      <c r="DN133" s="427">
        <v>37255.99</v>
      </c>
      <c r="DO133" s="427">
        <v>0</v>
      </c>
      <c r="DP133" s="427">
        <v>-405250.83</v>
      </c>
      <c r="DQ133" s="427">
        <v>0</v>
      </c>
      <c r="DR133" s="427">
        <v>0</v>
      </c>
      <c r="DS133" s="427">
        <v>0</v>
      </c>
      <c r="DT133" s="427">
        <v>-364102.51</v>
      </c>
      <c r="DU133" s="427">
        <v>0</v>
      </c>
      <c r="DV133" s="427">
        <v>0</v>
      </c>
      <c r="DW133" s="427">
        <v>0</v>
      </c>
      <c r="DX133" s="427">
        <v>0</v>
      </c>
      <c r="DY133" s="427">
        <v>0</v>
      </c>
      <c r="DZ133" s="427">
        <v>0</v>
      </c>
      <c r="EA133" s="427">
        <v>-0.39350070856744424</v>
      </c>
      <c r="EC133" s="428">
        <f t="shared" si="3"/>
        <v>-0.39350070856744424</v>
      </c>
    </row>
    <row r="134" spans="1:133" ht="15.6" hidden="1" x14ac:dyDescent="0.3">
      <c r="A134" s="422" t="str">
        <f t="shared" ref="A134:A190" si="4">330&amp;C134</f>
        <v>3307047</v>
      </c>
      <c r="B134" s="422" t="s">
        <v>505</v>
      </c>
      <c r="C134" s="423">
        <v>7047</v>
      </c>
      <c r="D134" s="424" t="s">
        <v>293</v>
      </c>
      <c r="E134" s="425" t="s">
        <v>1086</v>
      </c>
      <c r="F134" s="426">
        <v>46094</v>
      </c>
      <c r="G134" s="425" t="s">
        <v>161</v>
      </c>
      <c r="H134" s="425" t="s">
        <v>513</v>
      </c>
      <c r="I134" s="427">
        <v>1271430.6567391304</v>
      </c>
      <c r="J134" s="427">
        <v>0</v>
      </c>
      <c r="K134" s="427">
        <v>2147972.7342001703</v>
      </c>
      <c r="L134" s="427">
        <v>0</v>
      </c>
      <c r="M134" s="427">
        <v>116579</v>
      </c>
      <c r="N134" s="427">
        <v>20156</v>
      </c>
      <c r="O134" s="427">
        <v>0</v>
      </c>
      <c r="P134" s="427">
        <v>0</v>
      </c>
      <c r="Q134" s="427">
        <v>5085.5500000000011</v>
      </c>
      <c r="R134" s="427">
        <v>5874.97</v>
      </c>
      <c r="S134" s="427">
        <v>0</v>
      </c>
      <c r="T134" s="427">
        <v>0</v>
      </c>
      <c r="U134" s="427">
        <v>2733.4</v>
      </c>
      <c r="V134" s="427">
        <v>259268</v>
      </c>
      <c r="W134" s="427">
        <v>0</v>
      </c>
      <c r="X134" s="427">
        <v>3829100.3109393008</v>
      </c>
      <c r="Y134" s="427">
        <v>1228122.3699999999</v>
      </c>
      <c r="Z134" s="427">
        <v>0</v>
      </c>
      <c r="AA134" s="427">
        <v>970989.92999999993</v>
      </c>
      <c r="AB134" s="427">
        <v>41949.78</v>
      </c>
      <c r="AC134" s="427">
        <v>123664.01</v>
      </c>
      <c r="AD134" s="427">
        <v>70825.64</v>
      </c>
      <c r="AE134" s="427">
        <v>78464.7</v>
      </c>
      <c r="AF134" s="427">
        <v>11472.59</v>
      </c>
      <c r="AG134" s="427">
        <v>9423.4</v>
      </c>
      <c r="AH134" s="427">
        <v>0</v>
      </c>
      <c r="AI134" s="427">
        <v>0</v>
      </c>
      <c r="AJ134" s="427">
        <v>23511.360000000001</v>
      </c>
      <c r="AK134" s="427">
        <v>9785</v>
      </c>
      <c r="AL134" s="427">
        <v>6610.04</v>
      </c>
      <c r="AM134" s="427">
        <v>23064.73</v>
      </c>
      <c r="AN134" s="427">
        <v>131622.71000000002</v>
      </c>
      <c r="AO134" s="427">
        <v>6600</v>
      </c>
      <c r="AP134" s="427">
        <v>12180.43</v>
      </c>
      <c r="AQ134" s="427">
        <v>51083.17000000058</v>
      </c>
      <c r="AR134" s="427">
        <v>0</v>
      </c>
      <c r="AS134" s="427">
        <v>0</v>
      </c>
      <c r="AT134" s="427">
        <v>21321.59</v>
      </c>
      <c r="AU134" s="427">
        <v>0</v>
      </c>
      <c r="AV134" s="427">
        <v>0</v>
      </c>
      <c r="AW134" s="427">
        <v>14038.1</v>
      </c>
      <c r="AX134" s="427">
        <v>0</v>
      </c>
      <c r="AY134" s="427">
        <v>0</v>
      </c>
      <c r="AZ134" s="427">
        <v>19960.159999999996</v>
      </c>
      <c r="BA134" s="427">
        <v>3291.75</v>
      </c>
      <c r="BB134" s="427">
        <v>3868.86</v>
      </c>
      <c r="BC134" s="427">
        <v>27488.32</v>
      </c>
      <c r="BD134" s="427">
        <v>665034.97</v>
      </c>
      <c r="BE134" s="427">
        <v>0</v>
      </c>
      <c r="BF134" s="427">
        <v>208394.76</v>
      </c>
      <c r="BG134" s="427">
        <v>0</v>
      </c>
      <c r="BH134" s="427">
        <v>0</v>
      </c>
      <c r="BI134" s="427">
        <v>0</v>
      </c>
      <c r="BJ134" s="427">
        <v>3762768.3699999992</v>
      </c>
      <c r="BK134" s="427">
        <v>-397009.12999999442</v>
      </c>
      <c r="BL134" s="427">
        <v>66331.940939301625</v>
      </c>
      <c r="BM134" s="427">
        <v>-330677.18906069279</v>
      </c>
      <c r="BN134" s="427">
        <v>8809.3799999999992</v>
      </c>
      <c r="BO134" s="427">
        <v>0</v>
      </c>
      <c r="BP134" s="427">
        <v>0</v>
      </c>
      <c r="BQ134" s="427">
        <v>8809.3799999999992</v>
      </c>
      <c r="BR134" s="427">
        <v>0</v>
      </c>
      <c r="BS134" s="427">
        <v>0</v>
      </c>
      <c r="BT134" s="427">
        <v>2339</v>
      </c>
      <c r="BU134" s="427">
        <v>0</v>
      </c>
      <c r="BV134" s="427">
        <v>0</v>
      </c>
      <c r="BW134" s="427">
        <v>0</v>
      </c>
      <c r="BX134" s="427">
        <v>2348.9499999999998</v>
      </c>
      <c r="BY134" s="427">
        <v>0</v>
      </c>
      <c r="BZ134" s="427">
        <v>4687.95</v>
      </c>
      <c r="CA134" s="427">
        <v>21896.129999999997</v>
      </c>
      <c r="CB134" s="427">
        <v>4121.4299999999994</v>
      </c>
      <c r="CC134" s="427">
        <v>26017.559999999998</v>
      </c>
      <c r="CD134" s="427">
        <v>0</v>
      </c>
      <c r="CE134" s="427">
        <v>0</v>
      </c>
      <c r="CF134" s="427">
        <v>0</v>
      </c>
      <c r="CG134" s="427">
        <v>0</v>
      </c>
      <c r="CH134" s="427">
        <v>0</v>
      </c>
      <c r="CI134" s="427">
        <v>0</v>
      </c>
      <c r="CJ134" s="427">
        <v>0</v>
      </c>
      <c r="CK134" s="427">
        <v>0</v>
      </c>
      <c r="CL134" s="427">
        <v>0</v>
      </c>
      <c r="CM134" s="427">
        <v>0</v>
      </c>
      <c r="CN134" s="427">
        <v>-330677.18906069279</v>
      </c>
      <c r="CO134" s="427">
        <v>26018</v>
      </c>
      <c r="CP134" s="427">
        <v>-0.44000000000232831</v>
      </c>
      <c r="CQ134" s="427">
        <v>0</v>
      </c>
      <c r="CR134" s="427">
        <v>-304659.62906069279</v>
      </c>
      <c r="CS134" s="427">
        <v>-103239.4</v>
      </c>
      <c r="CT134" s="427">
        <v>28535.06</v>
      </c>
      <c r="CU134" s="427">
        <v>4000</v>
      </c>
      <c r="CV134" s="427">
        <v>-127774.45999999999</v>
      </c>
      <c r="CW134" s="427">
        <v>0</v>
      </c>
      <c r="CX134" s="427">
        <v>15475.6</v>
      </c>
      <c r="CY134" s="427">
        <v>1581.6</v>
      </c>
      <c r="CZ134" s="427">
        <v>14714.73</v>
      </c>
      <c r="DA134" s="427">
        <v>0</v>
      </c>
      <c r="DB134" s="427">
        <v>-96002.529999999984</v>
      </c>
      <c r="DC134" s="427">
        <v>0</v>
      </c>
      <c r="DD134" s="427">
        <v>0</v>
      </c>
      <c r="DE134" s="427">
        <v>0</v>
      </c>
      <c r="DF134" s="427">
        <v>0</v>
      </c>
      <c r="DG134" s="427"/>
      <c r="DH134" s="427"/>
      <c r="DI134" s="427"/>
      <c r="DJ134" s="427">
        <v>0</v>
      </c>
      <c r="DK134" s="427">
        <v>0</v>
      </c>
      <c r="DL134" s="427">
        <v>173678</v>
      </c>
      <c r="DM134" s="427">
        <v>0</v>
      </c>
      <c r="DN134" s="427">
        <v>0</v>
      </c>
      <c r="DO134" s="427">
        <v>0</v>
      </c>
      <c r="DP134" s="427">
        <v>-337543.44</v>
      </c>
      <c r="DQ134" s="427">
        <v>0</v>
      </c>
      <c r="DR134" s="427">
        <v>0</v>
      </c>
      <c r="DS134" s="427">
        <v>0</v>
      </c>
      <c r="DT134" s="427">
        <v>-163865.44</v>
      </c>
      <c r="DU134" s="427">
        <v>0</v>
      </c>
      <c r="DV134" s="427">
        <v>0</v>
      </c>
      <c r="DW134" s="427">
        <v>0</v>
      </c>
      <c r="DX134" s="427">
        <v>0</v>
      </c>
      <c r="DY134" s="427">
        <v>0</v>
      </c>
      <c r="DZ134" s="427">
        <v>-44791.3</v>
      </c>
      <c r="EA134" s="427">
        <v>-0.35906069283373654</v>
      </c>
      <c r="EC134" s="428">
        <f t="shared" ref="EC134:EC190" si="5">+CR134-DB134-DK134-DT134-DU134-DV134-DW134-DX134-DY134-DZ134</f>
        <v>-0.35906069281918462</v>
      </c>
    </row>
    <row r="135" spans="1:133" ht="15.6" hidden="1" x14ac:dyDescent="0.3">
      <c r="A135" s="422" t="str">
        <f t="shared" si="4"/>
        <v>3303410</v>
      </c>
      <c r="B135" s="422" t="s">
        <v>506</v>
      </c>
      <c r="C135" s="423">
        <v>3410</v>
      </c>
      <c r="D135" s="424" t="s">
        <v>294</v>
      </c>
      <c r="E135" s="425" t="s">
        <v>1086</v>
      </c>
      <c r="F135" s="426">
        <v>46094</v>
      </c>
      <c r="G135" s="425" t="s">
        <v>161</v>
      </c>
      <c r="H135" s="425" t="s">
        <v>514</v>
      </c>
      <c r="I135" s="427">
        <v>1260523.5734834147</v>
      </c>
      <c r="J135" s="427">
        <v>0</v>
      </c>
      <c r="K135" s="427">
        <v>182302.59</v>
      </c>
      <c r="L135" s="427">
        <v>0</v>
      </c>
      <c r="M135" s="427">
        <v>94200</v>
      </c>
      <c r="N135" s="427">
        <v>57494.86</v>
      </c>
      <c r="O135" s="427">
        <v>0</v>
      </c>
      <c r="P135" s="427">
        <v>0</v>
      </c>
      <c r="Q135" s="427">
        <v>23575.213030000003</v>
      </c>
      <c r="R135" s="427">
        <v>0</v>
      </c>
      <c r="S135" s="427">
        <v>0</v>
      </c>
      <c r="T135" s="427">
        <v>0</v>
      </c>
      <c r="U135" s="427">
        <v>16372</v>
      </c>
      <c r="V135" s="427">
        <v>35077</v>
      </c>
      <c r="W135" s="427">
        <v>0</v>
      </c>
      <c r="X135" s="427">
        <v>1669545.2365134149</v>
      </c>
      <c r="Y135" s="427">
        <v>708986.95</v>
      </c>
      <c r="Z135" s="427">
        <v>0</v>
      </c>
      <c r="AA135" s="427">
        <v>304425.19</v>
      </c>
      <c r="AB135" s="427">
        <v>58864.25</v>
      </c>
      <c r="AC135" s="427">
        <v>83183.100000000006</v>
      </c>
      <c r="AD135" s="427">
        <v>0</v>
      </c>
      <c r="AE135" s="427">
        <v>35571.15</v>
      </c>
      <c r="AF135" s="427">
        <v>147.80000000000001</v>
      </c>
      <c r="AG135" s="427">
        <v>2497.5</v>
      </c>
      <c r="AH135" s="427">
        <v>0</v>
      </c>
      <c r="AI135" s="427">
        <v>0</v>
      </c>
      <c r="AJ135" s="427">
        <v>1100</v>
      </c>
      <c r="AK135" s="427">
        <v>3566.84</v>
      </c>
      <c r="AL135" s="427">
        <v>2114.5500000000002</v>
      </c>
      <c r="AM135" s="427">
        <v>3987.44</v>
      </c>
      <c r="AN135" s="427">
        <v>14919.16</v>
      </c>
      <c r="AO135" s="427">
        <v>3921.9700000000007</v>
      </c>
      <c r="AP135" s="427">
        <v>9247.27</v>
      </c>
      <c r="AQ135" s="427">
        <v>44569.77</v>
      </c>
      <c r="AR135" s="427">
        <v>0</v>
      </c>
      <c r="AS135" s="427">
        <v>0</v>
      </c>
      <c r="AT135" s="427">
        <v>2723.48</v>
      </c>
      <c r="AU135" s="427">
        <v>1840.82</v>
      </c>
      <c r="AV135" s="427">
        <v>0</v>
      </c>
      <c r="AW135" s="427">
        <v>0</v>
      </c>
      <c r="AX135" s="427">
        <v>0</v>
      </c>
      <c r="AY135" s="427">
        <v>26.2</v>
      </c>
      <c r="AZ135" s="427">
        <v>9194.85</v>
      </c>
      <c r="BA135" s="427">
        <v>5139.75</v>
      </c>
      <c r="BB135" s="427">
        <v>1400</v>
      </c>
      <c r="BC135" s="427">
        <v>61562.200000000004</v>
      </c>
      <c r="BD135" s="427">
        <v>13346.06</v>
      </c>
      <c r="BE135" s="427">
        <v>31213.510000000002</v>
      </c>
      <c r="BF135" s="427">
        <v>145439.03</v>
      </c>
      <c r="BG135" s="427">
        <v>0</v>
      </c>
      <c r="BH135" s="427">
        <v>0</v>
      </c>
      <c r="BI135" s="427">
        <v>0</v>
      </c>
      <c r="BJ135" s="427">
        <v>1548988.84</v>
      </c>
      <c r="BK135" s="427">
        <v>224620.9800000001</v>
      </c>
      <c r="BL135" s="427">
        <v>120556.3965134148</v>
      </c>
      <c r="BM135" s="427">
        <v>345177.3765134149</v>
      </c>
      <c r="BN135" s="427">
        <v>2322.1</v>
      </c>
      <c r="BO135" s="427">
        <v>0</v>
      </c>
      <c r="BP135" s="427">
        <v>0</v>
      </c>
      <c r="BQ135" s="427">
        <v>2322.1</v>
      </c>
      <c r="BR135" s="427">
        <v>0</v>
      </c>
      <c r="BS135" s="427">
        <v>0</v>
      </c>
      <c r="BT135" s="427">
        <v>0</v>
      </c>
      <c r="BU135" s="427">
        <v>0</v>
      </c>
      <c r="BV135" s="427">
        <v>0</v>
      </c>
      <c r="BW135" s="427">
        <v>0</v>
      </c>
      <c r="BX135" s="427">
        <v>0</v>
      </c>
      <c r="BY135" s="427">
        <v>0</v>
      </c>
      <c r="BZ135" s="427">
        <v>0</v>
      </c>
      <c r="CA135" s="427">
        <v>0</v>
      </c>
      <c r="CB135" s="427">
        <v>2322.1</v>
      </c>
      <c r="CC135" s="427">
        <v>2322.1</v>
      </c>
      <c r="CD135" s="427">
        <v>0</v>
      </c>
      <c r="CE135" s="427">
        <v>0</v>
      </c>
      <c r="CF135" s="427">
        <v>0</v>
      </c>
      <c r="CG135" s="427">
        <v>0</v>
      </c>
      <c r="CH135" s="427">
        <v>0</v>
      </c>
      <c r="CI135" s="427">
        <v>0</v>
      </c>
      <c r="CJ135" s="427">
        <v>0</v>
      </c>
      <c r="CK135" s="427">
        <v>0</v>
      </c>
      <c r="CL135" s="427">
        <v>0</v>
      </c>
      <c r="CM135" s="427">
        <v>345177.3765134149</v>
      </c>
      <c r="CN135" s="427">
        <v>0</v>
      </c>
      <c r="CO135" s="427">
        <v>0</v>
      </c>
      <c r="CP135" s="427">
        <v>2322.1</v>
      </c>
      <c r="CQ135" s="427">
        <v>0</v>
      </c>
      <c r="CR135" s="427">
        <v>347499.47651341488</v>
      </c>
      <c r="CS135" s="427">
        <v>526672.62</v>
      </c>
      <c r="CT135" s="427">
        <v>59045.19</v>
      </c>
      <c r="CU135" s="427">
        <v>22653.34</v>
      </c>
      <c r="CV135" s="427">
        <v>490280.77</v>
      </c>
      <c r="CW135" s="427">
        <v>0</v>
      </c>
      <c r="CX135" s="427">
        <v>1501.93</v>
      </c>
      <c r="CY135" s="427">
        <v>1755.99</v>
      </c>
      <c r="CZ135" s="427">
        <v>0</v>
      </c>
      <c r="DA135" s="427">
        <v>0</v>
      </c>
      <c r="DB135" s="427">
        <v>493538.69</v>
      </c>
      <c r="DC135" s="427">
        <v>0</v>
      </c>
      <c r="DD135" s="427">
        <v>0</v>
      </c>
      <c r="DE135" s="427">
        <v>0</v>
      </c>
      <c r="DF135" s="427">
        <v>0</v>
      </c>
      <c r="DG135" s="427"/>
      <c r="DH135" s="427"/>
      <c r="DI135" s="427"/>
      <c r="DJ135" s="427">
        <v>0</v>
      </c>
      <c r="DK135" s="427">
        <v>0</v>
      </c>
      <c r="DL135" s="427">
        <v>0</v>
      </c>
      <c r="DM135" s="427">
        <v>0</v>
      </c>
      <c r="DN135" s="427">
        <v>0</v>
      </c>
      <c r="DO135" s="427">
        <v>0</v>
      </c>
      <c r="DP135" s="427">
        <v>0</v>
      </c>
      <c r="DQ135" s="427">
        <v>-22124.080000000002</v>
      </c>
      <c r="DR135" s="427">
        <v>0</v>
      </c>
      <c r="DS135" s="427">
        <v>0</v>
      </c>
      <c r="DT135" s="427">
        <v>-22124.080000000002</v>
      </c>
      <c r="DU135" s="427">
        <v>0</v>
      </c>
      <c r="DV135" s="427">
        <v>0</v>
      </c>
      <c r="DW135" s="427">
        <v>0</v>
      </c>
      <c r="DX135" s="427">
        <v>0</v>
      </c>
      <c r="DY135" s="427">
        <v>0</v>
      </c>
      <c r="DZ135" s="427">
        <v>-123915.42</v>
      </c>
      <c r="EA135" s="427">
        <v>0.28651341487420723</v>
      </c>
      <c r="EC135" s="428">
        <f t="shared" si="5"/>
        <v>0.28651341487420723</v>
      </c>
    </row>
    <row r="136" spans="1:133" ht="15.6" hidden="1" x14ac:dyDescent="0.3">
      <c r="A136" s="422" t="str">
        <f t="shared" si="4"/>
        <v>3303381</v>
      </c>
      <c r="B136" s="422" t="s">
        <v>507</v>
      </c>
      <c r="C136" s="423">
        <v>3381</v>
      </c>
      <c r="D136" s="424" t="s">
        <v>295</v>
      </c>
      <c r="E136" s="425" t="s">
        <v>1086</v>
      </c>
      <c r="F136" s="426" t="s">
        <v>1087</v>
      </c>
      <c r="G136" s="425" t="s">
        <v>161</v>
      </c>
      <c r="H136" s="425" t="s">
        <v>516</v>
      </c>
      <c r="I136" s="427">
        <v>1209472.3556819907</v>
      </c>
      <c r="J136" s="427">
        <v>0</v>
      </c>
      <c r="K136" s="427">
        <v>58934.896666666667</v>
      </c>
      <c r="L136" s="427">
        <v>0</v>
      </c>
      <c r="M136" s="427">
        <v>98025</v>
      </c>
      <c r="N136" s="427">
        <v>44289</v>
      </c>
      <c r="O136" s="427">
        <v>15529.74</v>
      </c>
      <c r="P136" s="427">
        <v>3750</v>
      </c>
      <c r="Q136" s="427">
        <v>11563.64</v>
      </c>
      <c r="R136" s="427">
        <v>21400.34</v>
      </c>
      <c r="S136" s="427">
        <v>0</v>
      </c>
      <c r="T136" s="427">
        <v>0</v>
      </c>
      <c r="U136" s="427">
        <v>24301.84</v>
      </c>
      <c r="V136" s="427">
        <v>67637.570000000007</v>
      </c>
      <c r="W136" s="427">
        <v>0</v>
      </c>
      <c r="X136" s="427">
        <v>1554904.3823486576</v>
      </c>
      <c r="Y136" s="427">
        <v>634907.82999999996</v>
      </c>
      <c r="Z136" s="427">
        <v>0</v>
      </c>
      <c r="AA136" s="427">
        <v>196350.78</v>
      </c>
      <c r="AB136" s="427">
        <v>52261.71</v>
      </c>
      <c r="AC136" s="427">
        <v>123449.7</v>
      </c>
      <c r="AD136" s="427">
        <v>82.82</v>
      </c>
      <c r="AE136" s="427">
        <v>10252.92</v>
      </c>
      <c r="AF136" s="427">
        <v>5998.94</v>
      </c>
      <c r="AG136" s="427">
        <v>5376.17</v>
      </c>
      <c r="AH136" s="427">
        <v>0</v>
      </c>
      <c r="AI136" s="427">
        <v>0</v>
      </c>
      <c r="AJ136" s="427">
        <v>87385.95</v>
      </c>
      <c r="AK136" s="427">
        <v>595.1</v>
      </c>
      <c r="AL136" s="427">
        <v>15291.8</v>
      </c>
      <c r="AM136" s="427">
        <v>3073.93</v>
      </c>
      <c r="AN136" s="427">
        <v>16906.310000000001</v>
      </c>
      <c r="AO136" s="427">
        <v>3974.9800000000009</v>
      </c>
      <c r="AP136" s="427">
        <v>3281.7799999999997</v>
      </c>
      <c r="AQ136" s="427">
        <v>36743.9</v>
      </c>
      <c r="AR136" s="427">
        <v>0</v>
      </c>
      <c r="AS136" s="427">
        <v>0</v>
      </c>
      <c r="AT136" s="427">
        <v>0</v>
      </c>
      <c r="AU136" s="427">
        <v>0</v>
      </c>
      <c r="AV136" s="427">
        <v>4724.72</v>
      </c>
      <c r="AW136" s="427">
        <v>0</v>
      </c>
      <c r="AX136" s="427">
        <v>0</v>
      </c>
      <c r="AY136" s="427">
        <v>0</v>
      </c>
      <c r="AZ136" s="427">
        <v>67766.679999999993</v>
      </c>
      <c r="BA136" s="427">
        <v>6211.15</v>
      </c>
      <c r="BB136" s="427">
        <v>4378.5</v>
      </c>
      <c r="BC136" s="427">
        <v>84515.69</v>
      </c>
      <c r="BD136" s="427">
        <v>45662.36</v>
      </c>
      <c r="BE136" s="427">
        <v>8387.5600000000013</v>
      </c>
      <c r="BF136" s="427">
        <v>85329.53</v>
      </c>
      <c r="BG136" s="427">
        <v>0</v>
      </c>
      <c r="BH136" s="427">
        <v>0</v>
      </c>
      <c r="BI136" s="427">
        <v>0</v>
      </c>
      <c r="BJ136" s="427">
        <v>1502910.8099999998</v>
      </c>
      <c r="BK136" s="427">
        <v>42150.669999999802</v>
      </c>
      <c r="BL136" s="427">
        <v>51993.572348657763</v>
      </c>
      <c r="BM136" s="427">
        <v>94144.242348657572</v>
      </c>
      <c r="BN136" s="427">
        <v>13637.67</v>
      </c>
      <c r="BO136" s="427">
        <v>0</v>
      </c>
      <c r="BP136" s="427">
        <v>0</v>
      </c>
      <c r="BQ136" s="427">
        <v>13637.67</v>
      </c>
      <c r="BR136" s="427">
        <v>0</v>
      </c>
      <c r="BS136" s="427">
        <v>0</v>
      </c>
      <c r="BT136" s="427">
        <v>0</v>
      </c>
      <c r="BU136" s="427">
        <v>0</v>
      </c>
      <c r="BV136" s="427">
        <v>0</v>
      </c>
      <c r="BW136" s="427">
        <v>0</v>
      </c>
      <c r="BX136" s="427">
        <v>0</v>
      </c>
      <c r="BY136" s="427">
        <v>0</v>
      </c>
      <c r="BZ136" s="427">
        <v>0</v>
      </c>
      <c r="CA136" s="427">
        <v>0</v>
      </c>
      <c r="CB136" s="427">
        <v>13637.67</v>
      </c>
      <c r="CC136" s="427">
        <v>13637.67</v>
      </c>
      <c r="CD136" s="427">
        <v>0</v>
      </c>
      <c r="CE136" s="427">
        <v>0</v>
      </c>
      <c r="CF136" s="427">
        <v>0</v>
      </c>
      <c r="CG136" s="427">
        <v>0</v>
      </c>
      <c r="CH136" s="427">
        <v>0</v>
      </c>
      <c r="CI136" s="427">
        <v>0</v>
      </c>
      <c r="CJ136" s="427">
        <v>0</v>
      </c>
      <c r="CK136" s="427">
        <v>0</v>
      </c>
      <c r="CL136" s="427">
        <v>0</v>
      </c>
      <c r="CM136" s="427">
        <v>94144.242348657572</v>
      </c>
      <c r="CN136" s="427">
        <v>0</v>
      </c>
      <c r="CO136" s="427">
        <v>13638</v>
      </c>
      <c r="CP136" s="427">
        <v>-0.32999999999992724</v>
      </c>
      <c r="CQ136" s="427">
        <v>0</v>
      </c>
      <c r="CR136" s="427">
        <v>107781.91234865757</v>
      </c>
      <c r="CS136" s="427">
        <v>226471.17</v>
      </c>
      <c r="CT136" s="427">
        <v>52433.35</v>
      </c>
      <c r="CU136" s="427">
        <v>367.6</v>
      </c>
      <c r="CV136" s="427">
        <v>174405.42</v>
      </c>
      <c r="CW136" s="427">
        <v>0</v>
      </c>
      <c r="CX136" s="427">
        <v>5710.73</v>
      </c>
      <c r="CY136" s="427">
        <v>1782.21</v>
      </c>
      <c r="CZ136" s="427">
        <v>0</v>
      </c>
      <c r="DA136" s="427">
        <v>0</v>
      </c>
      <c r="DB136" s="427">
        <v>181898.36000000002</v>
      </c>
      <c r="DC136" s="427">
        <v>50626.9</v>
      </c>
      <c r="DD136" s="427">
        <v>0</v>
      </c>
      <c r="DE136" s="427">
        <v>0</v>
      </c>
      <c r="DF136" s="427">
        <v>50626.9</v>
      </c>
      <c r="DG136" s="427"/>
      <c r="DH136" s="427"/>
      <c r="DI136" s="427"/>
      <c r="DJ136" s="427">
        <v>0</v>
      </c>
      <c r="DK136" s="427">
        <v>50626.9</v>
      </c>
      <c r="DL136" s="427">
        <v>3633.66</v>
      </c>
      <c r="DM136" s="427">
        <v>3499.08</v>
      </c>
      <c r="DN136" s="427">
        <v>0</v>
      </c>
      <c r="DO136" s="427">
        <v>0</v>
      </c>
      <c r="DP136" s="427">
        <v>-13766.11</v>
      </c>
      <c r="DQ136" s="427">
        <v>-22444.59</v>
      </c>
      <c r="DR136" s="427">
        <v>0</v>
      </c>
      <c r="DS136" s="427">
        <v>0</v>
      </c>
      <c r="DT136" s="427">
        <v>-29077.96</v>
      </c>
      <c r="DU136" s="427">
        <v>4640.92</v>
      </c>
      <c r="DV136" s="427">
        <v>0</v>
      </c>
      <c r="DW136" s="427">
        <v>-39</v>
      </c>
      <c r="DX136" s="427">
        <v>0</v>
      </c>
      <c r="DY136" s="427">
        <v>0</v>
      </c>
      <c r="DZ136" s="427">
        <v>-100267.12</v>
      </c>
      <c r="EA136" s="427">
        <v>-0.18765134243585635</v>
      </c>
      <c r="EC136" s="428">
        <f t="shared" si="5"/>
        <v>-0.18765134246496018</v>
      </c>
    </row>
    <row r="137" spans="1:133" ht="15.6" hidden="1" x14ac:dyDescent="0.3">
      <c r="A137" s="422" t="str">
        <f t="shared" si="4"/>
        <v>3303335</v>
      </c>
      <c r="B137" s="422" t="s">
        <v>509</v>
      </c>
      <c r="C137" s="423">
        <v>3335</v>
      </c>
      <c r="D137" s="424" t="s">
        <v>297</v>
      </c>
      <c r="E137" s="425" t="s">
        <v>1086</v>
      </c>
      <c r="F137" s="426">
        <v>46094</v>
      </c>
      <c r="G137" s="425" t="s">
        <v>161</v>
      </c>
      <c r="H137" s="425" t="s">
        <v>517</v>
      </c>
      <c r="I137" s="427">
        <v>1415586.8513580486</v>
      </c>
      <c r="J137" s="427">
        <v>0</v>
      </c>
      <c r="K137" s="427">
        <v>92119.736666666664</v>
      </c>
      <c r="L137" s="427">
        <v>0</v>
      </c>
      <c r="M137" s="427">
        <v>193920</v>
      </c>
      <c r="N137" s="427">
        <v>35725</v>
      </c>
      <c r="O137" s="427">
        <v>0</v>
      </c>
      <c r="P137" s="427">
        <v>12000</v>
      </c>
      <c r="Q137" s="427">
        <v>28640.95</v>
      </c>
      <c r="R137" s="427">
        <v>0</v>
      </c>
      <c r="S137" s="427">
        <v>0</v>
      </c>
      <c r="T137" s="427">
        <v>0</v>
      </c>
      <c r="U137" s="427">
        <v>4075</v>
      </c>
      <c r="V137" s="427">
        <v>15000</v>
      </c>
      <c r="W137" s="427">
        <v>0</v>
      </c>
      <c r="X137" s="427">
        <v>1797067.5380247151</v>
      </c>
      <c r="Y137" s="427">
        <v>741894.66999999993</v>
      </c>
      <c r="Z137" s="427">
        <v>0</v>
      </c>
      <c r="AA137" s="427">
        <v>163693.58000000002</v>
      </c>
      <c r="AB137" s="427">
        <v>57251.939999999995</v>
      </c>
      <c r="AC137" s="427">
        <v>128783.14</v>
      </c>
      <c r="AD137" s="427">
        <v>0</v>
      </c>
      <c r="AE137" s="427">
        <v>37125.420000000006</v>
      </c>
      <c r="AF137" s="427">
        <v>200</v>
      </c>
      <c r="AG137" s="427">
        <v>2200</v>
      </c>
      <c r="AH137" s="427">
        <v>0</v>
      </c>
      <c r="AI137" s="427">
        <v>0</v>
      </c>
      <c r="AJ137" s="427">
        <v>48865.8</v>
      </c>
      <c r="AK137" s="427">
        <v>5180</v>
      </c>
      <c r="AL137" s="427">
        <v>20633.52</v>
      </c>
      <c r="AM137" s="427">
        <v>4127.5600000000004</v>
      </c>
      <c r="AN137" s="427">
        <v>28622.68</v>
      </c>
      <c r="AO137" s="427">
        <v>5246.9600000000019</v>
      </c>
      <c r="AP137" s="427">
        <v>50608.79</v>
      </c>
      <c r="AQ137" s="427">
        <v>62565.94</v>
      </c>
      <c r="AR137" s="427">
        <v>0</v>
      </c>
      <c r="AS137" s="427">
        <v>0</v>
      </c>
      <c r="AT137" s="427">
        <v>0</v>
      </c>
      <c r="AU137" s="427">
        <v>1020.75</v>
      </c>
      <c r="AV137" s="427">
        <v>0</v>
      </c>
      <c r="AW137" s="427">
        <v>0</v>
      </c>
      <c r="AX137" s="427">
        <v>0</v>
      </c>
      <c r="AY137" s="427">
        <v>0</v>
      </c>
      <c r="AZ137" s="427">
        <v>19058.650000000001</v>
      </c>
      <c r="BA137" s="427">
        <v>5139.75</v>
      </c>
      <c r="BB137" s="427">
        <v>4780</v>
      </c>
      <c r="BC137" s="427">
        <v>106647.28</v>
      </c>
      <c r="BD137" s="427">
        <v>151829.54999999999</v>
      </c>
      <c r="BE137" s="427">
        <v>22723.559999999998</v>
      </c>
      <c r="BF137" s="427">
        <v>173853.61</v>
      </c>
      <c r="BG137" s="427">
        <v>0</v>
      </c>
      <c r="BH137" s="427">
        <v>0</v>
      </c>
      <c r="BI137" s="427">
        <v>0</v>
      </c>
      <c r="BJ137" s="427">
        <v>1842053.15</v>
      </c>
      <c r="BK137" s="427">
        <v>-105421.71999999785</v>
      </c>
      <c r="BL137" s="427">
        <v>-44985.611975284759</v>
      </c>
      <c r="BM137" s="427">
        <v>-150407.33197528261</v>
      </c>
      <c r="BN137" s="427">
        <v>0</v>
      </c>
      <c r="BO137" s="427">
        <v>0</v>
      </c>
      <c r="BP137" s="427">
        <v>0</v>
      </c>
      <c r="BQ137" s="427">
        <v>0</v>
      </c>
      <c r="BR137" s="427">
        <v>0</v>
      </c>
      <c r="BS137" s="427">
        <v>0</v>
      </c>
      <c r="BT137" s="427">
        <v>0</v>
      </c>
      <c r="BU137" s="427">
        <v>0</v>
      </c>
      <c r="BV137" s="427">
        <v>0</v>
      </c>
      <c r="BW137" s="427">
        <v>0</v>
      </c>
      <c r="BX137" s="427">
        <v>0</v>
      </c>
      <c r="BY137" s="427">
        <v>0</v>
      </c>
      <c r="BZ137" s="427">
        <v>0</v>
      </c>
      <c r="CA137" s="427">
        <v>0</v>
      </c>
      <c r="CB137" s="427">
        <v>0</v>
      </c>
      <c r="CC137" s="427">
        <v>0</v>
      </c>
      <c r="CD137" s="427">
        <v>0</v>
      </c>
      <c r="CE137" s="427">
        <v>0</v>
      </c>
      <c r="CF137" s="427">
        <v>0</v>
      </c>
      <c r="CG137" s="427">
        <v>0</v>
      </c>
      <c r="CH137" s="427">
        <v>0</v>
      </c>
      <c r="CI137" s="427">
        <v>0</v>
      </c>
      <c r="CJ137" s="427">
        <v>0</v>
      </c>
      <c r="CK137" s="427">
        <v>0</v>
      </c>
      <c r="CL137" s="427">
        <v>0</v>
      </c>
      <c r="CM137" s="427">
        <v>0</v>
      </c>
      <c r="CN137" s="427">
        <v>-150407.33197528261</v>
      </c>
      <c r="CO137" s="427">
        <v>0</v>
      </c>
      <c r="CP137" s="427">
        <v>0</v>
      </c>
      <c r="CQ137" s="427">
        <v>0</v>
      </c>
      <c r="CR137" s="427">
        <v>-150407.33197528261</v>
      </c>
      <c r="CS137" s="427">
        <v>-58226.6</v>
      </c>
      <c r="CT137" s="427">
        <v>62221.86</v>
      </c>
      <c r="CU137" s="427">
        <v>397.41</v>
      </c>
      <c r="CV137" s="427">
        <v>-120051.04999999999</v>
      </c>
      <c r="CW137" s="427">
        <v>0</v>
      </c>
      <c r="CX137" s="427">
        <v>10235.73</v>
      </c>
      <c r="CY137" s="427">
        <v>1746.54</v>
      </c>
      <c r="CZ137" s="427">
        <v>0</v>
      </c>
      <c r="DA137" s="427">
        <v>0</v>
      </c>
      <c r="DB137" s="427">
        <v>-108068.78</v>
      </c>
      <c r="DC137" s="427">
        <v>0</v>
      </c>
      <c r="DD137" s="427">
        <v>0</v>
      </c>
      <c r="DE137" s="427">
        <v>0</v>
      </c>
      <c r="DF137" s="427">
        <v>0</v>
      </c>
      <c r="DG137" s="427"/>
      <c r="DH137" s="427"/>
      <c r="DI137" s="427"/>
      <c r="DJ137" s="427">
        <v>0</v>
      </c>
      <c r="DK137" s="427">
        <v>0</v>
      </c>
      <c r="DL137" s="427">
        <v>77465</v>
      </c>
      <c r="DM137" s="427">
        <v>0</v>
      </c>
      <c r="DN137" s="427">
        <v>0</v>
      </c>
      <c r="DO137" s="427">
        <v>0</v>
      </c>
      <c r="DP137" s="427">
        <v>-113736.08</v>
      </c>
      <c r="DQ137" s="427">
        <v>-27893.59</v>
      </c>
      <c r="DR137" s="427">
        <v>0</v>
      </c>
      <c r="DS137" s="427">
        <v>0</v>
      </c>
      <c r="DT137" s="427">
        <v>-64164.67</v>
      </c>
      <c r="DU137" s="427">
        <v>0</v>
      </c>
      <c r="DV137" s="427">
        <v>0</v>
      </c>
      <c r="DW137" s="427">
        <v>0</v>
      </c>
      <c r="DX137" s="427">
        <v>0</v>
      </c>
      <c r="DY137" s="427">
        <v>21826.39</v>
      </c>
      <c r="DZ137" s="427">
        <v>0</v>
      </c>
      <c r="EA137" s="427">
        <v>-0.27197528260876425</v>
      </c>
      <c r="EC137" s="428">
        <f t="shared" si="5"/>
        <v>-0.27197528260876425</v>
      </c>
    </row>
    <row r="138" spans="1:133" ht="15.6" hidden="1" x14ac:dyDescent="0.3">
      <c r="A138" s="422" t="str">
        <f t="shared" si="4"/>
        <v>3302183</v>
      </c>
      <c r="B138" s="422" t="s">
        <v>511</v>
      </c>
      <c r="C138" s="423">
        <v>2183</v>
      </c>
      <c r="D138" s="424" t="s">
        <v>299</v>
      </c>
      <c r="E138" s="425" t="s">
        <v>1086</v>
      </c>
      <c r="F138" s="426">
        <v>46094</v>
      </c>
      <c r="G138" s="425" t="s">
        <v>161</v>
      </c>
      <c r="H138" s="425" t="s">
        <v>518</v>
      </c>
      <c r="I138" s="427">
        <v>2467604.3765575271</v>
      </c>
      <c r="J138" s="427">
        <v>0</v>
      </c>
      <c r="K138" s="427">
        <v>311040.14999999997</v>
      </c>
      <c r="L138" s="427">
        <v>0</v>
      </c>
      <c r="M138" s="427">
        <v>286335</v>
      </c>
      <c r="N138" s="427">
        <v>65267.25</v>
      </c>
      <c r="O138" s="427">
        <v>0</v>
      </c>
      <c r="P138" s="427">
        <v>0</v>
      </c>
      <c r="Q138" s="427">
        <v>20535.71</v>
      </c>
      <c r="R138" s="427">
        <v>15005.45</v>
      </c>
      <c r="S138" s="427">
        <v>0</v>
      </c>
      <c r="T138" s="427">
        <v>0</v>
      </c>
      <c r="U138" s="427">
        <v>4877.1000000000004</v>
      </c>
      <c r="V138" s="427">
        <v>0</v>
      </c>
      <c r="W138" s="427">
        <v>0</v>
      </c>
      <c r="X138" s="427">
        <v>3170665.0365575273</v>
      </c>
      <c r="Y138" s="427">
        <v>1241145.0799999998</v>
      </c>
      <c r="Z138" s="427">
        <v>0</v>
      </c>
      <c r="AA138" s="427">
        <v>407071.69999999995</v>
      </c>
      <c r="AB138" s="427">
        <v>133708.91</v>
      </c>
      <c r="AC138" s="427">
        <v>263938.57</v>
      </c>
      <c r="AD138" s="427">
        <v>0</v>
      </c>
      <c r="AE138" s="427">
        <v>88554.78</v>
      </c>
      <c r="AF138" s="427">
        <v>2520.46</v>
      </c>
      <c r="AG138" s="427">
        <v>7614</v>
      </c>
      <c r="AH138" s="427">
        <v>0</v>
      </c>
      <c r="AI138" s="427">
        <v>0</v>
      </c>
      <c r="AJ138" s="427">
        <v>37211.339999999997</v>
      </c>
      <c r="AK138" s="427">
        <v>0</v>
      </c>
      <c r="AL138" s="427">
        <v>1.0900000000000001</v>
      </c>
      <c r="AM138" s="427">
        <v>5408.75</v>
      </c>
      <c r="AN138" s="427">
        <v>35926.15</v>
      </c>
      <c r="AO138" s="427">
        <v>37394.07</v>
      </c>
      <c r="AP138" s="427">
        <v>15594.330000000002</v>
      </c>
      <c r="AQ138" s="427">
        <v>125205.13583333332</v>
      </c>
      <c r="AR138" s="427">
        <v>0</v>
      </c>
      <c r="AS138" s="427">
        <v>0</v>
      </c>
      <c r="AT138" s="427">
        <v>0</v>
      </c>
      <c r="AU138" s="427">
        <v>0</v>
      </c>
      <c r="AV138" s="427">
        <v>0</v>
      </c>
      <c r="AW138" s="427">
        <v>0</v>
      </c>
      <c r="AX138" s="427">
        <v>24</v>
      </c>
      <c r="AY138" s="427">
        <v>0</v>
      </c>
      <c r="AZ138" s="427">
        <v>5223.04</v>
      </c>
      <c r="BA138" s="427">
        <v>9471</v>
      </c>
      <c r="BB138" s="427">
        <v>2662</v>
      </c>
      <c r="BC138" s="427">
        <v>146434.97999999998</v>
      </c>
      <c r="BD138" s="427">
        <v>204950.06</v>
      </c>
      <c r="BE138" s="427">
        <v>23618.026666666665</v>
      </c>
      <c r="BF138" s="427">
        <v>101927.27</v>
      </c>
      <c r="BG138" s="427">
        <v>0</v>
      </c>
      <c r="BH138" s="427">
        <v>0</v>
      </c>
      <c r="BI138" s="427">
        <v>0</v>
      </c>
      <c r="BJ138" s="427">
        <v>2895604.7424999992</v>
      </c>
      <c r="BK138" s="427">
        <v>245176.52000000107</v>
      </c>
      <c r="BL138" s="427">
        <v>275060.29405752802</v>
      </c>
      <c r="BM138" s="427">
        <v>520236.81405752909</v>
      </c>
      <c r="BN138" s="427">
        <v>8061.25</v>
      </c>
      <c r="BO138" s="427">
        <v>0</v>
      </c>
      <c r="BP138" s="427">
        <v>0</v>
      </c>
      <c r="BQ138" s="427">
        <v>8061.25</v>
      </c>
      <c r="BR138" s="427">
        <v>0</v>
      </c>
      <c r="BS138" s="427">
        <v>0</v>
      </c>
      <c r="BT138" s="427">
        <v>0</v>
      </c>
      <c r="BU138" s="427">
        <v>0</v>
      </c>
      <c r="BV138" s="427">
        <v>0</v>
      </c>
      <c r="BW138" s="427">
        <v>0</v>
      </c>
      <c r="BX138" s="427">
        <v>8061</v>
      </c>
      <c r="BY138" s="427">
        <v>0</v>
      </c>
      <c r="BZ138" s="427">
        <v>8061</v>
      </c>
      <c r="CA138" s="427">
        <v>0</v>
      </c>
      <c r="CB138" s="427">
        <v>0.25</v>
      </c>
      <c r="CC138" s="427">
        <v>0.25</v>
      </c>
      <c r="CD138" s="427">
        <v>0</v>
      </c>
      <c r="CE138" s="427">
        <v>0</v>
      </c>
      <c r="CF138" s="427">
        <v>0</v>
      </c>
      <c r="CG138" s="427">
        <v>0</v>
      </c>
      <c r="CH138" s="427">
        <v>0</v>
      </c>
      <c r="CI138" s="427">
        <v>0</v>
      </c>
      <c r="CJ138" s="427">
        <v>0</v>
      </c>
      <c r="CK138" s="427">
        <v>0</v>
      </c>
      <c r="CL138" s="427">
        <v>0</v>
      </c>
      <c r="CM138" s="427">
        <v>520236.81405752909</v>
      </c>
      <c r="CN138" s="427">
        <v>0</v>
      </c>
      <c r="CO138" s="427">
        <v>0</v>
      </c>
      <c r="CP138" s="427">
        <v>0.25</v>
      </c>
      <c r="CQ138" s="427">
        <v>0</v>
      </c>
      <c r="CR138" s="427">
        <v>520237.06405752909</v>
      </c>
      <c r="CS138" s="427">
        <v>773961.98</v>
      </c>
      <c r="CT138" s="427">
        <v>0</v>
      </c>
      <c r="CU138" s="427">
        <v>0</v>
      </c>
      <c r="CV138" s="427">
        <v>773961.98</v>
      </c>
      <c r="CW138" s="427">
        <v>6304.88</v>
      </c>
      <c r="CX138" s="427">
        <v>7205.31</v>
      </c>
      <c r="CY138" s="427">
        <v>714.63</v>
      </c>
      <c r="CZ138" s="427">
        <v>0</v>
      </c>
      <c r="DA138" s="427">
        <v>0</v>
      </c>
      <c r="DB138" s="427">
        <v>788186.8</v>
      </c>
      <c r="DC138" s="427">
        <v>0</v>
      </c>
      <c r="DD138" s="427">
        <v>0</v>
      </c>
      <c r="DE138" s="427">
        <v>0</v>
      </c>
      <c r="DF138" s="427">
        <v>0</v>
      </c>
      <c r="DG138" s="427"/>
      <c r="DH138" s="427"/>
      <c r="DI138" s="427"/>
      <c r="DJ138" s="427">
        <v>0</v>
      </c>
      <c r="DK138" s="427">
        <v>0</v>
      </c>
      <c r="DL138" s="427">
        <v>0</v>
      </c>
      <c r="DM138" s="427">
        <v>0</v>
      </c>
      <c r="DN138" s="427">
        <v>15551.36</v>
      </c>
      <c r="DO138" s="427">
        <v>0</v>
      </c>
      <c r="DP138" s="427">
        <v>-201328.35</v>
      </c>
      <c r="DQ138" s="427">
        <v>-40103.53</v>
      </c>
      <c r="DR138" s="427">
        <v>0</v>
      </c>
      <c r="DS138" s="427">
        <v>0</v>
      </c>
      <c r="DT138" s="427">
        <v>-225880.52</v>
      </c>
      <c r="DU138" s="427">
        <v>0</v>
      </c>
      <c r="DV138" s="427">
        <v>0</v>
      </c>
      <c r="DW138" s="427">
        <v>-1911.99</v>
      </c>
      <c r="DX138" s="427">
        <v>0</v>
      </c>
      <c r="DY138" s="427">
        <v>0</v>
      </c>
      <c r="DZ138" s="427">
        <v>-40156.94</v>
      </c>
      <c r="EA138" s="427">
        <v>-0.28594247094588354</v>
      </c>
      <c r="EC138" s="428">
        <f t="shared" si="5"/>
        <v>-0.28594247096771142</v>
      </c>
    </row>
    <row r="139" spans="1:133" ht="15.6" hidden="1" x14ac:dyDescent="0.3">
      <c r="A139" s="422" t="str">
        <f t="shared" si="4"/>
        <v>3303372</v>
      </c>
      <c r="B139" s="422" t="s">
        <v>512</v>
      </c>
      <c r="C139" s="423">
        <v>3372</v>
      </c>
      <c r="D139" s="424" t="s">
        <v>300</v>
      </c>
      <c r="E139" s="425" t="s">
        <v>1086</v>
      </c>
      <c r="F139" s="426">
        <v>46094</v>
      </c>
      <c r="G139" s="425" t="s">
        <v>161</v>
      </c>
      <c r="H139" s="425" t="s">
        <v>520</v>
      </c>
      <c r="I139" s="427">
        <v>3396447.9361720365</v>
      </c>
      <c r="J139" s="427">
        <v>0</v>
      </c>
      <c r="K139" s="427">
        <v>173300.97</v>
      </c>
      <c r="L139" s="427">
        <v>0</v>
      </c>
      <c r="M139" s="427">
        <v>393470</v>
      </c>
      <c r="N139" s="427">
        <v>86206.79</v>
      </c>
      <c r="O139" s="427">
        <v>0</v>
      </c>
      <c r="P139" s="427">
        <v>0</v>
      </c>
      <c r="Q139" s="427">
        <v>21197.136849999948</v>
      </c>
      <c r="R139" s="427">
        <v>31891.559999999998</v>
      </c>
      <c r="S139" s="427">
        <v>0</v>
      </c>
      <c r="T139" s="427">
        <v>0</v>
      </c>
      <c r="U139" s="427">
        <v>60209.14</v>
      </c>
      <c r="V139" s="427">
        <v>230722.01</v>
      </c>
      <c r="W139" s="427">
        <v>0</v>
      </c>
      <c r="X139" s="427">
        <v>4393445.5430220366</v>
      </c>
      <c r="Y139" s="427">
        <v>2233544.2399999998</v>
      </c>
      <c r="Z139" s="427">
        <v>0</v>
      </c>
      <c r="AA139" s="427">
        <v>679568.54</v>
      </c>
      <c r="AB139" s="427">
        <v>9774.64</v>
      </c>
      <c r="AC139" s="427">
        <v>369527.67</v>
      </c>
      <c r="AD139" s="427">
        <v>0</v>
      </c>
      <c r="AE139" s="427">
        <v>129352.35999999999</v>
      </c>
      <c r="AF139" s="427">
        <v>15924.09</v>
      </c>
      <c r="AG139" s="427">
        <v>29124.27</v>
      </c>
      <c r="AH139" s="427">
        <v>0</v>
      </c>
      <c r="AI139" s="427">
        <v>18220.87</v>
      </c>
      <c r="AJ139" s="427">
        <v>76913.680000000008</v>
      </c>
      <c r="AK139" s="427">
        <v>0</v>
      </c>
      <c r="AL139" s="427">
        <v>70986.960000000006</v>
      </c>
      <c r="AM139" s="427">
        <v>7620.68</v>
      </c>
      <c r="AN139" s="427">
        <v>24374.09</v>
      </c>
      <c r="AO139" s="427">
        <v>5776.9599999999991</v>
      </c>
      <c r="AP139" s="427">
        <v>19126.620000000003</v>
      </c>
      <c r="AQ139" s="427">
        <v>266131.77</v>
      </c>
      <c r="AR139" s="427">
        <v>65</v>
      </c>
      <c r="AS139" s="427">
        <v>0</v>
      </c>
      <c r="AT139" s="427">
        <v>19373.240000000002</v>
      </c>
      <c r="AU139" s="427">
        <v>0</v>
      </c>
      <c r="AV139" s="427">
        <v>0</v>
      </c>
      <c r="AW139" s="427">
        <v>10271.299999999999</v>
      </c>
      <c r="AX139" s="427">
        <v>1858</v>
      </c>
      <c r="AY139" s="427">
        <v>0</v>
      </c>
      <c r="AZ139" s="427">
        <v>60516.85</v>
      </c>
      <c r="BA139" s="427">
        <v>0</v>
      </c>
      <c r="BB139" s="427">
        <v>12000</v>
      </c>
      <c r="BC139" s="427">
        <v>254051.7</v>
      </c>
      <c r="BD139" s="427">
        <v>110805.36</v>
      </c>
      <c r="BE139" s="427">
        <v>89521.430000000008</v>
      </c>
      <c r="BF139" s="427">
        <v>132621.54999999999</v>
      </c>
      <c r="BG139" s="427">
        <v>0</v>
      </c>
      <c r="BH139" s="427">
        <v>0</v>
      </c>
      <c r="BI139" s="427">
        <v>0</v>
      </c>
      <c r="BJ139" s="427">
        <v>4647051.87</v>
      </c>
      <c r="BK139" s="427">
        <v>473047.099999998</v>
      </c>
      <c r="BL139" s="427">
        <v>-253606.32697796356</v>
      </c>
      <c r="BM139" s="427">
        <v>219440.77302203444</v>
      </c>
      <c r="BN139" s="427">
        <v>0</v>
      </c>
      <c r="BO139" s="427">
        <v>0</v>
      </c>
      <c r="BP139" s="427">
        <v>0</v>
      </c>
      <c r="BQ139" s="427">
        <v>0</v>
      </c>
      <c r="BR139" s="427">
        <v>0</v>
      </c>
      <c r="BS139" s="427">
        <v>0</v>
      </c>
      <c r="BT139" s="427">
        <v>0</v>
      </c>
      <c r="BU139" s="427">
        <v>0</v>
      </c>
      <c r="BV139" s="427">
        <v>0</v>
      </c>
      <c r="BW139" s="427">
        <v>0</v>
      </c>
      <c r="BX139" s="427">
        <v>0</v>
      </c>
      <c r="BY139" s="427">
        <v>0</v>
      </c>
      <c r="BZ139" s="427">
        <v>0</v>
      </c>
      <c r="CA139" s="427">
        <v>0</v>
      </c>
      <c r="CB139" s="427">
        <v>0</v>
      </c>
      <c r="CC139" s="427">
        <v>0</v>
      </c>
      <c r="CD139" s="427">
        <v>0</v>
      </c>
      <c r="CE139" s="427">
        <v>0</v>
      </c>
      <c r="CF139" s="427">
        <v>0</v>
      </c>
      <c r="CG139" s="427">
        <v>0</v>
      </c>
      <c r="CH139" s="427">
        <v>0</v>
      </c>
      <c r="CI139" s="427">
        <v>0</v>
      </c>
      <c r="CJ139" s="427">
        <v>0</v>
      </c>
      <c r="CK139" s="427">
        <v>0</v>
      </c>
      <c r="CL139" s="427">
        <v>0</v>
      </c>
      <c r="CM139" s="427">
        <v>219440.77302203444</v>
      </c>
      <c r="CN139" s="427">
        <v>0</v>
      </c>
      <c r="CO139" s="427">
        <v>0</v>
      </c>
      <c r="CP139" s="427">
        <v>0</v>
      </c>
      <c r="CQ139" s="427">
        <v>0</v>
      </c>
      <c r="CR139" s="427">
        <v>219440.77302203444</v>
      </c>
      <c r="CS139" s="427">
        <v>674347.4</v>
      </c>
      <c r="CT139" s="427">
        <v>7177.96</v>
      </c>
      <c r="CU139" s="427">
        <v>0</v>
      </c>
      <c r="CV139" s="427">
        <v>667169.44000000006</v>
      </c>
      <c r="CW139" s="427">
        <v>0</v>
      </c>
      <c r="CX139" s="427">
        <v>8885.2099999999991</v>
      </c>
      <c r="CY139" s="427">
        <v>5084.46</v>
      </c>
      <c r="CZ139" s="427">
        <v>0</v>
      </c>
      <c r="DA139" s="427">
        <v>0</v>
      </c>
      <c r="DB139" s="427">
        <v>681139.11</v>
      </c>
      <c r="DC139" s="427">
        <v>0</v>
      </c>
      <c r="DD139" s="427">
        <v>0</v>
      </c>
      <c r="DE139" s="427">
        <v>0</v>
      </c>
      <c r="DF139" s="427">
        <v>0</v>
      </c>
      <c r="DG139" s="427"/>
      <c r="DH139" s="427"/>
      <c r="DI139" s="427"/>
      <c r="DJ139" s="427">
        <v>0</v>
      </c>
      <c r="DK139" s="427">
        <v>0</v>
      </c>
      <c r="DL139" s="427">
        <v>0</v>
      </c>
      <c r="DM139" s="427">
        <v>0</v>
      </c>
      <c r="DN139" s="427">
        <v>0</v>
      </c>
      <c r="DO139" s="427">
        <v>0</v>
      </c>
      <c r="DP139" s="427">
        <v>-322424.24</v>
      </c>
      <c r="DQ139" s="427">
        <v>-70718.09</v>
      </c>
      <c r="DR139" s="427">
        <v>0</v>
      </c>
      <c r="DS139" s="427">
        <v>0</v>
      </c>
      <c r="DT139" s="427">
        <v>-393142.32999999996</v>
      </c>
      <c r="DU139" s="427">
        <v>0</v>
      </c>
      <c r="DV139" s="427">
        <v>0</v>
      </c>
      <c r="DW139" s="427">
        <v>0</v>
      </c>
      <c r="DX139" s="427">
        <v>0</v>
      </c>
      <c r="DY139" s="427">
        <v>0</v>
      </c>
      <c r="DZ139" s="427">
        <v>-68555.78</v>
      </c>
      <c r="EA139" s="427">
        <v>-0.22697796559077688</v>
      </c>
      <c r="EC139" s="428">
        <f t="shared" si="5"/>
        <v>-0.22697796559077688</v>
      </c>
    </row>
    <row r="140" spans="1:133" ht="15.6" hidden="1" x14ac:dyDescent="0.3">
      <c r="A140" s="422" t="str">
        <f t="shared" si="4"/>
        <v>3303375</v>
      </c>
      <c r="B140" s="422" t="s">
        <v>513</v>
      </c>
      <c r="C140" s="423">
        <v>3375</v>
      </c>
      <c r="D140" s="424" t="s">
        <v>301</v>
      </c>
      <c r="E140" s="425" t="s">
        <v>1086</v>
      </c>
      <c r="F140" s="426">
        <v>46100</v>
      </c>
      <c r="G140" s="425" t="s">
        <v>161</v>
      </c>
      <c r="H140" s="425" t="s">
        <v>521</v>
      </c>
      <c r="I140" s="427">
        <v>2324198.3451499776</v>
      </c>
      <c r="J140" s="427">
        <v>0</v>
      </c>
      <c r="K140" s="427">
        <v>122142.99666666666</v>
      </c>
      <c r="L140" s="427">
        <v>0</v>
      </c>
      <c r="M140" s="427">
        <v>215130</v>
      </c>
      <c r="N140" s="427">
        <v>74551.64</v>
      </c>
      <c r="O140" s="427">
        <v>0</v>
      </c>
      <c r="P140" s="427">
        <v>0</v>
      </c>
      <c r="Q140" s="427">
        <v>51352.92</v>
      </c>
      <c r="R140" s="427">
        <v>30430.21</v>
      </c>
      <c r="S140" s="427">
        <v>0</v>
      </c>
      <c r="T140" s="427">
        <v>0</v>
      </c>
      <c r="U140" s="427">
        <v>26813.5</v>
      </c>
      <c r="V140" s="427">
        <v>0</v>
      </c>
      <c r="W140" s="427">
        <v>0</v>
      </c>
      <c r="X140" s="427">
        <v>2844619.6118166442</v>
      </c>
      <c r="Y140" s="427">
        <v>1434905.56</v>
      </c>
      <c r="Z140" s="427">
        <v>20594.439999999999</v>
      </c>
      <c r="AA140" s="427">
        <v>388594.12</v>
      </c>
      <c r="AB140" s="427">
        <v>104999.31</v>
      </c>
      <c r="AC140" s="427">
        <v>89325.21</v>
      </c>
      <c r="AD140" s="427">
        <v>0</v>
      </c>
      <c r="AE140" s="427">
        <v>68817.350000000006</v>
      </c>
      <c r="AF140" s="427">
        <v>1723.29</v>
      </c>
      <c r="AG140" s="427">
        <v>6235</v>
      </c>
      <c r="AH140" s="427">
        <v>0</v>
      </c>
      <c r="AI140" s="427">
        <v>0</v>
      </c>
      <c r="AJ140" s="427">
        <v>42442.48</v>
      </c>
      <c r="AK140" s="427">
        <v>19858.59</v>
      </c>
      <c r="AL140" s="427">
        <v>1415.91</v>
      </c>
      <c r="AM140" s="427">
        <v>10291.48</v>
      </c>
      <c r="AN140" s="427">
        <v>28342.79</v>
      </c>
      <c r="AO140" s="427">
        <v>3789.4699999999989</v>
      </c>
      <c r="AP140" s="427">
        <v>10557.74</v>
      </c>
      <c r="AQ140" s="427">
        <v>113774.34</v>
      </c>
      <c r="AR140" s="427">
        <v>9582.27</v>
      </c>
      <c r="AS140" s="427">
        <v>0</v>
      </c>
      <c r="AT140" s="427">
        <v>0</v>
      </c>
      <c r="AU140" s="427">
        <v>0</v>
      </c>
      <c r="AV140" s="427">
        <v>6381.48</v>
      </c>
      <c r="AW140" s="427">
        <v>0</v>
      </c>
      <c r="AX140" s="427">
        <v>0</v>
      </c>
      <c r="AY140" s="427">
        <v>0</v>
      </c>
      <c r="AZ140" s="427">
        <v>31230.05</v>
      </c>
      <c r="BA140" s="427">
        <v>17832.419999999998</v>
      </c>
      <c r="BB140" s="427">
        <v>0</v>
      </c>
      <c r="BC140" s="427">
        <v>228075.18</v>
      </c>
      <c r="BD140" s="427">
        <v>16840.61</v>
      </c>
      <c r="BE140" s="427">
        <v>25651.199999999997</v>
      </c>
      <c r="BF140" s="427">
        <v>124638.35</v>
      </c>
      <c r="BG140" s="427">
        <v>0</v>
      </c>
      <c r="BH140" s="427">
        <v>0</v>
      </c>
      <c r="BI140" s="427">
        <v>0</v>
      </c>
      <c r="BJ140" s="427">
        <v>2805898.6400000006</v>
      </c>
      <c r="BK140" s="427">
        <v>399442.97999999986</v>
      </c>
      <c r="BL140" s="427">
        <v>38720.971816643607</v>
      </c>
      <c r="BM140" s="427">
        <v>438163.95181664347</v>
      </c>
      <c r="BN140" s="427">
        <v>0</v>
      </c>
      <c r="BO140" s="427">
        <v>0</v>
      </c>
      <c r="BP140" s="427">
        <v>0</v>
      </c>
      <c r="BQ140" s="427">
        <v>0</v>
      </c>
      <c r="BR140" s="427">
        <v>0</v>
      </c>
      <c r="BS140" s="427">
        <v>0</v>
      </c>
      <c r="BT140" s="427">
        <v>0</v>
      </c>
      <c r="BU140" s="427">
        <v>0</v>
      </c>
      <c r="BV140" s="427">
        <v>0</v>
      </c>
      <c r="BW140" s="427">
        <v>0</v>
      </c>
      <c r="BX140" s="427">
        <v>0</v>
      </c>
      <c r="BY140" s="427">
        <v>0</v>
      </c>
      <c r="BZ140" s="427">
        <v>0</v>
      </c>
      <c r="CA140" s="427">
        <v>0</v>
      </c>
      <c r="CB140" s="427">
        <v>0</v>
      </c>
      <c r="CC140" s="427">
        <v>0</v>
      </c>
      <c r="CD140" s="427">
        <v>0</v>
      </c>
      <c r="CE140" s="427">
        <v>0</v>
      </c>
      <c r="CF140" s="427">
        <v>0</v>
      </c>
      <c r="CG140" s="427">
        <v>0</v>
      </c>
      <c r="CH140" s="427">
        <v>0</v>
      </c>
      <c r="CI140" s="427">
        <v>0</v>
      </c>
      <c r="CJ140" s="427">
        <v>0</v>
      </c>
      <c r="CK140" s="427">
        <v>0</v>
      </c>
      <c r="CL140" s="427">
        <v>0</v>
      </c>
      <c r="CM140" s="427">
        <v>438163.95181664347</v>
      </c>
      <c r="CN140" s="427">
        <v>0</v>
      </c>
      <c r="CO140" s="427">
        <v>0</v>
      </c>
      <c r="CP140" s="427">
        <v>0</v>
      </c>
      <c r="CQ140" s="427">
        <v>0</v>
      </c>
      <c r="CR140" s="427">
        <v>438163.95181664347</v>
      </c>
      <c r="CS140" s="427">
        <v>718248.84</v>
      </c>
      <c r="CT140" s="427">
        <v>202031.81</v>
      </c>
      <c r="CU140" s="427">
        <v>1436.08</v>
      </c>
      <c r="CV140" s="427">
        <v>517653.11</v>
      </c>
      <c r="CW140" s="427">
        <v>0</v>
      </c>
      <c r="CX140" s="427">
        <v>2705.51</v>
      </c>
      <c r="CY140" s="427">
        <v>2303.29</v>
      </c>
      <c r="CZ140" s="427">
        <v>0</v>
      </c>
      <c r="DA140" s="427">
        <v>0</v>
      </c>
      <c r="DB140" s="427">
        <v>522661.91</v>
      </c>
      <c r="DC140" s="427">
        <v>0</v>
      </c>
      <c r="DD140" s="427">
        <v>0</v>
      </c>
      <c r="DE140" s="427">
        <v>0</v>
      </c>
      <c r="DF140" s="427">
        <v>0</v>
      </c>
      <c r="DG140" s="427"/>
      <c r="DH140" s="427"/>
      <c r="DI140" s="427"/>
      <c r="DJ140" s="427">
        <v>0</v>
      </c>
      <c r="DK140" s="427">
        <v>0</v>
      </c>
      <c r="DL140" s="427">
        <v>0</v>
      </c>
      <c r="DM140" s="427">
        <v>0</v>
      </c>
      <c r="DN140" s="427">
        <v>0</v>
      </c>
      <c r="DO140" s="427">
        <v>0</v>
      </c>
      <c r="DP140" s="427">
        <v>0</v>
      </c>
      <c r="DQ140" s="427">
        <v>-49277.59</v>
      </c>
      <c r="DR140" s="427">
        <v>0</v>
      </c>
      <c r="DS140" s="427">
        <v>0</v>
      </c>
      <c r="DT140" s="427">
        <v>-49277.59</v>
      </c>
      <c r="DU140" s="427">
        <v>0</v>
      </c>
      <c r="DV140" s="427">
        <v>0</v>
      </c>
      <c r="DW140" s="427">
        <v>0</v>
      </c>
      <c r="DX140" s="427">
        <v>0</v>
      </c>
      <c r="DY140" s="427">
        <v>0</v>
      </c>
      <c r="DZ140" s="427">
        <v>-35220.839999999997</v>
      </c>
      <c r="EA140" s="427">
        <v>0.47181664349045604</v>
      </c>
      <c r="EC140" s="428">
        <f t="shared" si="5"/>
        <v>0.47181664349045604</v>
      </c>
    </row>
    <row r="141" spans="1:133" ht="15.6" hidden="1" x14ac:dyDescent="0.3">
      <c r="A141" s="422" t="str">
        <f t="shared" si="4"/>
        <v>3303331</v>
      </c>
      <c r="B141" s="422" t="s">
        <v>514</v>
      </c>
      <c r="C141" s="423">
        <v>3331</v>
      </c>
      <c r="D141" s="424" t="s">
        <v>302</v>
      </c>
      <c r="E141" s="425" t="s">
        <v>1086</v>
      </c>
      <c r="F141" s="426" t="s">
        <v>1090</v>
      </c>
      <c r="G141" s="425" t="s">
        <v>161</v>
      </c>
      <c r="H141" s="425" t="s">
        <v>522</v>
      </c>
      <c r="I141" s="427">
        <v>1487791.2906678712</v>
      </c>
      <c r="J141" s="427">
        <v>0</v>
      </c>
      <c r="K141" s="427">
        <v>75077.396666666667</v>
      </c>
      <c r="L141" s="427">
        <v>0</v>
      </c>
      <c r="M141" s="427">
        <v>116255</v>
      </c>
      <c r="N141" s="427">
        <v>48400.86</v>
      </c>
      <c r="O141" s="427">
        <v>0</v>
      </c>
      <c r="P141" s="427">
        <v>0</v>
      </c>
      <c r="Q141" s="427">
        <v>59739.199344999979</v>
      </c>
      <c r="R141" s="427">
        <v>20191.150000000001</v>
      </c>
      <c r="S141" s="427">
        <v>0</v>
      </c>
      <c r="T141" s="427">
        <v>0</v>
      </c>
      <c r="U141" s="427">
        <v>16613.830000000002</v>
      </c>
      <c r="V141" s="427">
        <v>0</v>
      </c>
      <c r="W141" s="427">
        <v>0</v>
      </c>
      <c r="X141" s="427">
        <v>1824068.7266795381</v>
      </c>
      <c r="Y141" s="427">
        <v>855504.9</v>
      </c>
      <c r="Z141" s="427">
        <v>0</v>
      </c>
      <c r="AA141" s="427">
        <v>277354.95999999996</v>
      </c>
      <c r="AB141" s="427">
        <v>58521.96</v>
      </c>
      <c r="AC141" s="427">
        <v>96040.5</v>
      </c>
      <c r="AD141" s="427">
        <v>0</v>
      </c>
      <c r="AE141" s="427">
        <v>55676.14</v>
      </c>
      <c r="AF141" s="427">
        <v>5950</v>
      </c>
      <c r="AG141" s="427">
        <v>6440.25</v>
      </c>
      <c r="AH141" s="427">
        <v>0</v>
      </c>
      <c r="AI141" s="427">
        <v>0</v>
      </c>
      <c r="AJ141" s="427">
        <v>19360.650000000001</v>
      </c>
      <c r="AK141" s="427">
        <v>0</v>
      </c>
      <c r="AL141" s="427">
        <v>1838.13</v>
      </c>
      <c r="AM141" s="427">
        <v>6577.68</v>
      </c>
      <c r="AN141" s="427">
        <v>11874.59</v>
      </c>
      <c r="AO141" s="427">
        <v>8213.56</v>
      </c>
      <c r="AP141" s="427">
        <v>4234.6400000000003</v>
      </c>
      <c r="AQ141" s="427">
        <v>29394.29</v>
      </c>
      <c r="AR141" s="427">
        <v>0</v>
      </c>
      <c r="AS141" s="427">
        <v>0</v>
      </c>
      <c r="AT141" s="427">
        <v>8603.9599999999991</v>
      </c>
      <c r="AU141" s="427">
        <v>0</v>
      </c>
      <c r="AV141" s="427">
        <v>0</v>
      </c>
      <c r="AW141" s="427">
        <v>0</v>
      </c>
      <c r="AX141" s="427">
        <v>0</v>
      </c>
      <c r="AY141" s="427">
        <v>0</v>
      </c>
      <c r="AZ141" s="427">
        <v>2650.12</v>
      </c>
      <c r="BA141" s="427">
        <v>18638.55</v>
      </c>
      <c r="BB141" s="427">
        <v>4492</v>
      </c>
      <c r="BC141" s="427">
        <v>152037.35</v>
      </c>
      <c r="BD141" s="427">
        <v>27150.77</v>
      </c>
      <c r="BE141" s="427">
        <v>14276.080000000002</v>
      </c>
      <c r="BF141" s="427">
        <v>103659.83</v>
      </c>
      <c r="BG141" s="427">
        <v>0</v>
      </c>
      <c r="BH141" s="427">
        <v>0</v>
      </c>
      <c r="BI141" s="427">
        <v>0</v>
      </c>
      <c r="BJ141" s="427">
        <v>1768490.91</v>
      </c>
      <c r="BK141" s="427">
        <v>78838.26999999932</v>
      </c>
      <c r="BL141" s="427">
        <v>55577.816679538228</v>
      </c>
      <c r="BM141" s="427">
        <v>134416.08667953755</v>
      </c>
      <c r="BN141" s="427">
        <v>15706.95</v>
      </c>
      <c r="BO141" s="427">
        <v>0</v>
      </c>
      <c r="BP141" s="427">
        <v>0</v>
      </c>
      <c r="BQ141" s="427">
        <v>15706.95</v>
      </c>
      <c r="BR141" s="427">
        <v>0</v>
      </c>
      <c r="BS141" s="427">
        <v>0</v>
      </c>
      <c r="BT141" s="427">
        <v>0</v>
      </c>
      <c r="BU141" s="427">
        <v>0</v>
      </c>
      <c r="BV141" s="427">
        <v>0</v>
      </c>
      <c r="BW141" s="427">
        <v>0</v>
      </c>
      <c r="BX141" s="427">
        <v>0</v>
      </c>
      <c r="BY141" s="427">
        <v>0</v>
      </c>
      <c r="BZ141" s="427">
        <v>0</v>
      </c>
      <c r="CA141" s="427">
        <v>0</v>
      </c>
      <c r="CB141" s="427">
        <v>15706.95</v>
      </c>
      <c r="CC141" s="427">
        <v>15706.95</v>
      </c>
      <c r="CD141" s="427">
        <v>0</v>
      </c>
      <c r="CE141" s="427">
        <v>0</v>
      </c>
      <c r="CF141" s="427">
        <v>0</v>
      </c>
      <c r="CG141" s="427">
        <v>0</v>
      </c>
      <c r="CH141" s="427">
        <v>0</v>
      </c>
      <c r="CI141" s="427">
        <v>0</v>
      </c>
      <c r="CJ141" s="427">
        <v>0</v>
      </c>
      <c r="CK141" s="427">
        <v>0</v>
      </c>
      <c r="CL141" s="427">
        <v>0</v>
      </c>
      <c r="CM141" s="427">
        <v>134416.08667953755</v>
      </c>
      <c r="CN141" s="427">
        <v>0</v>
      </c>
      <c r="CO141" s="427">
        <v>0</v>
      </c>
      <c r="CP141" s="427">
        <v>15706.95</v>
      </c>
      <c r="CQ141" s="427">
        <v>0</v>
      </c>
      <c r="CR141" s="427">
        <v>150123.03667953756</v>
      </c>
      <c r="CS141" s="427">
        <v>321917.87</v>
      </c>
      <c r="CT141" s="427">
        <v>0</v>
      </c>
      <c r="CU141" s="427">
        <v>0</v>
      </c>
      <c r="CV141" s="427">
        <v>321917.87</v>
      </c>
      <c r="CW141" s="427">
        <v>0</v>
      </c>
      <c r="CX141" s="427">
        <v>2355.44</v>
      </c>
      <c r="CY141" s="427">
        <v>932.2</v>
      </c>
      <c r="CZ141" s="427">
        <v>0</v>
      </c>
      <c r="DA141" s="427">
        <v>3861.3299999999954</v>
      </c>
      <c r="DB141" s="427">
        <v>329066.84000000003</v>
      </c>
      <c r="DC141" s="427">
        <v>0</v>
      </c>
      <c r="DD141" s="427">
        <v>0</v>
      </c>
      <c r="DE141" s="427">
        <v>0</v>
      </c>
      <c r="DF141" s="427">
        <v>0</v>
      </c>
      <c r="DG141" s="427"/>
      <c r="DH141" s="427"/>
      <c r="DI141" s="427"/>
      <c r="DJ141" s="427">
        <v>0</v>
      </c>
      <c r="DK141" s="427">
        <v>0</v>
      </c>
      <c r="DL141" s="427">
        <v>0</v>
      </c>
      <c r="DM141" s="427">
        <v>0</v>
      </c>
      <c r="DN141" s="427">
        <v>0</v>
      </c>
      <c r="DO141" s="427">
        <v>0</v>
      </c>
      <c r="DP141" s="427">
        <v>-115338</v>
      </c>
      <c r="DQ141" s="427">
        <v>-32133.13</v>
      </c>
      <c r="DR141" s="427">
        <v>0</v>
      </c>
      <c r="DS141" s="427">
        <v>0</v>
      </c>
      <c r="DT141" s="427">
        <v>-147471.13</v>
      </c>
      <c r="DU141" s="427">
        <v>0</v>
      </c>
      <c r="DV141" s="427">
        <v>0</v>
      </c>
      <c r="DW141" s="427">
        <v>-658.34</v>
      </c>
      <c r="DX141" s="427">
        <v>0</v>
      </c>
      <c r="DY141" s="427">
        <v>0</v>
      </c>
      <c r="DZ141" s="427">
        <v>-30814.33</v>
      </c>
      <c r="EA141" s="427">
        <v>-3.3204624778591096E-3</v>
      </c>
      <c r="EC141" s="428">
        <f t="shared" si="5"/>
        <v>-3.3204624596692156E-3</v>
      </c>
    </row>
    <row r="142" spans="1:133" ht="15.6" hidden="1" x14ac:dyDescent="0.3">
      <c r="A142" s="422" t="str">
        <f t="shared" si="4"/>
        <v>3303386</v>
      </c>
      <c r="B142" s="422" t="s">
        <v>516</v>
      </c>
      <c r="C142" s="423">
        <v>3386</v>
      </c>
      <c r="D142" s="424" t="s">
        <v>304</v>
      </c>
      <c r="E142" s="425" t="s">
        <v>1086</v>
      </c>
      <c r="F142" s="426">
        <v>46094</v>
      </c>
      <c r="G142" s="425" t="s">
        <v>161</v>
      </c>
      <c r="H142" s="425" t="s">
        <v>523</v>
      </c>
      <c r="I142" s="427">
        <v>1560118.727338627</v>
      </c>
      <c r="J142" s="427">
        <v>0</v>
      </c>
      <c r="K142" s="427">
        <v>99878.787666666671</v>
      </c>
      <c r="L142" s="427">
        <v>0</v>
      </c>
      <c r="M142" s="427">
        <v>186715</v>
      </c>
      <c r="N142" s="427">
        <v>32944</v>
      </c>
      <c r="O142" s="427">
        <v>0</v>
      </c>
      <c r="P142" s="427">
        <v>0</v>
      </c>
      <c r="Q142" s="427">
        <v>24509.614249999973</v>
      </c>
      <c r="R142" s="427">
        <v>0</v>
      </c>
      <c r="S142" s="427">
        <v>0</v>
      </c>
      <c r="T142" s="427">
        <v>0</v>
      </c>
      <c r="U142" s="427">
        <v>19135.330000000002</v>
      </c>
      <c r="V142" s="427">
        <v>1914.26</v>
      </c>
      <c r="W142" s="427">
        <v>0</v>
      </c>
      <c r="X142" s="427">
        <v>1925215.7192552937</v>
      </c>
      <c r="Y142" s="427">
        <v>823325.33</v>
      </c>
      <c r="Z142" s="427">
        <v>0</v>
      </c>
      <c r="AA142" s="427">
        <v>439332.24</v>
      </c>
      <c r="AB142" s="427">
        <v>65605.540000000008</v>
      </c>
      <c r="AC142" s="427">
        <v>86936.07</v>
      </c>
      <c r="AD142" s="427">
        <v>0</v>
      </c>
      <c r="AE142" s="427">
        <v>37598.76</v>
      </c>
      <c r="AF142" s="427">
        <v>3402.56</v>
      </c>
      <c r="AG142" s="427">
        <v>2054.8000000000002</v>
      </c>
      <c r="AH142" s="427">
        <v>0</v>
      </c>
      <c r="AI142" s="427">
        <v>0</v>
      </c>
      <c r="AJ142" s="427">
        <v>31694.81</v>
      </c>
      <c r="AK142" s="427">
        <v>0</v>
      </c>
      <c r="AL142" s="427">
        <v>4309.9799999999996</v>
      </c>
      <c r="AM142" s="427">
        <v>4256.43</v>
      </c>
      <c r="AN142" s="427">
        <v>35480.14</v>
      </c>
      <c r="AO142" s="427">
        <v>5511.96</v>
      </c>
      <c r="AP142" s="427">
        <v>7849.58</v>
      </c>
      <c r="AQ142" s="427">
        <v>913.87999999999784</v>
      </c>
      <c r="AR142" s="427">
        <v>0</v>
      </c>
      <c r="AS142" s="427">
        <v>0</v>
      </c>
      <c r="AT142" s="427">
        <v>0</v>
      </c>
      <c r="AU142" s="427">
        <v>0</v>
      </c>
      <c r="AV142" s="427">
        <v>0</v>
      </c>
      <c r="AW142" s="427">
        <v>0</v>
      </c>
      <c r="AX142" s="427">
        <v>387</v>
      </c>
      <c r="AY142" s="427">
        <v>0</v>
      </c>
      <c r="AZ142" s="427">
        <v>56047.47</v>
      </c>
      <c r="BA142" s="427">
        <v>10970.35</v>
      </c>
      <c r="BB142" s="427">
        <v>4356</v>
      </c>
      <c r="BC142" s="427">
        <v>160752.15</v>
      </c>
      <c r="BD142" s="427">
        <v>16763.46</v>
      </c>
      <c r="BE142" s="427">
        <v>5528.9600000000019</v>
      </c>
      <c r="BF142" s="427">
        <v>164107.5</v>
      </c>
      <c r="BG142" s="427">
        <v>0</v>
      </c>
      <c r="BH142" s="427">
        <v>0</v>
      </c>
      <c r="BI142" s="427">
        <v>0</v>
      </c>
      <c r="BJ142" s="427">
        <v>1967184.9699999997</v>
      </c>
      <c r="BK142" s="427">
        <v>208955.49999999892</v>
      </c>
      <c r="BL142" s="427">
        <v>-41969.25074470602</v>
      </c>
      <c r="BM142" s="427">
        <v>166986.2492552929</v>
      </c>
      <c r="BN142" s="427">
        <v>10417.98</v>
      </c>
      <c r="BO142" s="427">
        <v>0</v>
      </c>
      <c r="BP142" s="427">
        <v>0</v>
      </c>
      <c r="BQ142" s="427">
        <v>10417.98</v>
      </c>
      <c r="BR142" s="427">
        <v>0</v>
      </c>
      <c r="BS142" s="427">
        <v>0</v>
      </c>
      <c r="BT142" s="427">
        <v>0</v>
      </c>
      <c r="BU142" s="427">
        <v>0</v>
      </c>
      <c r="BV142" s="427">
        <v>0</v>
      </c>
      <c r="BW142" s="427">
        <v>0</v>
      </c>
      <c r="BX142" s="427">
        <v>8999.7800000000007</v>
      </c>
      <c r="BY142" s="427">
        <v>0</v>
      </c>
      <c r="BZ142" s="427">
        <v>8999.7800000000007</v>
      </c>
      <c r="CA142" s="427">
        <v>0</v>
      </c>
      <c r="CB142" s="427">
        <v>1418.1999999999989</v>
      </c>
      <c r="CC142" s="427">
        <v>1418.1999999999989</v>
      </c>
      <c r="CD142" s="427">
        <v>0</v>
      </c>
      <c r="CE142" s="427">
        <v>0</v>
      </c>
      <c r="CF142" s="427">
        <v>0</v>
      </c>
      <c r="CG142" s="427">
        <v>0</v>
      </c>
      <c r="CH142" s="427">
        <v>0</v>
      </c>
      <c r="CI142" s="427">
        <v>0</v>
      </c>
      <c r="CJ142" s="427">
        <v>0</v>
      </c>
      <c r="CK142" s="427">
        <v>0</v>
      </c>
      <c r="CL142" s="427">
        <v>0</v>
      </c>
      <c r="CM142" s="427">
        <v>166986.2492552929</v>
      </c>
      <c r="CN142" s="427">
        <v>0</v>
      </c>
      <c r="CO142" s="427">
        <v>0</v>
      </c>
      <c r="CP142" s="427">
        <v>1418.1999999999989</v>
      </c>
      <c r="CQ142" s="427">
        <v>0</v>
      </c>
      <c r="CR142" s="427">
        <v>168404.44925529292</v>
      </c>
      <c r="CS142" s="427">
        <v>348387.94</v>
      </c>
      <c r="CT142" s="427">
        <v>0</v>
      </c>
      <c r="CU142" s="427">
        <v>0</v>
      </c>
      <c r="CV142" s="427">
        <v>348387.94</v>
      </c>
      <c r="CW142" s="427">
        <v>0</v>
      </c>
      <c r="CX142" s="427">
        <v>0</v>
      </c>
      <c r="CY142" s="427">
        <v>6209.58</v>
      </c>
      <c r="CZ142" s="427">
        <v>0</v>
      </c>
      <c r="DA142" s="427">
        <v>0</v>
      </c>
      <c r="DB142" s="427">
        <v>354597.52</v>
      </c>
      <c r="DC142" s="427">
        <v>0</v>
      </c>
      <c r="DD142" s="427">
        <v>0</v>
      </c>
      <c r="DE142" s="427">
        <v>0</v>
      </c>
      <c r="DF142" s="427">
        <v>0</v>
      </c>
      <c r="DG142" s="427"/>
      <c r="DH142" s="427"/>
      <c r="DI142" s="427"/>
      <c r="DJ142" s="427">
        <v>0</v>
      </c>
      <c r="DK142" s="427">
        <v>0</v>
      </c>
      <c r="DL142" s="427">
        <v>0</v>
      </c>
      <c r="DM142" s="427">
        <v>0</v>
      </c>
      <c r="DN142" s="427">
        <v>0</v>
      </c>
      <c r="DO142" s="427">
        <v>0</v>
      </c>
      <c r="DP142" s="427">
        <v>-134174.85999999999</v>
      </c>
      <c r="DQ142" s="427">
        <v>-31125.74</v>
      </c>
      <c r="DR142" s="427">
        <v>0</v>
      </c>
      <c r="DS142" s="427">
        <v>0</v>
      </c>
      <c r="DT142" s="427">
        <v>-165300.59999999998</v>
      </c>
      <c r="DU142" s="427">
        <v>0</v>
      </c>
      <c r="DV142" s="427">
        <v>0</v>
      </c>
      <c r="DW142" s="427">
        <v>0</v>
      </c>
      <c r="DX142" s="427">
        <v>0</v>
      </c>
      <c r="DY142" s="427">
        <v>0</v>
      </c>
      <c r="DZ142" s="427">
        <v>-20892</v>
      </c>
      <c r="EA142" s="427">
        <v>-0.47074470712686889</v>
      </c>
      <c r="EC142" s="428">
        <f t="shared" si="5"/>
        <v>-0.47074470712686889</v>
      </c>
    </row>
    <row r="143" spans="1:133" ht="15.6" hidden="1" x14ac:dyDescent="0.3">
      <c r="A143" s="422" t="str">
        <f t="shared" si="4"/>
        <v>3303363</v>
      </c>
      <c r="B143" s="422" t="s">
        <v>517</v>
      </c>
      <c r="C143" s="423">
        <v>3363</v>
      </c>
      <c r="D143" s="424" t="s">
        <v>305</v>
      </c>
      <c r="E143" s="425" t="s">
        <v>1086</v>
      </c>
      <c r="F143" s="426">
        <v>46092</v>
      </c>
      <c r="G143" s="425" t="s">
        <v>161</v>
      </c>
      <c r="H143" s="425" t="s">
        <v>524</v>
      </c>
      <c r="I143" s="427">
        <v>1732708.9769884539</v>
      </c>
      <c r="J143" s="427">
        <v>0</v>
      </c>
      <c r="K143" s="427">
        <v>62988.575333333341</v>
      </c>
      <c r="L143" s="427">
        <v>0</v>
      </c>
      <c r="M143" s="427">
        <v>148070</v>
      </c>
      <c r="N143" s="427">
        <v>55511</v>
      </c>
      <c r="O143" s="427">
        <v>0</v>
      </c>
      <c r="P143" s="427">
        <v>0</v>
      </c>
      <c r="Q143" s="427">
        <v>27.41</v>
      </c>
      <c r="R143" s="427">
        <v>22006.9</v>
      </c>
      <c r="S143" s="427">
        <v>0</v>
      </c>
      <c r="T143" s="427">
        <v>0</v>
      </c>
      <c r="U143" s="427">
        <v>58639.88</v>
      </c>
      <c r="V143" s="427">
        <v>37676.36</v>
      </c>
      <c r="W143" s="427">
        <v>0</v>
      </c>
      <c r="X143" s="427">
        <v>2117629.1023217868</v>
      </c>
      <c r="Y143" s="427">
        <v>1051523.54</v>
      </c>
      <c r="Z143" s="427">
        <v>0</v>
      </c>
      <c r="AA143" s="427">
        <v>167342.89000000001</v>
      </c>
      <c r="AB143" s="427">
        <v>47045.74</v>
      </c>
      <c r="AC143" s="427">
        <v>222005.96</v>
      </c>
      <c r="AD143" s="427">
        <v>78949</v>
      </c>
      <c r="AE143" s="427">
        <v>39070.089999999997</v>
      </c>
      <c r="AF143" s="427">
        <v>0</v>
      </c>
      <c r="AG143" s="427">
        <v>2109</v>
      </c>
      <c r="AH143" s="427">
        <v>0</v>
      </c>
      <c r="AI143" s="427">
        <v>0</v>
      </c>
      <c r="AJ143" s="427">
        <v>8054.75</v>
      </c>
      <c r="AK143" s="427">
        <v>0</v>
      </c>
      <c r="AL143" s="427">
        <v>37767.919999999998</v>
      </c>
      <c r="AM143" s="427">
        <v>6223.74</v>
      </c>
      <c r="AN143" s="427">
        <v>38919.370000000003</v>
      </c>
      <c r="AO143" s="427">
        <v>3073.98</v>
      </c>
      <c r="AP143" s="427">
        <v>22888.97</v>
      </c>
      <c r="AQ143" s="427">
        <v>36151.58</v>
      </c>
      <c r="AR143" s="427">
        <v>0</v>
      </c>
      <c r="AS143" s="427">
        <v>0</v>
      </c>
      <c r="AT143" s="427">
        <v>10761.64</v>
      </c>
      <c r="AU143" s="427">
        <v>0</v>
      </c>
      <c r="AV143" s="427">
        <v>0</v>
      </c>
      <c r="AW143" s="427">
        <v>0</v>
      </c>
      <c r="AX143" s="427">
        <v>0</v>
      </c>
      <c r="AY143" s="427">
        <v>0</v>
      </c>
      <c r="AZ143" s="427">
        <v>29247.34</v>
      </c>
      <c r="BA143" s="427">
        <v>5139.75</v>
      </c>
      <c r="BB143" s="427">
        <v>2800</v>
      </c>
      <c r="BC143" s="427">
        <v>49339.82</v>
      </c>
      <c r="BD143" s="427">
        <v>23989.93</v>
      </c>
      <c r="BE143" s="427">
        <v>73003</v>
      </c>
      <c r="BF143" s="427">
        <v>85243.99</v>
      </c>
      <c r="BG143" s="427">
        <v>0</v>
      </c>
      <c r="BH143" s="427">
        <v>0</v>
      </c>
      <c r="BI143" s="427">
        <v>0</v>
      </c>
      <c r="BJ143" s="427">
        <v>2040652.0000000002</v>
      </c>
      <c r="BK143" s="427">
        <v>133538.21999999986</v>
      </c>
      <c r="BL143" s="427">
        <v>76977.102321786573</v>
      </c>
      <c r="BM143" s="427">
        <v>210515.32232178643</v>
      </c>
      <c r="BN143" s="427">
        <v>24697</v>
      </c>
      <c r="BO143" s="427">
        <v>0</v>
      </c>
      <c r="BP143" s="427">
        <v>0</v>
      </c>
      <c r="BQ143" s="427">
        <v>24697</v>
      </c>
      <c r="BR143" s="427">
        <v>10926</v>
      </c>
      <c r="BS143" s="427">
        <v>0</v>
      </c>
      <c r="BT143" s="427">
        <v>0</v>
      </c>
      <c r="BU143" s="427">
        <v>0</v>
      </c>
      <c r="BV143" s="427">
        <v>0</v>
      </c>
      <c r="BW143" s="427">
        <v>0</v>
      </c>
      <c r="BX143" s="427">
        <v>0</v>
      </c>
      <c r="BY143" s="427">
        <v>0</v>
      </c>
      <c r="BZ143" s="427">
        <v>10926</v>
      </c>
      <c r="CA143" s="427">
        <v>0</v>
      </c>
      <c r="CB143" s="427">
        <v>13771</v>
      </c>
      <c r="CC143" s="427">
        <v>13771</v>
      </c>
      <c r="CD143" s="427">
        <v>0</v>
      </c>
      <c r="CE143" s="427">
        <v>0</v>
      </c>
      <c r="CF143" s="427">
        <v>0</v>
      </c>
      <c r="CG143" s="427">
        <v>0</v>
      </c>
      <c r="CH143" s="427">
        <v>0</v>
      </c>
      <c r="CI143" s="427">
        <v>0</v>
      </c>
      <c r="CJ143" s="427">
        <v>0</v>
      </c>
      <c r="CK143" s="427">
        <v>0</v>
      </c>
      <c r="CL143" s="427">
        <v>0</v>
      </c>
      <c r="CM143" s="427">
        <v>210515.32232178643</v>
      </c>
      <c r="CN143" s="427">
        <v>0</v>
      </c>
      <c r="CO143" s="427">
        <v>0</v>
      </c>
      <c r="CP143" s="427">
        <v>13771</v>
      </c>
      <c r="CQ143" s="427">
        <v>0</v>
      </c>
      <c r="CR143" s="427">
        <v>224286.32232178643</v>
      </c>
      <c r="CS143" s="427">
        <v>380217.21</v>
      </c>
      <c r="CT143" s="427">
        <v>175739.92</v>
      </c>
      <c r="CU143" s="427">
        <v>0</v>
      </c>
      <c r="CV143" s="427">
        <v>204477.29</v>
      </c>
      <c r="CW143" s="427">
        <v>0</v>
      </c>
      <c r="CX143" s="427">
        <v>5651.12</v>
      </c>
      <c r="CY143" s="427">
        <v>3658.52</v>
      </c>
      <c r="CZ143" s="427">
        <v>0</v>
      </c>
      <c r="DA143" s="427">
        <v>0</v>
      </c>
      <c r="DB143" s="427">
        <v>213786.93</v>
      </c>
      <c r="DC143" s="427">
        <v>15133.43</v>
      </c>
      <c r="DD143" s="427">
        <v>0</v>
      </c>
      <c r="DE143" s="427">
        <v>0</v>
      </c>
      <c r="DF143" s="427">
        <v>15133.43</v>
      </c>
      <c r="DG143" s="427"/>
      <c r="DH143" s="427"/>
      <c r="DI143" s="427"/>
      <c r="DJ143" s="427">
        <v>0</v>
      </c>
      <c r="DK143" s="427">
        <v>15133.43</v>
      </c>
      <c r="DL143" s="427">
        <v>0</v>
      </c>
      <c r="DM143" s="427">
        <v>0</v>
      </c>
      <c r="DN143" s="427">
        <v>0</v>
      </c>
      <c r="DO143" s="427">
        <v>0</v>
      </c>
      <c r="DP143" s="427">
        <v>-9932.77</v>
      </c>
      <c r="DQ143" s="427">
        <v>0</v>
      </c>
      <c r="DR143" s="427">
        <v>0</v>
      </c>
      <c r="DS143" s="427">
        <v>0</v>
      </c>
      <c r="DT143" s="427">
        <v>-9932.77</v>
      </c>
      <c r="DU143" s="427">
        <v>0</v>
      </c>
      <c r="DV143" s="427">
        <v>0</v>
      </c>
      <c r="DW143" s="427">
        <v>0</v>
      </c>
      <c r="DX143" s="427">
        <v>0</v>
      </c>
      <c r="DY143" s="427">
        <v>5298.81</v>
      </c>
      <c r="DZ143" s="427">
        <v>0</v>
      </c>
      <c r="EA143" s="427">
        <v>-7.7678213565377519E-2</v>
      </c>
      <c r="EC143" s="428">
        <f t="shared" si="5"/>
        <v>-7.7678213564468024E-2</v>
      </c>
    </row>
    <row r="144" spans="1:133" ht="15.6" hidden="1" x14ac:dyDescent="0.3">
      <c r="A144" s="422" t="str">
        <f t="shared" si="4"/>
        <v>3303355</v>
      </c>
      <c r="B144" s="422" t="s">
        <v>518</v>
      </c>
      <c r="C144" s="423">
        <v>3355</v>
      </c>
      <c r="D144" s="424" t="s">
        <v>306</v>
      </c>
      <c r="E144" s="425" t="s">
        <v>1086</v>
      </c>
      <c r="F144" s="426">
        <v>46094</v>
      </c>
      <c r="G144" s="425" t="s">
        <v>161</v>
      </c>
      <c r="H144" s="425" t="s">
        <v>525</v>
      </c>
      <c r="I144" s="427">
        <v>2131260.1187073169</v>
      </c>
      <c r="J144" s="427">
        <v>0</v>
      </c>
      <c r="K144" s="427">
        <v>144800.67333333331</v>
      </c>
      <c r="L144" s="427">
        <v>0</v>
      </c>
      <c r="M144" s="427">
        <v>141610</v>
      </c>
      <c r="N144" s="427">
        <v>76594.289999999994</v>
      </c>
      <c r="O144" s="427">
        <v>0</v>
      </c>
      <c r="P144" s="427">
        <v>0</v>
      </c>
      <c r="Q144" s="427">
        <v>55717.236860000055</v>
      </c>
      <c r="R144" s="427">
        <v>0</v>
      </c>
      <c r="S144" s="427">
        <v>0</v>
      </c>
      <c r="T144" s="427">
        <v>0</v>
      </c>
      <c r="U144" s="427">
        <v>36756.730000000003</v>
      </c>
      <c r="V144" s="427">
        <v>99975.79</v>
      </c>
      <c r="W144" s="427">
        <v>0</v>
      </c>
      <c r="X144" s="427">
        <v>2686714.8389006504</v>
      </c>
      <c r="Y144" s="427">
        <v>1200834.7</v>
      </c>
      <c r="Z144" s="427">
        <v>0</v>
      </c>
      <c r="AA144" s="427">
        <v>473234.76</v>
      </c>
      <c r="AB144" s="427">
        <v>58647.86</v>
      </c>
      <c r="AC144" s="427">
        <v>137724</v>
      </c>
      <c r="AD144" s="427">
        <v>0</v>
      </c>
      <c r="AE144" s="427">
        <v>29085.37</v>
      </c>
      <c r="AF144" s="427">
        <v>43.5</v>
      </c>
      <c r="AG144" s="427">
        <v>3522.86</v>
      </c>
      <c r="AH144" s="427">
        <v>0</v>
      </c>
      <c r="AI144" s="427">
        <v>0</v>
      </c>
      <c r="AJ144" s="427">
        <v>47270.91</v>
      </c>
      <c r="AK144" s="427">
        <v>3015.55</v>
      </c>
      <c r="AL144" s="427">
        <v>52628.44</v>
      </c>
      <c r="AM144" s="427">
        <v>6666.97</v>
      </c>
      <c r="AN144" s="427">
        <v>71580.87</v>
      </c>
      <c r="AO144" s="427">
        <v>6200.9600000000019</v>
      </c>
      <c r="AP144" s="427">
        <v>15245.5</v>
      </c>
      <c r="AQ144" s="427">
        <v>82378.06</v>
      </c>
      <c r="AR144" s="427">
        <v>23.52</v>
      </c>
      <c r="AS144" s="427">
        <v>0</v>
      </c>
      <c r="AT144" s="427">
        <v>4998</v>
      </c>
      <c r="AU144" s="427">
        <v>0</v>
      </c>
      <c r="AV144" s="427">
        <v>0</v>
      </c>
      <c r="AW144" s="427">
        <v>962.07</v>
      </c>
      <c r="AX144" s="427">
        <v>6560.44</v>
      </c>
      <c r="AY144" s="427">
        <v>0</v>
      </c>
      <c r="AZ144" s="427">
        <v>45163.67</v>
      </c>
      <c r="BA144" s="427">
        <v>9471</v>
      </c>
      <c r="BB144" s="427">
        <v>5600</v>
      </c>
      <c r="BC144" s="427">
        <v>159752.89000000001</v>
      </c>
      <c r="BD144" s="427">
        <v>99223.5</v>
      </c>
      <c r="BE144" s="427">
        <v>11507.700000000003</v>
      </c>
      <c r="BF144" s="427">
        <v>305587.61</v>
      </c>
      <c r="BG144" s="427">
        <v>0</v>
      </c>
      <c r="BH144" s="427">
        <v>0</v>
      </c>
      <c r="BI144" s="427">
        <v>0</v>
      </c>
      <c r="BJ144" s="427">
        <v>2836930.71</v>
      </c>
      <c r="BK144" s="427">
        <v>391034.76000000234</v>
      </c>
      <c r="BL144" s="427">
        <v>-150215.87109934958</v>
      </c>
      <c r="BM144" s="427">
        <v>240818.88890065276</v>
      </c>
      <c r="BN144" s="427">
        <v>13107.33</v>
      </c>
      <c r="BO144" s="427">
        <v>0</v>
      </c>
      <c r="BP144" s="427">
        <v>0</v>
      </c>
      <c r="BQ144" s="427">
        <v>13107.33</v>
      </c>
      <c r="BR144" s="427">
        <v>0</v>
      </c>
      <c r="BS144" s="427">
        <v>0</v>
      </c>
      <c r="BT144" s="427">
        <v>0</v>
      </c>
      <c r="BU144" s="427">
        <v>0</v>
      </c>
      <c r="BV144" s="427">
        <v>0</v>
      </c>
      <c r="BW144" s="427">
        <v>0</v>
      </c>
      <c r="BX144" s="427">
        <v>4050</v>
      </c>
      <c r="BY144" s="427">
        <v>0</v>
      </c>
      <c r="BZ144" s="427">
        <v>4050</v>
      </c>
      <c r="CA144" s="427">
        <v>0</v>
      </c>
      <c r="CB144" s="427">
        <v>9057.33</v>
      </c>
      <c r="CC144" s="427">
        <v>9057.33</v>
      </c>
      <c r="CD144" s="427">
        <v>0</v>
      </c>
      <c r="CE144" s="427">
        <v>0</v>
      </c>
      <c r="CF144" s="427">
        <v>0</v>
      </c>
      <c r="CG144" s="427">
        <v>0</v>
      </c>
      <c r="CH144" s="427">
        <v>0</v>
      </c>
      <c r="CI144" s="427">
        <v>0</v>
      </c>
      <c r="CJ144" s="427">
        <v>0</v>
      </c>
      <c r="CK144" s="427">
        <v>0</v>
      </c>
      <c r="CL144" s="427">
        <v>0</v>
      </c>
      <c r="CM144" s="427">
        <v>240818.88890065276</v>
      </c>
      <c r="CN144" s="427">
        <v>0</v>
      </c>
      <c r="CO144" s="427">
        <v>0</v>
      </c>
      <c r="CP144" s="427">
        <v>9057.33</v>
      </c>
      <c r="CQ144" s="427">
        <v>0</v>
      </c>
      <c r="CR144" s="427">
        <v>249876.21890065275</v>
      </c>
      <c r="CS144" s="427">
        <v>468527.27</v>
      </c>
      <c r="CT144" s="427">
        <v>0</v>
      </c>
      <c r="CU144" s="427">
        <v>0</v>
      </c>
      <c r="CV144" s="427">
        <v>468527.27</v>
      </c>
      <c r="CW144" s="427">
        <v>0</v>
      </c>
      <c r="CX144" s="427">
        <v>4982.2299999999996</v>
      </c>
      <c r="CY144" s="427">
        <v>5025.07</v>
      </c>
      <c r="CZ144" s="427">
        <v>0</v>
      </c>
      <c r="DA144" s="427">
        <v>0</v>
      </c>
      <c r="DB144" s="427">
        <v>478534.57</v>
      </c>
      <c r="DC144" s="427">
        <v>0</v>
      </c>
      <c r="DD144" s="427">
        <v>0</v>
      </c>
      <c r="DE144" s="427">
        <v>0</v>
      </c>
      <c r="DF144" s="427">
        <v>0</v>
      </c>
      <c r="DG144" s="427"/>
      <c r="DH144" s="427"/>
      <c r="DI144" s="427"/>
      <c r="DJ144" s="427">
        <v>0</v>
      </c>
      <c r="DK144" s="427">
        <v>0</v>
      </c>
      <c r="DL144" s="427">
        <v>0</v>
      </c>
      <c r="DM144" s="427">
        <v>0</v>
      </c>
      <c r="DN144" s="427">
        <v>0</v>
      </c>
      <c r="DO144" s="427">
        <v>0</v>
      </c>
      <c r="DP144" s="427">
        <v>-30835.86</v>
      </c>
      <c r="DQ144" s="427">
        <v>-40662.54</v>
      </c>
      <c r="DR144" s="427">
        <v>0</v>
      </c>
      <c r="DS144" s="427">
        <v>0</v>
      </c>
      <c r="DT144" s="427">
        <v>-71498.399999999994</v>
      </c>
      <c r="DU144" s="427">
        <v>0</v>
      </c>
      <c r="DV144" s="427">
        <v>0</v>
      </c>
      <c r="DW144" s="427">
        <v>0</v>
      </c>
      <c r="DX144" s="427">
        <v>0</v>
      </c>
      <c r="DY144" s="427">
        <v>0</v>
      </c>
      <c r="DZ144" s="427">
        <v>-157160.39000000001</v>
      </c>
      <c r="EA144" s="427">
        <v>0.43890065271989442</v>
      </c>
      <c r="EC144" s="428">
        <f t="shared" si="5"/>
        <v>0.43890065274899825</v>
      </c>
    </row>
    <row r="145" spans="1:133" ht="15.6" hidden="1" x14ac:dyDescent="0.3">
      <c r="A145" s="422" t="str">
        <f t="shared" si="4"/>
        <v>3303367</v>
      </c>
      <c r="B145" s="422" t="s">
        <v>520</v>
      </c>
      <c r="C145" s="423">
        <v>3367</v>
      </c>
      <c r="D145" s="424" t="s">
        <v>308</v>
      </c>
      <c r="E145" s="425" t="s">
        <v>1086</v>
      </c>
      <c r="F145" s="426">
        <v>46094</v>
      </c>
      <c r="G145" s="425" t="s">
        <v>161</v>
      </c>
      <c r="H145" s="425" t="s">
        <v>526</v>
      </c>
      <c r="I145" s="427">
        <v>1412557.9450326143</v>
      </c>
      <c r="J145" s="427">
        <v>0</v>
      </c>
      <c r="K145" s="427">
        <v>42204.123333333337</v>
      </c>
      <c r="L145" s="427">
        <v>0</v>
      </c>
      <c r="M145" s="427">
        <v>148070</v>
      </c>
      <c r="N145" s="427">
        <v>40733.93</v>
      </c>
      <c r="O145" s="427">
        <v>0</v>
      </c>
      <c r="P145" s="427">
        <v>0</v>
      </c>
      <c r="Q145" s="427">
        <v>4294.4011100000253</v>
      </c>
      <c r="R145" s="427">
        <v>2229.6999999999998</v>
      </c>
      <c r="S145" s="427">
        <v>0</v>
      </c>
      <c r="T145" s="427">
        <v>0</v>
      </c>
      <c r="U145" s="427">
        <v>40897.72</v>
      </c>
      <c r="V145" s="427">
        <v>36128.79</v>
      </c>
      <c r="W145" s="427">
        <v>0</v>
      </c>
      <c r="X145" s="427">
        <v>1727116.6094759475</v>
      </c>
      <c r="Y145" s="427">
        <v>852626.90999999992</v>
      </c>
      <c r="Z145" s="427">
        <v>0</v>
      </c>
      <c r="AA145" s="427">
        <v>232904.08</v>
      </c>
      <c r="AB145" s="427">
        <v>43653.97</v>
      </c>
      <c r="AC145" s="427">
        <v>116005.78</v>
      </c>
      <c r="AD145" s="427">
        <v>0</v>
      </c>
      <c r="AE145" s="427">
        <v>39095.79</v>
      </c>
      <c r="AF145" s="427">
        <v>1905.8</v>
      </c>
      <c r="AG145" s="427">
        <v>10027.1</v>
      </c>
      <c r="AH145" s="427">
        <v>0</v>
      </c>
      <c r="AI145" s="427">
        <v>0</v>
      </c>
      <c r="AJ145" s="427">
        <v>9882.26</v>
      </c>
      <c r="AK145" s="427">
        <v>2530</v>
      </c>
      <c r="AL145" s="427">
        <v>1507.64</v>
      </c>
      <c r="AM145" s="427">
        <v>8719.23</v>
      </c>
      <c r="AN145" s="427">
        <v>23780.6</v>
      </c>
      <c r="AO145" s="427">
        <v>3141.8199999999993</v>
      </c>
      <c r="AP145" s="427">
        <v>11478.88</v>
      </c>
      <c r="AQ145" s="427">
        <v>45543.73</v>
      </c>
      <c r="AR145" s="427">
        <v>0</v>
      </c>
      <c r="AS145" s="427">
        <v>0</v>
      </c>
      <c r="AT145" s="427">
        <v>80</v>
      </c>
      <c r="AU145" s="427">
        <v>0</v>
      </c>
      <c r="AV145" s="427">
        <v>0</v>
      </c>
      <c r="AW145" s="427">
        <v>6959.93</v>
      </c>
      <c r="AX145" s="427">
        <v>0</v>
      </c>
      <c r="AY145" s="427">
        <v>0</v>
      </c>
      <c r="AZ145" s="427">
        <v>21589.82</v>
      </c>
      <c r="BA145" s="427">
        <v>9631.27</v>
      </c>
      <c r="BB145" s="427">
        <v>1650</v>
      </c>
      <c r="BC145" s="427">
        <v>119988.5</v>
      </c>
      <c r="BD145" s="427">
        <v>6196</v>
      </c>
      <c r="BE145" s="427">
        <v>5773.1200000000008</v>
      </c>
      <c r="BF145" s="427">
        <v>96817.959999999992</v>
      </c>
      <c r="BG145" s="427">
        <v>0</v>
      </c>
      <c r="BH145" s="427">
        <v>0</v>
      </c>
      <c r="BI145" s="427">
        <v>3927</v>
      </c>
      <c r="BJ145" s="427">
        <v>1675417.1900000002</v>
      </c>
      <c r="BK145" s="427">
        <v>35570.260000001297</v>
      </c>
      <c r="BL145" s="427">
        <v>51699.419475947274</v>
      </c>
      <c r="BM145" s="427">
        <v>87269.679475948564</v>
      </c>
      <c r="BN145" s="427">
        <v>11246</v>
      </c>
      <c r="BO145" s="427">
        <v>0</v>
      </c>
      <c r="BP145" s="427">
        <v>3927</v>
      </c>
      <c r="BQ145" s="427">
        <v>15173</v>
      </c>
      <c r="BR145" s="427">
        <v>0</v>
      </c>
      <c r="BS145" s="427">
        <v>15173</v>
      </c>
      <c r="BT145" s="427">
        <v>0</v>
      </c>
      <c r="BU145" s="427">
        <v>0</v>
      </c>
      <c r="BV145" s="427">
        <v>0</v>
      </c>
      <c r="BW145" s="427">
        <v>0</v>
      </c>
      <c r="BX145" s="427">
        <v>0</v>
      </c>
      <c r="BY145" s="427">
        <v>0</v>
      </c>
      <c r="BZ145" s="427">
        <v>15173</v>
      </c>
      <c r="CA145" s="427">
        <v>0</v>
      </c>
      <c r="CB145" s="427">
        <v>0</v>
      </c>
      <c r="CC145" s="427">
        <v>0</v>
      </c>
      <c r="CD145" s="427">
        <v>0</v>
      </c>
      <c r="CE145" s="427">
        <v>0</v>
      </c>
      <c r="CF145" s="427">
        <v>0</v>
      </c>
      <c r="CG145" s="427">
        <v>0</v>
      </c>
      <c r="CH145" s="427">
        <v>0</v>
      </c>
      <c r="CI145" s="427">
        <v>0</v>
      </c>
      <c r="CJ145" s="427">
        <v>0</v>
      </c>
      <c r="CK145" s="427">
        <v>0</v>
      </c>
      <c r="CL145" s="427">
        <v>0</v>
      </c>
      <c r="CM145" s="427">
        <v>87269.679475948564</v>
      </c>
      <c r="CN145" s="427">
        <v>0</v>
      </c>
      <c r="CO145" s="427">
        <v>0</v>
      </c>
      <c r="CP145" s="427">
        <v>0</v>
      </c>
      <c r="CQ145" s="427">
        <v>0</v>
      </c>
      <c r="CR145" s="427">
        <v>87269.679475948564</v>
      </c>
      <c r="CS145" s="427">
        <v>248314.84</v>
      </c>
      <c r="CT145" s="427">
        <v>24264.95</v>
      </c>
      <c r="CU145" s="427">
        <v>1296.6300000000001</v>
      </c>
      <c r="CV145" s="427">
        <v>225346.52</v>
      </c>
      <c r="CW145" s="427">
        <v>0</v>
      </c>
      <c r="CX145" s="427">
        <v>4179.95</v>
      </c>
      <c r="CY145" s="427">
        <v>1168.9000000000001</v>
      </c>
      <c r="CZ145" s="427">
        <v>-1096.7400000000002</v>
      </c>
      <c r="DA145" s="427">
        <v>0</v>
      </c>
      <c r="DB145" s="427">
        <v>229598.63</v>
      </c>
      <c r="DC145" s="427">
        <v>0</v>
      </c>
      <c r="DD145" s="427">
        <v>0</v>
      </c>
      <c r="DE145" s="427">
        <v>0</v>
      </c>
      <c r="DF145" s="427">
        <v>0</v>
      </c>
      <c r="DG145" s="427"/>
      <c r="DH145" s="427"/>
      <c r="DI145" s="427"/>
      <c r="DJ145" s="427">
        <v>0</v>
      </c>
      <c r="DK145" s="427">
        <v>0</v>
      </c>
      <c r="DL145" s="427">
        <v>0</v>
      </c>
      <c r="DM145" s="427">
        <v>0</v>
      </c>
      <c r="DN145" s="427">
        <v>0</v>
      </c>
      <c r="DO145" s="427">
        <v>0</v>
      </c>
      <c r="DP145" s="427">
        <v>-112981.42</v>
      </c>
      <c r="DQ145" s="427">
        <v>-25290.87</v>
      </c>
      <c r="DR145" s="427">
        <v>0</v>
      </c>
      <c r="DS145" s="427">
        <v>0</v>
      </c>
      <c r="DT145" s="427">
        <v>-138272.29</v>
      </c>
      <c r="DU145" s="427">
        <v>0</v>
      </c>
      <c r="DV145" s="427">
        <v>0</v>
      </c>
      <c r="DW145" s="427">
        <v>0</v>
      </c>
      <c r="DX145" s="427">
        <v>-4056.44</v>
      </c>
      <c r="DY145" s="427">
        <v>0</v>
      </c>
      <c r="DZ145" s="427">
        <v>0</v>
      </c>
      <c r="EA145" s="427">
        <v>-0.22052405143040232</v>
      </c>
      <c r="EC145" s="428">
        <f t="shared" si="5"/>
        <v>-0.22052405143267606</v>
      </c>
    </row>
    <row r="146" spans="1:133" ht="15.6" hidden="1" x14ac:dyDescent="0.3">
      <c r="A146" s="422" t="str">
        <f t="shared" si="4"/>
        <v>3303010</v>
      </c>
      <c r="B146" s="422" t="s">
        <v>521</v>
      </c>
      <c r="C146" s="423">
        <v>3010</v>
      </c>
      <c r="D146" s="424" t="s">
        <v>309</v>
      </c>
      <c r="E146" s="425" t="s">
        <v>1086</v>
      </c>
      <c r="F146" s="426">
        <v>0</v>
      </c>
      <c r="G146" s="425" t="s">
        <v>161</v>
      </c>
      <c r="H146" s="425" t="s">
        <v>528</v>
      </c>
      <c r="I146" s="427">
        <v>2658314.0306348447</v>
      </c>
      <c r="J146" s="427">
        <v>0</v>
      </c>
      <c r="K146" s="427">
        <v>188087.33666666664</v>
      </c>
      <c r="L146" s="427">
        <v>0</v>
      </c>
      <c r="M146" s="427">
        <v>293945</v>
      </c>
      <c r="N146" s="427">
        <v>69211.929999999993</v>
      </c>
      <c r="O146" s="427">
        <v>3656</v>
      </c>
      <c r="P146" s="427">
        <v>0</v>
      </c>
      <c r="Q146" s="427">
        <v>27838.200374999971</v>
      </c>
      <c r="R146" s="427">
        <v>24043.1</v>
      </c>
      <c r="S146" s="427">
        <v>0</v>
      </c>
      <c r="T146" s="427">
        <v>0</v>
      </c>
      <c r="U146" s="427">
        <v>0</v>
      </c>
      <c r="V146" s="427">
        <v>0</v>
      </c>
      <c r="W146" s="427">
        <v>0</v>
      </c>
      <c r="X146" s="427">
        <v>3265095.5976765114</v>
      </c>
      <c r="Y146" s="427">
        <v>1463571</v>
      </c>
      <c r="Z146" s="427">
        <v>0</v>
      </c>
      <c r="AA146" s="427">
        <v>663541</v>
      </c>
      <c r="AB146" s="427">
        <v>0</v>
      </c>
      <c r="AC146" s="427">
        <v>187085</v>
      </c>
      <c r="AD146" s="427">
        <v>0</v>
      </c>
      <c r="AE146" s="427">
        <v>77776</v>
      </c>
      <c r="AF146" s="427">
        <v>20116</v>
      </c>
      <c r="AG146" s="427">
        <v>7319</v>
      </c>
      <c r="AH146" s="427">
        <v>0</v>
      </c>
      <c r="AI146" s="427">
        <v>0</v>
      </c>
      <c r="AJ146" s="427">
        <v>33968</v>
      </c>
      <c r="AK146" s="427">
        <v>96</v>
      </c>
      <c r="AL146" s="427">
        <v>325</v>
      </c>
      <c r="AM146" s="427">
        <v>39483.440000000002</v>
      </c>
      <c r="AN146" s="427">
        <v>13746</v>
      </c>
      <c r="AO146" s="427">
        <v>15367.06</v>
      </c>
      <c r="AP146" s="427">
        <v>28002</v>
      </c>
      <c r="AQ146" s="427">
        <v>64251.519999999997</v>
      </c>
      <c r="AR146" s="427">
        <v>0</v>
      </c>
      <c r="AS146" s="427">
        <v>0</v>
      </c>
      <c r="AT146" s="427">
        <v>25268</v>
      </c>
      <c r="AU146" s="427">
        <v>0</v>
      </c>
      <c r="AV146" s="427">
        <v>0</v>
      </c>
      <c r="AW146" s="427">
        <v>42</v>
      </c>
      <c r="AX146" s="427">
        <v>900</v>
      </c>
      <c r="AY146" s="427">
        <v>0</v>
      </c>
      <c r="AZ146" s="427">
        <v>24583.41</v>
      </c>
      <c r="BA146" s="427">
        <v>9471</v>
      </c>
      <c r="BB146" s="427">
        <v>3460</v>
      </c>
      <c r="BC146" s="427">
        <v>168364</v>
      </c>
      <c r="BD146" s="427">
        <v>204160</v>
      </c>
      <c r="BE146" s="427">
        <v>47552.6</v>
      </c>
      <c r="BF146" s="427">
        <v>248250</v>
      </c>
      <c r="BG146" s="427">
        <v>0</v>
      </c>
      <c r="BH146" s="427">
        <v>0</v>
      </c>
      <c r="BI146" s="427">
        <v>0</v>
      </c>
      <c r="BJ146" s="427">
        <v>3346698.0300000003</v>
      </c>
      <c r="BK146" s="427">
        <v>540387.24999999884</v>
      </c>
      <c r="BL146" s="427">
        <v>-81602.432323488872</v>
      </c>
      <c r="BM146" s="427">
        <v>458784.81767650996</v>
      </c>
      <c r="BN146" s="427">
        <v>8635</v>
      </c>
      <c r="BO146" s="427">
        <v>0</v>
      </c>
      <c r="BP146" s="427">
        <v>0</v>
      </c>
      <c r="BQ146" s="427">
        <v>8635</v>
      </c>
      <c r="BR146" s="427">
        <v>0</v>
      </c>
      <c r="BS146" s="427">
        <v>0</v>
      </c>
      <c r="BT146" s="427">
        <v>0</v>
      </c>
      <c r="BU146" s="427">
        <v>0</v>
      </c>
      <c r="BV146" s="427">
        <v>0</v>
      </c>
      <c r="BW146" s="427">
        <v>0</v>
      </c>
      <c r="BX146" s="427">
        <v>0</v>
      </c>
      <c r="BY146" s="427">
        <v>0</v>
      </c>
      <c r="BZ146" s="427">
        <v>0</v>
      </c>
      <c r="CA146" s="427">
        <v>8702.5</v>
      </c>
      <c r="CB146" s="427">
        <v>8635</v>
      </c>
      <c r="CC146" s="427">
        <v>17337.5</v>
      </c>
      <c r="CD146" s="427">
        <v>0</v>
      </c>
      <c r="CE146" s="427">
        <v>0</v>
      </c>
      <c r="CF146" s="427">
        <v>0</v>
      </c>
      <c r="CG146" s="427">
        <v>0</v>
      </c>
      <c r="CH146" s="427">
        <v>0</v>
      </c>
      <c r="CI146" s="427">
        <v>0</v>
      </c>
      <c r="CJ146" s="427">
        <v>0</v>
      </c>
      <c r="CK146" s="427">
        <v>0</v>
      </c>
      <c r="CL146" s="427">
        <v>0</v>
      </c>
      <c r="CM146" s="427">
        <v>458784.81767650996</v>
      </c>
      <c r="CN146" s="427">
        <v>0</v>
      </c>
      <c r="CO146" s="427">
        <v>8635</v>
      </c>
      <c r="CP146" s="427">
        <v>8702.5</v>
      </c>
      <c r="CQ146" s="427">
        <v>0</v>
      </c>
      <c r="CR146" s="427">
        <v>476122.31767650996</v>
      </c>
      <c r="CS146" s="427">
        <v>785517.9</v>
      </c>
      <c r="CT146" s="427">
        <v>0</v>
      </c>
      <c r="CU146" s="427">
        <v>0</v>
      </c>
      <c r="CV146" s="427">
        <v>785517.9</v>
      </c>
      <c r="CW146" s="427">
        <v>0</v>
      </c>
      <c r="CX146" s="427">
        <v>14360.36</v>
      </c>
      <c r="CY146" s="427">
        <v>3751.63</v>
      </c>
      <c r="CZ146" s="427">
        <v>5018</v>
      </c>
      <c r="DA146" s="427">
        <v>-3675</v>
      </c>
      <c r="DB146" s="427">
        <v>804972.89</v>
      </c>
      <c r="DC146" s="427">
        <v>0</v>
      </c>
      <c r="DD146" s="427">
        <v>0</v>
      </c>
      <c r="DE146" s="427">
        <v>0</v>
      </c>
      <c r="DF146" s="427">
        <v>0</v>
      </c>
      <c r="DG146" s="427"/>
      <c r="DH146" s="427"/>
      <c r="DI146" s="427"/>
      <c r="DJ146" s="427">
        <v>0</v>
      </c>
      <c r="DK146" s="427">
        <v>0</v>
      </c>
      <c r="DL146" s="427">
        <v>0</v>
      </c>
      <c r="DM146" s="427">
        <v>0</v>
      </c>
      <c r="DN146" s="427">
        <v>0</v>
      </c>
      <c r="DO146" s="427">
        <v>0</v>
      </c>
      <c r="DP146" s="427">
        <v>-268518.78000000003</v>
      </c>
      <c r="DQ146" s="427">
        <v>-17514.66</v>
      </c>
      <c r="DR146" s="427">
        <v>0</v>
      </c>
      <c r="DS146" s="427">
        <v>0</v>
      </c>
      <c r="DT146" s="427">
        <v>-286033.44</v>
      </c>
      <c r="DU146" s="427">
        <v>0</v>
      </c>
      <c r="DV146" s="427">
        <v>0</v>
      </c>
      <c r="DW146" s="427">
        <v>0</v>
      </c>
      <c r="DX146" s="427">
        <v>0</v>
      </c>
      <c r="DY146" s="427">
        <v>0</v>
      </c>
      <c r="DZ146" s="427">
        <v>-42817</v>
      </c>
      <c r="EA146" s="427">
        <v>-0.13232349004829302</v>
      </c>
      <c r="EC146" s="428">
        <f t="shared" si="5"/>
        <v>-0.13232349004829302</v>
      </c>
    </row>
    <row r="147" spans="1:133" ht="15.6" hidden="1" x14ac:dyDescent="0.3">
      <c r="A147" s="422" t="str">
        <f t="shared" si="4"/>
        <v>3304625</v>
      </c>
      <c r="B147" s="422" t="s">
        <v>522</v>
      </c>
      <c r="C147" s="423">
        <v>4625</v>
      </c>
      <c r="D147" s="424" t="s">
        <v>310</v>
      </c>
      <c r="E147" s="425" t="s">
        <v>1086</v>
      </c>
      <c r="F147" s="426">
        <v>46094</v>
      </c>
      <c r="G147" s="425" t="s">
        <v>161</v>
      </c>
      <c r="H147" s="425" t="s">
        <v>529</v>
      </c>
      <c r="I147" s="427">
        <v>5331904.3600000003</v>
      </c>
      <c r="J147" s="427">
        <v>0</v>
      </c>
      <c r="K147" s="427">
        <v>104506.2</v>
      </c>
      <c r="L147" s="427">
        <v>0</v>
      </c>
      <c r="M147" s="427">
        <v>393000</v>
      </c>
      <c r="N147" s="427">
        <v>9199.5</v>
      </c>
      <c r="O147" s="427">
        <v>24165</v>
      </c>
      <c r="P147" s="427">
        <v>0</v>
      </c>
      <c r="Q147" s="427">
        <v>230465.05000000002</v>
      </c>
      <c r="R147" s="427">
        <v>0</v>
      </c>
      <c r="S147" s="427">
        <v>0</v>
      </c>
      <c r="T147" s="427">
        <v>0</v>
      </c>
      <c r="U147" s="427">
        <v>23165.920000000002</v>
      </c>
      <c r="V147" s="427">
        <v>0</v>
      </c>
      <c r="W147" s="427">
        <v>7301</v>
      </c>
      <c r="X147" s="427">
        <v>6123707.0300000003</v>
      </c>
      <c r="Y147" s="427">
        <v>3450455.5700000003</v>
      </c>
      <c r="Z147" s="427">
        <v>0</v>
      </c>
      <c r="AA147" s="427">
        <v>707743.3899999999</v>
      </c>
      <c r="AB147" s="427">
        <v>244358.11000000002</v>
      </c>
      <c r="AC147" s="427">
        <v>546903.68999999994</v>
      </c>
      <c r="AD147" s="427">
        <v>0</v>
      </c>
      <c r="AE147" s="427">
        <v>11083.74</v>
      </c>
      <c r="AF147" s="427">
        <v>28667.63</v>
      </c>
      <c r="AG147" s="427">
        <v>24644.2</v>
      </c>
      <c r="AH147" s="427">
        <v>0</v>
      </c>
      <c r="AI147" s="427">
        <v>0</v>
      </c>
      <c r="AJ147" s="427">
        <v>66394.350000000006</v>
      </c>
      <c r="AK147" s="427">
        <v>4410</v>
      </c>
      <c r="AL147" s="427">
        <v>2848.03</v>
      </c>
      <c r="AM147" s="427">
        <v>5928.92</v>
      </c>
      <c r="AN147" s="427">
        <v>76735.25</v>
      </c>
      <c r="AO147" s="427">
        <v>13885.92</v>
      </c>
      <c r="AP147" s="427">
        <v>34116.350000000006</v>
      </c>
      <c r="AQ147" s="427">
        <v>119649.87999999999</v>
      </c>
      <c r="AR147" s="427">
        <v>6850</v>
      </c>
      <c r="AS147" s="427">
        <v>389.34000000000003</v>
      </c>
      <c r="AT147" s="427">
        <v>68210.02</v>
      </c>
      <c r="AU147" s="427">
        <v>51753.520000000004</v>
      </c>
      <c r="AV147" s="427">
        <v>26969.279999999999</v>
      </c>
      <c r="AW147" s="427">
        <v>14943.970000000001</v>
      </c>
      <c r="AX147" s="427">
        <v>11463.82</v>
      </c>
      <c r="AY147" s="427">
        <v>86925.69</v>
      </c>
      <c r="AZ147" s="427">
        <v>30721.82</v>
      </c>
      <c r="BA147" s="427">
        <v>20922.419999999998</v>
      </c>
      <c r="BB147" s="427">
        <v>922.5</v>
      </c>
      <c r="BC147" s="427">
        <v>187416.23</v>
      </c>
      <c r="BD147" s="427">
        <v>95801.03</v>
      </c>
      <c r="BE147" s="427">
        <v>111213.67000000001</v>
      </c>
      <c r="BF147" s="427">
        <v>129146.95</v>
      </c>
      <c r="BG147" s="427">
        <v>0</v>
      </c>
      <c r="BH147" s="427">
        <v>0</v>
      </c>
      <c r="BI147" s="427">
        <v>2150.6000000000004</v>
      </c>
      <c r="BJ147" s="427">
        <v>6183625.8899999997</v>
      </c>
      <c r="BK147" s="427">
        <v>411888.28999999957</v>
      </c>
      <c r="BL147" s="427">
        <v>-59918.859999999404</v>
      </c>
      <c r="BM147" s="427">
        <v>351969.43000000017</v>
      </c>
      <c r="BN147" s="427">
        <v>28108.47</v>
      </c>
      <c r="BO147" s="427">
        <v>18000</v>
      </c>
      <c r="BP147" s="427">
        <v>2150.6000000000004</v>
      </c>
      <c r="BQ147" s="427">
        <v>48259.07</v>
      </c>
      <c r="BR147" s="427">
        <v>0</v>
      </c>
      <c r="BS147" s="427">
        <v>15851.84</v>
      </c>
      <c r="BT147" s="427">
        <v>0</v>
      </c>
      <c r="BU147" s="427">
        <v>0</v>
      </c>
      <c r="BV147" s="427">
        <v>0</v>
      </c>
      <c r="BW147" s="427">
        <v>0</v>
      </c>
      <c r="BX147" s="427">
        <v>0</v>
      </c>
      <c r="BY147" s="427">
        <v>0</v>
      </c>
      <c r="BZ147" s="427">
        <v>15851.84</v>
      </c>
      <c r="CA147" s="427">
        <v>0</v>
      </c>
      <c r="CB147" s="427">
        <v>32407.23</v>
      </c>
      <c r="CC147" s="427">
        <v>32407.23</v>
      </c>
      <c r="CD147" s="427">
        <v>0</v>
      </c>
      <c r="CE147" s="427">
        <v>0</v>
      </c>
      <c r="CF147" s="427">
        <v>0</v>
      </c>
      <c r="CG147" s="427">
        <v>0</v>
      </c>
      <c r="CH147" s="427">
        <v>0</v>
      </c>
      <c r="CI147" s="427">
        <v>0</v>
      </c>
      <c r="CJ147" s="427">
        <v>0</v>
      </c>
      <c r="CK147" s="427">
        <v>0</v>
      </c>
      <c r="CL147" s="427">
        <v>0</v>
      </c>
      <c r="CM147" s="427">
        <v>351969.43000000017</v>
      </c>
      <c r="CN147" s="427">
        <v>0</v>
      </c>
      <c r="CO147" s="427">
        <v>16965</v>
      </c>
      <c r="CP147" s="427">
        <v>15442.23</v>
      </c>
      <c r="CQ147" s="427">
        <v>0</v>
      </c>
      <c r="CR147" s="427">
        <v>384376.66000000015</v>
      </c>
      <c r="CS147" s="427">
        <v>796935.93</v>
      </c>
      <c r="CT147" s="427">
        <v>0</v>
      </c>
      <c r="CU147" s="427">
        <v>0</v>
      </c>
      <c r="CV147" s="427">
        <v>796935.93</v>
      </c>
      <c r="CW147" s="427">
        <v>0</v>
      </c>
      <c r="CX147" s="427">
        <v>19456.09</v>
      </c>
      <c r="CY147" s="427">
        <v>8576.32</v>
      </c>
      <c r="CZ147" s="427">
        <v>0</v>
      </c>
      <c r="DA147" s="427">
        <v>0</v>
      </c>
      <c r="DB147" s="427">
        <v>824968.34</v>
      </c>
      <c r="DC147" s="427">
        <v>0</v>
      </c>
      <c r="DD147" s="427">
        <v>0</v>
      </c>
      <c r="DE147" s="427">
        <v>0</v>
      </c>
      <c r="DF147" s="427">
        <v>0</v>
      </c>
      <c r="DG147" s="427"/>
      <c r="DH147" s="427"/>
      <c r="DI147" s="427"/>
      <c r="DJ147" s="427">
        <v>0</v>
      </c>
      <c r="DK147" s="427">
        <v>0</v>
      </c>
      <c r="DL147" s="427">
        <v>375</v>
      </c>
      <c r="DM147" s="427">
        <v>0</v>
      </c>
      <c r="DN147" s="427">
        <v>0</v>
      </c>
      <c r="DO147" s="427">
        <v>0</v>
      </c>
      <c r="DP147" s="427">
        <v>-467109.46</v>
      </c>
      <c r="DQ147" s="427">
        <v>0</v>
      </c>
      <c r="DR147" s="427">
        <v>0</v>
      </c>
      <c r="DS147" s="427">
        <v>0</v>
      </c>
      <c r="DT147" s="427">
        <v>-466734.46</v>
      </c>
      <c r="DU147" s="427">
        <v>1368.66</v>
      </c>
      <c r="DV147" s="427">
        <v>24774.11</v>
      </c>
      <c r="DW147" s="427">
        <v>0</v>
      </c>
      <c r="DX147" s="427">
        <v>0</v>
      </c>
      <c r="DY147" s="427">
        <v>0</v>
      </c>
      <c r="DZ147" s="427">
        <v>0</v>
      </c>
      <c r="EA147" s="427">
        <v>1.0000000242143869E-2</v>
      </c>
      <c r="EC147" s="428">
        <f t="shared" si="5"/>
        <v>1.0000000202126103E-2</v>
      </c>
    </row>
    <row r="148" spans="1:133" ht="15.6" hidden="1" x14ac:dyDescent="0.3">
      <c r="A148" s="422" t="str">
        <f t="shared" si="4"/>
        <v>3303377</v>
      </c>
      <c r="B148" s="422" t="s">
        <v>523</v>
      </c>
      <c r="C148" s="423">
        <v>3377</v>
      </c>
      <c r="D148" s="424" t="s">
        <v>311</v>
      </c>
      <c r="E148" s="425" t="s">
        <v>1086</v>
      </c>
      <c r="F148" s="426">
        <v>46094</v>
      </c>
      <c r="G148" s="425" t="s">
        <v>161</v>
      </c>
      <c r="H148" s="425" t="s">
        <v>530</v>
      </c>
      <c r="I148" s="427">
        <v>1410244.4078671401</v>
      </c>
      <c r="J148" s="427">
        <v>0</v>
      </c>
      <c r="K148" s="427">
        <v>62078.559999999998</v>
      </c>
      <c r="L148" s="427">
        <v>0</v>
      </c>
      <c r="M148" s="427">
        <v>192005</v>
      </c>
      <c r="N148" s="427">
        <v>28457.64</v>
      </c>
      <c r="O148" s="427">
        <v>0</v>
      </c>
      <c r="P148" s="427">
        <v>0</v>
      </c>
      <c r="Q148" s="427">
        <v>4384.9399999999996</v>
      </c>
      <c r="R148" s="427">
        <v>4308.54</v>
      </c>
      <c r="S148" s="427">
        <v>0</v>
      </c>
      <c r="T148" s="427">
        <v>1824</v>
      </c>
      <c r="U148" s="427">
        <v>4529</v>
      </c>
      <c r="V148" s="427">
        <v>26134.5</v>
      </c>
      <c r="W148" s="427">
        <v>0</v>
      </c>
      <c r="X148" s="427">
        <v>1733966.5878671401</v>
      </c>
      <c r="Y148" s="427">
        <v>796620.6</v>
      </c>
      <c r="Z148" s="427">
        <v>0</v>
      </c>
      <c r="AA148" s="427">
        <v>258899.91</v>
      </c>
      <c r="AB148" s="427">
        <v>55705.54</v>
      </c>
      <c r="AC148" s="427">
        <v>114616.47</v>
      </c>
      <c r="AD148" s="427">
        <v>0</v>
      </c>
      <c r="AE148" s="427">
        <v>40548.1</v>
      </c>
      <c r="AF148" s="427">
        <v>550</v>
      </c>
      <c r="AG148" s="427">
        <v>270</v>
      </c>
      <c r="AH148" s="427">
        <v>0</v>
      </c>
      <c r="AI148" s="427">
        <v>0</v>
      </c>
      <c r="AJ148" s="427">
        <v>20919.12</v>
      </c>
      <c r="AK148" s="427">
        <v>1220.98</v>
      </c>
      <c r="AL148" s="427">
        <v>5826.75</v>
      </c>
      <c r="AM148" s="427">
        <v>6723.52</v>
      </c>
      <c r="AN148" s="427">
        <v>24324.5</v>
      </c>
      <c r="AO148" s="427">
        <v>7560.7500000000009</v>
      </c>
      <c r="AP148" s="427">
        <v>12932.599999999999</v>
      </c>
      <c r="AQ148" s="427">
        <v>51193.52</v>
      </c>
      <c r="AR148" s="427">
        <v>0</v>
      </c>
      <c r="AS148" s="427">
        <v>0</v>
      </c>
      <c r="AT148" s="427">
        <v>15384.44</v>
      </c>
      <c r="AU148" s="427">
        <v>0</v>
      </c>
      <c r="AV148" s="427">
        <v>0</v>
      </c>
      <c r="AW148" s="427">
        <v>0</v>
      </c>
      <c r="AX148" s="427">
        <v>0</v>
      </c>
      <c r="AY148" s="427">
        <v>0</v>
      </c>
      <c r="AZ148" s="427">
        <v>21105.41</v>
      </c>
      <c r="BA148" s="427">
        <v>5510.36</v>
      </c>
      <c r="BB148" s="427">
        <v>4356</v>
      </c>
      <c r="BC148" s="427">
        <v>97762.91</v>
      </c>
      <c r="BD148" s="427">
        <v>42506.780000000006</v>
      </c>
      <c r="BE148" s="427">
        <v>20122.989999999998</v>
      </c>
      <c r="BF148" s="427">
        <v>106547.86</v>
      </c>
      <c r="BG148" s="427">
        <v>0</v>
      </c>
      <c r="BH148" s="427">
        <v>0</v>
      </c>
      <c r="BI148" s="427">
        <v>0</v>
      </c>
      <c r="BJ148" s="427">
        <v>1711209.1100000003</v>
      </c>
      <c r="BK148" s="427">
        <v>244131.6399999999</v>
      </c>
      <c r="BL148" s="427">
        <v>22757.477867139736</v>
      </c>
      <c r="BM148" s="427">
        <v>266889.11786713963</v>
      </c>
      <c r="BN148" s="427">
        <v>0</v>
      </c>
      <c r="BO148" s="427">
        <v>0</v>
      </c>
      <c r="BP148" s="427">
        <v>0</v>
      </c>
      <c r="BQ148" s="427">
        <v>0</v>
      </c>
      <c r="BR148" s="427">
        <v>0</v>
      </c>
      <c r="BS148" s="427">
        <v>0</v>
      </c>
      <c r="BT148" s="427">
        <v>0</v>
      </c>
      <c r="BU148" s="427">
        <v>0</v>
      </c>
      <c r="BV148" s="427">
        <v>0</v>
      </c>
      <c r="BW148" s="427">
        <v>0</v>
      </c>
      <c r="BX148" s="427">
        <v>0</v>
      </c>
      <c r="BY148" s="427">
        <v>0</v>
      </c>
      <c r="BZ148" s="427">
        <v>0</v>
      </c>
      <c r="CA148" s="427">
        <v>0</v>
      </c>
      <c r="CB148" s="427">
        <v>0</v>
      </c>
      <c r="CC148" s="427">
        <v>0</v>
      </c>
      <c r="CD148" s="427">
        <v>0</v>
      </c>
      <c r="CE148" s="427">
        <v>0</v>
      </c>
      <c r="CF148" s="427">
        <v>0</v>
      </c>
      <c r="CG148" s="427">
        <v>0</v>
      </c>
      <c r="CH148" s="427">
        <v>0</v>
      </c>
      <c r="CI148" s="427">
        <v>0</v>
      </c>
      <c r="CJ148" s="427">
        <v>0</v>
      </c>
      <c r="CK148" s="427">
        <v>0</v>
      </c>
      <c r="CL148" s="427">
        <v>0</v>
      </c>
      <c r="CM148" s="427">
        <v>266889.11786713963</v>
      </c>
      <c r="CN148" s="427">
        <v>0</v>
      </c>
      <c r="CO148" s="427">
        <v>0</v>
      </c>
      <c r="CP148" s="427">
        <v>0</v>
      </c>
      <c r="CQ148" s="427">
        <v>0</v>
      </c>
      <c r="CR148" s="427">
        <v>266889.11786713963</v>
      </c>
      <c r="CS148" s="427">
        <v>445626.06</v>
      </c>
      <c r="CT148" s="427">
        <v>19688.240000000002</v>
      </c>
      <c r="CU148" s="427">
        <v>0</v>
      </c>
      <c r="CV148" s="427">
        <v>425937.82</v>
      </c>
      <c r="CW148" s="427">
        <v>0</v>
      </c>
      <c r="CX148" s="427">
        <v>2827.74</v>
      </c>
      <c r="CY148" s="427">
        <v>1427.35</v>
      </c>
      <c r="CZ148" s="427">
        <v>0</v>
      </c>
      <c r="DA148" s="427">
        <v>0</v>
      </c>
      <c r="DB148" s="427">
        <v>430192.91</v>
      </c>
      <c r="DC148" s="427">
        <v>0</v>
      </c>
      <c r="DD148" s="427">
        <v>0</v>
      </c>
      <c r="DE148" s="427">
        <v>0</v>
      </c>
      <c r="DF148" s="427">
        <v>0</v>
      </c>
      <c r="DG148" s="427"/>
      <c r="DH148" s="427"/>
      <c r="DI148" s="427"/>
      <c r="DJ148" s="427">
        <v>0</v>
      </c>
      <c r="DK148" s="427">
        <v>0</v>
      </c>
      <c r="DL148" s="427">
        <v>0</v>
      </c>
      <c r="DM148" s="427">
        <v>0</v>
      </c>
      <c r="DN148" s="427">
        <v>0</v>
      </c>
      <c r="DO148" s="427">
        <v>0</v>
      </c>
      <c r="DP148" s="427">
        <v>-136625.16</v>
      </c>
      <c r="DQ148" s="427">
        <v>-26678.85</v>
      </c>
      <c r="DR148" s="427">
        <v>0</v>
      </c>
      <c r="DS148" s="427">
        <v>0</v>
      </c>
      <c r="DT148" s="427">
        <v>-163304.01</v>
      </c>
      <c r="DU148" s="427">
        <v>0</v>
      </c>
      <c r="DV148" s="427">
        <v>0</v>
      </c>
      <c r="DW148" s="427">
        <v>0</v>
      </c>
      <c r="DX148" s="427">
        <v>0</v>
      </c>
      <c r="DY148" s="427">
        <v>0</v>
      </c>
      <c r="DZ148" s="427">
        <v>0</v>
      </c>
      <c r="EA148" s="427">
        <v>0.21786713966866955</v>
      </c>
      <c r="EC148" s="428">
        <f t="shared" si="5"/>
        <v>0.21786713966866955</v>
      </c>
    </row>
    <row r="149" spans="1:133" ht="15.6" hidden="1" x14ac:dyDescent="0.3">
      <c r="A149" s="422" t="str">
        <f t="shared" si="4"/>
        <v>3303371</v>
      </c>
      <c r="B149" s="422" t="s">
        <v>524</v>
      </c>
      <c r="C149" s="423">
        <v>3371</v>
      </c>
      <c r="D149" s="424" t="s">
        <v>312</v>
      </c>
      <c r="E149" s="425" t="s">
        <v>1086</v>
      </c>
      <c r="F149" s="426">
        <v>46094</v>
      </c>
      <c r="G149" s="425" t="s">
        <v>161</v>
      </c>
      <c r="H149" s="425" t="s">
        <v>532</v>
      </c>
      <c r="I149" s="427">
        <v>1535064.6820762265</v>
      </c>
      <c r="J149" s="427">
        <v>0</v>
      </c>
      <c r="K149" s="427">
        <v>95484.466666666645</v>
      </c>
      <c r="L149" s="427">
        <v>0</v>
      </c>
      <c r="M149" s="427">
        <v>99890</v>
      </c>
      <c r="N149" s="427">
        <v>105138.93</v>
      </c>
      <c r="O149" s="427">
        <v>0</v>
      </c>
      <c r="P149" s="427">
        <v>0</v>
      </c>
      <c r="Q149" s="427">
        <v>90442.64</v>
      </c>
      <c r="R149" s="427">
        <v>27.060000000000002</v>
      </c>
      <c r="S149" s="427">
        <v>0</v>
      </c>
      <c r="T149" s="427">
        <v>0</v>
      </c>
      <c r="U149" s="427">
        <v>772.66000000000008</v>
      </c>
      <c r="V149" s="427">
        <v>0</v>
      </c>
      <c r="W149" s="427">
        <v>0</v>
      </c>
      <c r="X149" s="427">
        <v>1926820.4387428928</v>
      </c>
      <c r="Y149" s="427">
        <v>805358.83</v>
      </c>
      <c r="Z149" s="427">
        <v>0</v>
      </c>
      <c r="AA149" s="427">
        <v>334847.93</v>
      </c>
      <c r="AB149" s="427">
        <v>60462.9</v>
      </c>
      <c r="AC149" s="427">
        <v>110989.78</v>
      </c>
      <c r="AD149" s="427">
        <v>71213.77</v>
      </c>
      <c r="AE149" s="427">
        <v>61569.29</v>
      </c>
      <c r="AF149" s="427">
        <v>5336.29</v>
      </c>
      <c r="AG149" s="427">
        <v>3978.45</v>
      </c>
      <c r="AH149" s="427">
        <v>0</v>
      </c>
      <c r="AI149" s="427">
        <v>0</v>
      </c>
      <c r="AJ149" s="427">
        <v>16181.17</v>
      </c>
      <c r="AK149" s="427">
        <v>6898.48</v>
      </c>
      <c r="AL149" s="427">
        <v>4333.8500000000004</v>
      </c>
      <c r="AM149" s="427">
        <v>3692.78</v>
      </c>
      <c r="AN149" s="427">
        <v>10670.24</v>
      </c>
      <c r="AO149" s="427">
        <v>18761.88</v>
      </c>
      <c r="AP149" s="427">
        <v>7460.87</v>
      </c>
      <c r="AQ149" s="427">
        <v>19776.150000000001</v>
      </c>
      <c r="AR149" s="427">
        <v>0</v>
      </c>
      <c r="AS149" s="427">
        <v>0</v>
      </c>
      <c r="AT149" s="427">
        <v>5533.64</v>
      </c>
      <c r="AU149" s="427">
        <v>0</v>
      </c>
      <c r="AV149" s="427">
        <v>0</v>
      </c>
      <c r="AW149" s="427">
        <v>0</v>
      </c>
      <c r="AX149" s="427">
        <v>0</v>
      </c>
      <c r="AY149" s="427">
        <v>0</v>
      </c>
      <c r="AZ149" s="427">
        <v>89128.79</v>
      </c>
      <c r="BA149" s="427">
        <v>7236</v>
      </c>
      <c r="BB149" s="427">
        <v>0</v>
      </c>
      <c r="BC149" s="427">
        <v>42319.519999999997</v>
      </c>
      <c r="BD149" s="427">
        <v>111124.44</v>
      </c>
      <c r="BE149" s="427">
        <v>35629.57</v>
      </c>
      <c r="BF149" s="427">
        <v>108968.34</v>
      </c>
      <c r="BG149" s="427">
        <v>0</v>
      </c>
      <c r="BH149" s="427">
        <v>0</v>
      </c>
      <c r="BI149" s="427">
        <v>0</v>
      </c>
      <c r="BJ149" s="427">
        <v>1941472.96</v>
      </c>
      <c r="BK149" s="427">
        <v>221346.31000000008</v>
      </c>
      <c r="BL149" s="427">
        <v>-14652.521257107146</v>
      </c>
      <c r="BM149" s="427">
        <v>206693.78874289294</v>
      </c>
      <c r="BN149" s="427">
        <v>0</v>
      </c>
      <c r="BO149" s="427">
        <v>0</v>
      </c>
      <c r="BP149" s="427">
        <v>0</v>
      </c>
      <c r="BQ149" s="427">
        <v>0</v>
      </c>
      <c r="BR149" s="427">
        <v>0</v>
      </c>
      <c r="BS149" s="427">
        <v>0</v>
      </c>
      <c r="BT149" s="427">
        <v>0</v>
      </c>
      <c r="BU149" s="427">
        <v>0</v>
      </c>
      <c r="BV149" s="427">
        <v>0</v>
      </c>
      <c r="BW149" s="427">
        <v>0</v>
      </c>
      <c r="BX149" s="427">
        <v>0</v>
      </c>
      <c r="BY149" s="427">
        <v>0</v>
      </c>
      <c r="BZ149" s="427">
        <v>0</v>
      </c>
      <c r="CA149" s="427">
        <v>0</v>
      </c>
      <c r="CB149" s="427">
        <v>0</v>
      </c>
      <c r="CC149" s="427">
        <v>0</v>
      </c>
      <c r="CD149" s="427">
        <v>0</v>
      </c>
      <c r="CE149" s="427">
        <v>0</v>
      </c>
      <c r="CF149" s="427">
        <v>0</v>
      </c>
      <c r="CG149" s="427">
        <v>0</v>
      </c>
      <c r="CH149" s="427">
        <v>0</v>
      </c>
      <c r="CI149" s="427">
        <v>0</v>
      </c>
      <c r="CJ149" s="427">
        <v>0</v>
      </c>
      <c r="CK149" s="427">
        <v>0</v>
      </c>
      <c r="CL149" s="427">
        <v>0</v>
      </c>
      <c r="CM149" s="427">
        <v>206693.78874289294</v>
      </c>
      <c r="CN149" s="427">
        <v>0</v>
      </c>
      <c r="CO149" s="427">
        <v>0</v>
      </c>
      <c r="CP149" s="427">
        <v>0</v>
      </c>
      <c r="CQ149" s="427">
        <v>0</v>
      </c>
      <c r="CR149" s="427">
        <v>206693.78874289294</v>
      </c>
      <c r="CS149" s="427">
        <v>270888.99</v>
      </c>
      <c r="CT149" s="427">
        <v>2415.9</v>
      </c>
      <c r="CU149" s="427">
        <v>0</v>
      </c>
      <c r="CV149" s="427">
        <v>268473.08999999997</v>
      </c>
      <c r="CW149" s="427">
        <v>0</v>
      </c>
      <c r="CX149" s="427">
        <v>11506.37</v>
      </c>
      <c r="CY149" s="427">
        <v>3064.45</v>
      </c>
      <c r="CZ149" s="427">
        <v>1263.5999999999999</v>
      </c>
      <c r="DA149" s="427">
        <v>2143.25</v>
      </c>
      <c r="DB149" s="427">
        <v>286450.75999999995</v>
      </c>
      <c r="DC149" s="427">
        <v>0</v>
      </c>
      <c r="DD149" s="427">
        <v>0</v>
      </c>
      <c r="DE149" s="427">
        <v>0</v>
      </c>
      <c r="DF149" s="427">
        <v>0</v>
      </c>
      <c r="DG149" s="427"/>
      <c r="DH149" s="427"/>
      <c r="DI149" s="427"/>
      <c r="DJ149" s="427">
        <v>0</v>
      </c>
      <c r="DK149" s="427">
        <v>0</v>
      </c>
      <c r="DL149" s="427">
        <v>774.13</v>
      </c>
      <c r="DM149" s="427">
        <v>0</v>
      </c>
      <c r="DN149" s="427">
        <v>0</v>
      </c>
      <c r="DO149" s="427">
        <v>0</v>
      </c>
      <c r="DP149" s="427">
        <v>0</v>
      </c>
      <c r="DQ149" s="427">
        <v>0</v>
      </c>
      <c r="DR149" s="427">
        <v>0</v>
      </c>
      <c r="DS149" s="427">
        <v>0</v>
      </c>
      <c r="DT149" s="427">
        <v>774.13</v>
      </c>
      <c r="DU149" s="427">
        <v>1065.01</v>
      </c>
      <c r="DV149" s="427">
        <v>61243.17</v>
      </c>
      <c r="DW149" s="427">
        <v>0</v>
      </c>
      <c r="DX149" s="427">
        <v>0</v>
      </c>
      <c r="DY149" s="427">
        <v>0</v>
      </c>
      <c r="DZ149" s="427">
        <v>-142839.45000000001</v>
      </c>
      <c r="EA149" s="427">
        <v>0.16874289300176315</v>
      </c>
      <c r="EC149" s="428">
        <f t="shared" si="5"/>
        <v>0.16874289300176315</v>
      </c>
    </row>
    <row r="150" spans="1:133" ht="15.6" hidden="1" x14ac:dyDescent="0.3">
      <c r="A150" s="422" t="str">
        <f t="shared" si="4"/>
        <v>3303307</v>
      </c>
      <c r="B150" s="422" t="s">
        <v>525</v>
      </c>
      <c r="C150" s="423">
        <v>3307</v>
      </c>
      <c r="D150" s="424" t="s">
        <v>313</v>
      </c>
      <c r="E150" s="425" t="s">
        <v>1086</v>
      </c>
      <c r="F150" s="426">
        <v>0</v>
      </c>
      <c r="G150" s="425" t="s">
        <v>161</v>
      </c>
      <c r="H150" s="425" t="s">
        <v>533</v>
      </c>
      <c r="I150" s="427">
        <v>1936863.692483301</v>
      </c>
      <c r="J150" s="427">
        <v>0</v>
      </c>
      <c r="K150" s="427">
        <v>93508</v>
      </c>
      <c r="L150" s="427">
        <v>0</v>
      </c>
      <c r="M150" s="427">
        <v>147455</v>
      </c>
      <c r="N150" s="427">
        <v>18788.93</v>
      </c>
      <c r="O150" s="427">
        <v>0</v>
      </c>
      <c r="P150" s="427">
        <v>0</v>
      </c>
      <c r="Q150" s="427">
        <v>82338.432000000073</v>
      </c>
      <c r="R150" s="427">
        <v>0</v>
      </c>
      <c r="S150" s="427">
        <v>0</v>
      </c>
      <c r="T150" s="427">
        <v>0</v>
      </c>
      <c r="U150" s="427">
        <v>0</v>
      </c>
      <c r="V150" s="427">
        <v>0</v>
      </c>
      <c r="W150" s="427">
        <v>0</v>
      </c>
      <c r="X150" s="427">
        <v>2278954.0544833015</v>
      </c>
      <c r="Y150" s="427">
        <v>0</v>
      </c>
      <c r="Z150" s="427">
        <v>0</v>
      </c>
      <c r="AA150" s="427">
        <v>0</v>
      </c>
      <c r="AB150" s="427">
        <v>0</v>
      </c>
      <c r="AC150" s="427">
        <v>0</v>
      </c>
      <c r="AD150" s="427">
        <v>0</v>
      </c>
      <c r="AE150" s="427">
        <v>0</v>
      </c>
      <c r="AF150" s="427">
        <v>0</v>
      </c>
      <c r="AG150" s="427">
        <v>0</v>
      </c>
      <c r="AH150" s="427">
        <v>0</v>
      </c>
      <c r="AI150" s="427">
        <v>0</v>
      </c>
      <c r="AJ150" s="427">
        <v>0</v>
      </c>
      <c r="AK150" s="427">
        <v>0</v>
      </c>
      <c r="AL150" s="427">
        <v>0</v>
      </c>
      <c r="AM150" s="427">
        <v>0</v>
      </c>
      <c r="AN150" s="427">
        <v>0</v>
      </c>
      <c r="AO150" s="427">
        <v>4398.9799999999987</v>
      </c>
      <c r="AP150" s="427">
        <v>0</v>
      </c>
      <c r="AQ150" s="427">
        <v>2508315.8599999985</v>
      </c>
      <c r="AR150" s="427">
        <v>0</v>
      </c>
      <c r="AS150" s="427">
        <v>0</v>
      </c>
      <c r="AT150" s="427">
        <v>0</v>
      </c>
      <c r="AU150" s="427">
        <v>0</v>
      </c>
      <c r="AV150" s="427">
        <v>0</v>
      </c>
      <c r="AW150" s="427">
        <v>0</v>
      </c>
      <c r="AX150" s="427">
        <v>0</v>
      </c>
      <c r="AY150" s="427">
        <v>0</v>
      </c>
      <c r="AZ150" s="427">
        <v>121.84000000000002</v>
      </c>
      <c r="BA150" s="427">
        <v>9666</v>
      </c>
      <c r="BB150" s="427">
        <v>0</v>
      </c>
      <c r="BC150" s="427">
        <v>0</v>
      </c>
      <c r="BD150" s="427">
        <v>0</v>
      </c>
      <c r="BE150" s="427">
        <v>9336.64</v>
      </c>
      <c r="BF150" s="427">
        <v>0</v>
      </c>
      <c r="BG150" s="427">
        <v>0</v>
      </c>
      <c r="BH150" s="427">
        <v>0</v>
      </c>
      <c r="BI150" s="427">
        <v>0</v>
      </c>
      <c r="BJ150" s="427">
        <v>2531839.3199999984</v>
      </c>
      <c r="BK150" s="427">
        <v>305852</v>
      </c>
      <c r="BL150" s="427">
        <v>-252885.26551669696</v>
      </c>
      <c r="BM150" s="427">
        <v>52966.734483303037</v>
      </c>
      <c r="BN150" s="427">
        <v>0</v>
      </c>
      <c r="BO150" s="427">
        <v>0</v>
      </c>
      <c r="BP150" s="427">
        <v>0</v>
      </c>
      <c r="BQ150" s="427">
        <v>0</v>
      </c>
      <c r="BR150" s="427">
        <v>0</v>
      </c>
      <c r="BS150" s="427">
        <v>0</v>
      </c>
      <c r="BT150" s="427">
        <v>0</v>
      </c>
      <c r="BU150" s="427">
        <v>0</v>
      </c>
      <c r="BV150" s="427">
        <v>0</v>
      </c>
      <c r="BW150" s="427">
        <v>0</v>
      </c>
      <c r="BX150" s="427">
        <v>0</v>
      </c>
      <c r="BY150" s="427">
        <v>0</v>
      </c>
      <c r="BZ150" s="427">
        <v>0</v>
      </c>
      <c r="CA150" s="427">
        <v>0</v>
      </c>
      <c r="CB150" s="427">
        <v>0</v>
      </c>
      <c r="CC150" s="427">
        <v>0</v>
      </c>
      <c r="CD150" s="427">
        <v>0</v>
      </c>
      <c r="CE150" s="427">
        <v>0</v>
      </c>
      <c r="CF150" s="427">
        <v>0</v>
      </c>
      <c r="CG150" s="427">
        <v>0</v>
      </c>
      <c r="CH150" s="427">
        <v>0</v>
      </c>
      <c r="CI150" s="427">
        <v>0</v>
      </c>
      <c r="CJ150" s="427">
        <v>0</v>
      </c>
      <c r="CK150" s="427">
        <v>0</v>
      </c>
      <c r="CL150" s="427">
        <v>0</v>
      </c>
      <c r="CM150" s="427">
        <v>52966.734483303037</v>
      </c>
      <c r="CN150" s="427">
        <v>0</v>
      </c>
      <c r="CO150" s="427">
        <v>0</v>
      </c>
      <c r="CP150" s="427">
        <v>0</v>
      </c>
      <c r="CQ150" s="427">
        <v>0</v>
      </c>
      <c r="CR150" s="427">
        <v>52966.734483303037</v>
      </c>
      <c r="CS150" s="427">
        <v>52966.5</v>
      </c>
      <c r="CT150" s="427">
        <v>0</v>
      </c>
      <c r="CU150" s="427">
        <v>0</v>
      </c>
      <c r="CV150" s="427">
        <v>52966.5</v>
      </c>
      <c r="CW150" s="427">
        <v>0</v>
      </c>
      <c r="CX150" s="427">
        <v>0</v>
      </c>
      <c r="CY150" s="427">
        <v>0</v>
      </c>
      <c r="CZ150" s="427">
        <v>0</v>
      </c>
      <c r="DA150" s="427">
        <v>0</v>
      </c>
      <c r="DB150" s="427">
        <v>52966.5</v>
      </c>
      <c r="DC150" s="427">
        <v>0</v>
      </c>
      <c r="DD150" s="427">
        <v>0</v>
      </c>
      <c r="DE150" s="427">
        <v>0</v>
      </c>
      <c r="DF150" s="427">
        <v>0</v>
      </c>
      <c r="DG150" s="427"/>
      <c r="DH150" s="427"/>
      <c r="DI150" s="427"/>
      <c r="DJ150" s="427">
        <v>0</v>
      </c>
      <c r="DK150" s="427">
        <v>0</v>
      </c>
      <c r="DL150" s="427">
        <v>0</v>
      </c>
      <c r="DM150" s="427">
        <v>0</v>
      </c>
      <c r="DN150" s="427">
        <v>0</v>
      </c>
      <c r="DO150" s="427">
        <v>0</v>
      </c>
      <c r="DP150" s="427">
        <v>0</v>
      </c>
      <c r="DQ150" s="427">
        <v>0</v>
      </c>
      <c r="DR150" s="427">
        <v>0</v>
      </c>
      <c r="DS150" s="427">
        <v>0</v>
      </c>
      <c r="DT150" s="427">
        <v>0</v>
      </c>
      <c r="DU150" s="427">
        <v>0</v>
      </c>
      <c r="DV150" s="427">
        <v>0</v>
      </c>
      <c r="DW150" s="427">
        <v>0</v>
      </c>
      <c r="DX150" s="427">
        <v>0</v>
      </c>
      <c r="DY150" s="427">
        <v>0</v>
      </c>
      <c r="DZ150" s="427">
        <v>0</v>
      </c>
      <c r="EA150" s="427">
        <v>0.23448330303654075</v>
      </c>
      <c r="EC150" s="428">
        <f t="shared" si="5"/>
        <v>0.23448330303654075</v>
      </c>
    </row>
    <row r="151" spans="1:133" ht="15.6" hidden="1" x14ac:dyDescent="0.3">
      <c r="A151" s="422" t="str">
        <f t="shared" si="4"/>
        <v>3303361</v>
      </c>
      <c r="B151" s="422" t="s">
        <v>526</v>
      </c>
      <c r="C151" s="423">
        <v>3361</v>
      </c>
      <c r="D151" s="424" t="s">
        <v>314</v>
      </c>
      <c r="E151" s="425" t="s">
        <v>1086</v>
      </c>
      <c r="F151" s="426" t="s">
        <v>1091</v>
      </c>
      <c r="G151" s="425" t="s">
        <v>161</v>
      </c>
      <c r="H151" s="425" t="s">
        <v>534</v>
      </c>
      <c r="I151" s="427">
        <v>2073909.0420830147</v>
      </c>
      <c r="J151" s="427">
        <v>0</v>
      </c>
      <c r="K151" s="427">
        <v>42718.333333333328</v>
      </c>
      <c r="L151" s="427">
        <v>0</v>
      </c>
      <c r="M151" s="427">
        <v>243915</v>
      </c>
      <c r="N151" s="427">
        <v>54520.86</v>
      </c>
      <c r="O151" s="427">
        <v>0</v>
      </c>
      <c r="P151" s="427">
        <v>0</v>
      </c>
      <c r="Q151" s="427">
        <v>7115.8404300000248</v>
      </c>
      <c r="R151" s="427">
        <v>22466.92</v>
      </c>
      <c r="S151" s="427">
        <v>0</v>
      </c>
      <c r="T151" s="427">
        <v>0</v>
      </c>
      <c r="U151" s="427">
        <v>19328.63</v>
      </c>
      <c r="V151" s="427">
        <v>27178.639999999999</v>
      </c>
      <c r="W151" s="427">
        <v>0</v>
      </c>
      <c r="X151" s="427">
        <v>2491153.2658463479</v>
      </c>
      <c r="Y151" s="427">
        <v>1384242.98</v>
      </c>
      <c r="Z151" s="427">
        <v>0</v>
      </c>
      <c r="AA151" s="427">
        <v>451267.75</v>
      </c>
      <c r="AB151" s="427">
        <v>35211.409999999996</v>
      </c>
      <c r="AC151" s="427">
        <v>99889.18</v>
      </c>
      <c r="AD151" s="427">
        <v>0</v>
      </c>
      <c r="AE151" s="427">
        <v>101499.98999999999</v>
      </c>
      <c r="AF151" s="427">
        <v>759.5</v>
      </c>
      <c r="AG151" s="427">
        <v>960</v>
      </c>
      <c r="AH151" s="427">
        <v>0</v>
      </c>
      <c r="AI151" s="427">
        <v>0</v>
      </c>
      <c r="AJ151" s="427">
        <v>21169.200000000001</v>
      </c>
      <c r="AK151" s="427">
        <v>2061.1999999999998</v>
      </c>
      <c r="AL151" s="427">
        <v>37766.730000000003</v>
      </c>
      <c r="AM151" s="427">
        <v>12250.08</v>
      </c>
      <c r="AN151" s="427">
        <v>28172.15</v>
      </c>
      <c r="AO151" s="427">
        <v>6942.96</v>
      </c>
      <c r="AP151" s="427">
        <v>35528.35</v>
      </c>
      <c r="AQ151" s="427">
        <v>43449.41</v>
      </c>
      <c r="AR151" s="427">
        <v>0</v>
      </c>
      <c r="AS151" s="427">
        <v>1105</v>
      </c>
      <c r="AT151" s="427">
        <v>2377.75</v>
      </c>
      <c r="AU151" s="427">
        <v>2102.35</v>
      </c>
      <c r="AV151" s="427">
        <v>0</v>
      </c>
      <c r="AW151" s="427">
        <v>0</v>
      </c>
      <c r="AX151" s="427">
        <v>623.5</v>
      </c>
      <c r="AY151" s="427">
        <v>0</v>
      </c>
      <c r="AZ151" s="427">
        <v>22711.43</v>
      </c>
      <c r="BA151" s="427">
        <v>9471</v>
      </c>
      <c r="BB151" s="427">
        <v>6928</v>
      </c>
      <c r="BC151" s="427">
        <v>150697.29</v>
      </c>
      <c r="BD151" s="427">
        <v>2595.38</v>
      </c>
      <c r="BE151" s="427">
        <v>37437.660000000003</v>
      </c>
      <c r="BF151" s="427">
        <v>53704.85</v>
      </c>
      <c r="BG151" s="427">
        <v>0</v>
      </c>
      <c r="BH151" s="427">
        <v>0</v>
      </c>
      <c r="BI151" s="427">
        <v>0</v>
      </c>
      <c r="BJ151" s="427">
        <v>2550925.1000000006</v>
      </c>
      <c r="BK151" s="427">
        <v>47649.380000001052</v>
      </c>
      <c r="BL151" s="427">
        <v>-59771.834153652657</v>
      </c>
      <c r="BM151" s="427">
        <v>-12122.454153651604</v>
      </c>
      <c r="BN151" s="427">
        <v>0</v>
      </c>
      <c r="BO151" s="427">
        <v>0</v>
      </c>
      <c r="BP151" s="427">
        <v>0</v>
      </c>
      <c r="BQ151" s="427">
        <v>0</v>
      </c>
      <c r="BR151" s="427">
        <v>0</v>
      </c>
      <c r="BS151" s="427">
        <v>0</v>
      </c>
      <c r="BT151" s="427">
        <v>0</v>
      </c>
      <c r="BU151" s="427">
        <v>0</v>
      </c>
      <c r="BV151" s="427">
        <v>0</v>
      </c>
      <c r="BW151" s="427">
        <v>0</v>
      </c>
      <c r="BX151" s="427">
        <v>0</v>
      </c>
      <c r="BY151" s="427">
        <v>0</v>
      </c>
      <c r="BZ151" s="427">
        <v>0</v>
      </c>
      <c r="CA151" s="427">
        <v>0</v>
      </c>
      <c r="CB151" s="427">
        <v>0</v>
      </c>
      <c r="CC151" s="427">
        <v>0</v>
      </c>
      <c r="CD151" s="427">
        <v>0</v>
      </c>
      <c r="CE151" s="427">
        <v>0</v>
      </c>
      <c r="CF151" s="427">
        <v>0</v>
      </c>
      <c r="CG151" s="427">
        <v>0</v>
      </c>
      <c r="CH151" s="427">
        <v>0</v>
      </c>
      <c r="CI151" s="427">
        <v>0</v>
      </c>
      <c r="CJ151" s="427">
        <v>0</v>
      </c>
      <c r="CK151" s="427">
        <v>0</v>
      </c>
      <c r="CL151" s="427">
        <v>0</v>
      </c>
      <c r="CM151" s="427">
        <v>0</v>
      </c>
      <c r="CN151" s="427">
        <v>-12122.454153651604</v>
      </c>
      <c r="CO151" s="427">
        <v>0</v>
      </c>
      <c r="CP151" s="427">
        <v>0</v>
      </c>
      <c r="CQ151" s="427">
        <v>0</v>
      </c>
      <c r="CR151" s="427">
        <v>-12122.454153651604</v>
      </c>
      <c r="CS151" s="427">
        <v>320324.68000000005</v>
      </c>
      <c r="CT151" s="427">
        <v>126851.77</v>
      </c>
      <c r="CU151" s="427">
        <v>0</v>
      </c>
      <c r="CV151" s="427">
        <v>193472.91000000003</v>
      </c>
      <c r="CW151" s="427">
        <v>0</v>
      </c>
      <c r="CX151" s="427">
        <v>8108.57</v>
      </c>
      <c r="CY151" s="427">
        <v>3826.28</v>
      </c>
      <c r="CZ151" s="427">
        <v>0</v>
      </c>
      <c r="DA151" s="427">
        <v>0</v>
      </c>
      <c r="DB151" s="427">
        <v>205407.76000000004</v>
      </c>
      <c r="DC151" s="427">
        <v>0</v>
      </c>
      <c r="DD151" s="427">
        <v>0</v>
      </c>
      <c r="DE151" s="427">
        <v>0</v>
      </c>
      <c r="DF151" s="427">
        <v>0</v>
      </c>
      <c r="DG151" s="427"/>
      <c r="DH151" s="427"/>
      <c r="DI151" s="427"/>
      <c r="DJ151" s="427">
        <v>0</v>
      </c>
      <c r="DK151" s="427">
        <v>0</v>
      </c>
      <c r="DL151" s="427">
        <v>0</v>
      </c>
      <c r="DM151" s="427">
        <v>0</v>
      </c>
      <c r="DN151" s="427">
        <v>0</v>
      </c>
      <c r="DO151" s="427">
        <v>0</v>
      </c>
      <c r="DP151" s="427">
        <v>-178010.75</v>
      </c>
      <c r="DQ151" s="427">
        <v>-42018.61</v>
      </c>
      <c r="DR151" s="427">
        <v>0</v>
      </c>
      <c r="DS151" s="427">
        <v>0</v>
      </c>
      <c r="DT151" s="427">
        <v>-220029.36</v>
      </c>
      <c r="DU151" s="427">
        <v>2498.92</v>
      </c>
      <c r="DV151" s="427">
        <v>0</v>
      </c>
      <c r="DW151" s="427">
        <v>0</v>
      </c>
      <c r="DX151" s="427">
        <v>0</v>
      </c>
      <c r="DY151" s="427">
        <v>0</v>
      </c>
      <c r="DZ151" s="427">
        <v>0</v>
      </c>
      <c r="EA151" s="427">
        <v>0.22584634833037853</v>
      </c>
      <c r="EC151" s="428">
        <f t="shared" si="5"/>
        <v>0.22584634834311146</v>
      </c>
    </row>
    <row r="152" spans="1:133" ht="15.6" hidden="1" x14ac:dyDescent="0.3">
      <c r="A152" s="422" t="str">
        <f t="shared" si="4"/>
        <v>3303382</v>
      </c>
      <c r="B152" s="422" t="s">
        <v>527</v>
      </c>
      <c r="C152" s="423">
        <v>3382</v>
      </c>
      <c r="D152" s="424" t="s">
        <v>315</v>
      </c>
      <c r="E152" s="425" t="s">
        <v>1086</v>
      </c>
      <c r="F152" s="426">
        <v>0</v>
      </c>
      <c r="G152" s="425" t="s">
        <v>161</v>
      </c>
      <c r="H152" s="425" t="s">
        <v>562</v>
      </c>
      <c r="I152" s="427">
        <v>1284145.8869547979</v>
      </c>
      <c r="J152" s="427">
        <v>0</v>
      </c>
      <c r="K152" s="427">
        <v>86460.66333333333</v>
      </c>
      <c r="L152" s="427">
        <v>0</v>
      </c>
      <c r="M152" s="427">
        <v>114690</v>
      </c>
      <c r="N152" s="427">
        <v>42219</v>
      </c>
      <c r="O152" s="427">
        <v>0</v>
      </c>
      <c r="P152" s="427">
        <v>0</v>
      </c>
      <c r="Q152" s="427">
        <v>15848.266079999985</v>
      </c>
      <c r="R152" s="427">
        <v>5534.66</v>
      </c>
      <c r="S152" s="427">
        <v>0</v>
      </c>
      <c r="T152" s="427">
        <v>0</v>
      </c>
      <c r="U152" s="427">
        <v>12826.05</v>
      </c>
      <c r="V152" s="427">
        <v>4100</v>
      </c>
      <c r="W152" s="427">
        <v>0</v>
      </c>
      <c r="X152" s="427">
        <v>1565824.5263681312</v>
      </c>
      <c r="Y152" s="427">
        <v>754229.36</v>
      </c>
      <c r="Z152" s="427">
        <v>0</v>
      </c>
      <c r="AA152" s="427">
        <v>212905.27999999997</v>
      </c>
      <c r="AB152" s="427">
        <v>29688.45</v>
      </c>
      <c r="AC152" s="427">
        <v>103022.94</v>
      </c>
      <c r="AD152" s="427">
        <v>0</v>
      </c>
      <c r="AE152" s="427">
        <v>25109.760000000002</v>
      </c>
      <c r="AF152" s="427">
        <v>4884.8999999999996</v>
      </c>
      <c r="AG152" s="427">
        <v>1170</v>
      </c>
      <c r="AH152" s="427">
        <v>0</v>
      </c>
      <c r="AI152" s="427">
        <v>5307.15</v>
      </c>
      <c r="AJ152" s="427">
        <v>16883.48</v>
      </c>
      <c r="AK152" s="427">
        <v>308</v>
      </c>
      <c r="AL152" s="427">
        <v>32766.09</v>
      </c>
      <c r="AM152" s="427">
        <v>6937.42</v>
      </c>
      <c r="AN152" s="427">
        <v>26532.74</v>
      </c>
      <c r="AO152" s="427">
        <v>4557.9799999999996</v>
      </c>
      <c r="AP152" s="427">
        <v>18593.43</v>
      </c>
      <c r="AQ152" s="427">
        <v>37721.75</v>
      </c>
      <c r="AR152" s="427">
        <v>0</v>
      </c>
      <c r="AS152" s="427">
        <v>0</v>
      </c>
      <c r="AT152" s="427">
        <v>5769.37</v>
      </c>
      <c r="AU152" s="427">
        <v>0</v>
      </c>
      <c r="AV152" s="427">
        <v>0</v>
      </c>
      <c r="AW152" s="427">
        <v>7622.75</v>
      </c>
      <c r="AX152" s="427">
        <v>780</v>
      </c>
      <c r="AY152" s="427">
        <v>0</v>
      </c>
      <c r="AZ152" s="427">
        <v>7257.91</v>
      </c>
      <c r="BA152" s="427">
        <v>0</v>
      </c>
      <c r="BB152" s="427">
        <v>2584</v>
      </c>
      <c r="BC152" s="427">
        <v>126944.87999999999</v>
      </c>
      <c r="BD152" s="427">
        <v>135</v>
      </c>
      <c r="BE152" s="427">
        <v>7981.7999999999984</v>
      </c>
      <c r="BF152" s="427">
        <v>92562.57</v>
      </c>
      <c r="BG152" s="427">
        <v>0</v>
      </c>
      <c r="BH152" s="427">
        <v>0</v>
      </c>
      <c r="BI152" s="427">
        <v>0</v>
      </c>
      <c r="BJ152" s="427">
        <v>1532257.0099999995</v>
      </c>
      <c r="BK152" s="427">
        <v>40897.279999999417</v>
      </c>
      <c r="BL152" s="427">
        <v>33567.516368131619</v>
      </c>
      <c r="BM152" s="427">
        <v>74464.796368131036</v>
      </c>
      <c r="BN152" s="427">
        <v>7846.66</v>
      </c>
      <c r="BO152" s="427">
        <v>0</v>
      </c>
      <c r="BP152" s="427">
        <v>0</v>
      </c>
      <c r="BQ152" s="427">
        <v>7846.66</v>
      </c>
      <c r="BR152" s="427">
        <v>0</v>
      </c>
      <c r="BS152" s="427">
        <v>0</v>
      </c>
      <c r="BT152" s="427">
        <v>0</v>
      </c>
      <c r="BU152" s="427">
        <v>0</v>
      </c>
      <c r="BV152" s="427">
        <v>0</v>
      </c>
      <c r="BW152" s="427">
        <v>0</v>
      </c>
      <c r="BX152" s="427">
        <v>0</v>
      </c>
      <c r="BY152" s="427">
        <v>0</v>
      </c>
      <c r="BZ152" s="427">
        <v>0</v>
      </c>
      <c r="CA152" s="427">
        <v>0</v>
      </c>
      <c r="CB152" s="427">
        <v>7846.66</v>
      </c>
      <c r="CC152" s="427">
        <v>7846.66</v>
      </c>
      <c r="CD152" s="427">
        <v>0</v>
      </c>
      <c r="CE152" s="427">
        <v>0</v>
      </c>
      <c r="CF152" s="427">
        <v>0</v>
      </c>
      <c r="CG152" s="427">
        <v>0</v>
      </c>
      <c r="CH152" s="427">
        <v>0</v>
      </c>
      <c r="CI152" s="427">
        <v>0</v>
      </c>
      <c r="CJ152" s="427">
        <v>0</v>
      </c>
      <c r="CK152" s="427">
        <v>0</v>
      </c>
      <c r="CL152" s="427">
        <v>0</v>
      </c>
      <c r="CM152" s="427">
        <v>74464.796368131036</v>
      </c>
      <c r="CN152" s="427">
        <v>0</v>
      </c>
      <c r="CO152" s="427">
        <v>0</v>
      </c>
      <c r="CP152" s="427">
        <v>7846.66</v>
      </c>
      <c r="CQ152" s="427">
        <v>0</v>
      </c>
      <c r="CR152" s="427">
        <v>82311.456368131039</v>
      </c>
      <c r="CS152" s="427">
        <v>252459.93</v>
      </c>
      <c r="CT152" s="427">
        <v>728.88</v>
      </c>
      <c r="CU152" s="427">
        <v>0</v>
      </c>
      <c r="CV152" s="427">
        <v>251731.05</v>
      </c>
      <c r="CW152" s="427">
        <v>-2175.37</v>
      </c>
      <c r="CX152" s="427">
        <v>5671.08</v>
      </c>
      <c r="CY152" s="427">
        <v>1585.95</v>
      </c>
      <c r="CZ152" s="427">
        <v>0</v>
      </c>
      <c r="DA152" s="427">
        <v>12176.139999999985</v>
      </c>
      <c r="DB152" s="427">
        <v>268988.84999999998</v>
      </c>
      <c r="DC152" s="427">
        <v>0</v>
      </c>
      <c r="DD152" s="427">
        <v>0</v>
      </c>
      <c r="DE152" s="427">
        <v>0</v>
      </c>
      <c r="DF152" s="427">
        <v>0</v>
      </c>
      <c r="DG152" s="427"/>
      <c r="DH152" s="427"/>
      <c r="DI152" s="427"/>
      <c r="DJ152" s="427">
        <v>0</v>
      </c>
      <c r="DK152" s="427">
        <v>0</v>
      </c>
      <c r="DL152" s="427">
        <v>0</v>
      </c>
      <c r="DM152" s="427">
        <v>0</v>
      </c>
      <c r="DN152" s="427">
        <v>0</v>
      </c>
      <c r="DO152" s="427">
        <v>0</v>
      </c>
      <c r="DP152" s="427">
        <v>-106960.39</v>
      </c>
      <c r="DQ152" s="427">
        <v>-60395.46</v>
      </c>
      <c r="DR152" s="427">
        <v>0</v>
      </c>
      <c r="DS152" s="427">
        <v>0</v>
      </c>
      <c r="DT152" s="427">
        <v>-167355.85</v>
      </c>
      <c r="DU152" s="427">
        <v>0</v>
      </c>
      <c r="DV152" s="427">
        <v>0</v>
      </c>
      <c r="DW152" s="427">
        <v>0</v>
      </c>
      <c r="DX152" s="427">
        <v>0</v>
      </c>
      <c r="DY152" s="427">
        <v>0</v>
      </c>
      <c r="DZ152" s="427">
        <v>-19321.13</v>
      </c>
      <c r="EA152" s="427">
        <v>-0.41363186892704107</v>
      </c>
      <c r="EC152" s="428">
        <f t="shared" si="5"/>
        <v>-0.41363186893067905</v>
      </c>
    </row>
    <row r="153" spans="1:133" ht="15.6" hidden="1" x14ac:dyDescent="0.3">
      <c r="A153" s="422" t="str">
        <f t="shared" si="4"/>
        <v>3303344</v>
      </c>
      <c r="B153" s="422" t="s">
        <v>528</v>
      </c>
      <c r="C153" s="423">
        <v>3344</v>
      </c>
      <c r="D153" s="424" t="s">
        <v>316</v>
      </c>
      <c r="E153" s="425" t="s">
        <v>1086</v>
      </c>
      <c r="F153" s="426">
        <v>46092</v>
      </c>
      <c r="G153" s="425" t="s">
        <v>161</v>
      </c>
      <c r="H153" s="425" t="s">
        <v>538</v>
      </c>
      <c r="I153" s="427">
        <v>2212932.9329626816</v>
      </c>
      <c r="J153" s="427">
        <v>0</v>
      </c>
      <c r="K153" s="427">
        <v>105983.66666666667</v>
      </c>
      <c r="L153" s="427">
        <v>0</v>
      </c>
      <c r="M153" s="427">
        <v>129415</v>
      </c>
      <c r="N153" s="427">
        <v>98978.64</v>
      </c>
      <c r="O153" s="427">
        <v>0</v>
      </c>
      <c r="P153" s="427">
        <v>11283</v>
      </c>
      <c r="Q153" s="427">
        <v>18586.77</v>
      </c>
      <c r="R153" s="427">
        <v>45780.69</v>
      </c>
      <c r="S153" s="427">
        <v>0</v>
      </c>
      <c r="T153" s="427">
        <v>0</v>
      </c>
      <c r="U153" s="427">
        <v>15123</v>
      </c>
      <c r="V153" s="427">
        <v>1000</v>
      </c>
      <c r="W153" s="427">
        <v>0</v>
      </c>
      <c r="X153" s="427">
        <v>2639083.6996293482</v>
      </c>
      <c r="Y153" s="427">
        <v>1284255.06</v>
      </c>
      <c r="Z153" s="427">
        <v>0</v>
      </c>
      <c r="AA153" s="427">
        <v>471517.35000000003</v>
      </c>
      <c r="AB153" s="427">
        <v>96505.2</v>
      </c>
      <c r="AC153" s="427">
        <v>157933.79</v>
      </c>
      <c r="AD153" s="427">
        <v>0</v>
      </c>
      <c r="AE153" s="427">
        <v>87899.96</v>
      </c>
      <c r="AF153" s="427">
        <v>1300.71</v>
      </c>
      <c r="AG153" s="427">
        <v>8599.49</v>
      </c>
      <c r="AH153" s="427">
        <v>0</v>
      </c>
      <c r="AI153" s="427">
        <v>0</v>
      </c>
      <c r="AJ153" s="427">
        <v>36910.31</v>
      </c>
      <c r="AK153" s="427">
        <v>20686.2</v>
      </c>
      <c r="AL153" s="427">
        <v>3704.5</v>
      </c>
      <c r="AM153" s="427">
        <v>8223.2799999999988</v>
      </c>
      <c r="AN153" s="427">
        <v>36787.620000000003</v>
      </c>
      <c r="AO153" s="427">
        <v>3047.4799999999996</v>
      </c>
      <c r="AP153" s="427">
        <v>16065.05</v>
      </c>
      <c r="AQ153" s="427">
        <v>57003.42</v>
      </c>
      <c r="AR153" s="427">
        <v>5655.05</v>
      </c>
      <c r="AS153" s="427">
        <v>1275</v>
      </c>
      <c r="AT153" s="427">
        <v>8622.4500000000007</v>
      </c>
      <c r="AU153" s="427">
        <v>16149.43</v>
      </c>
      <c r="AV153" s="427">
        <v>15793.47</v>
      </c>
      <c r="AW153" s="427">
        <v>71.13</v>
      </c>
      <c r="AX153" s="427">
        <v>10873.36</v>
      </c>
      <c r="AY153" s="427">
        <v>0</v>
      </c>
      <c r="AZ153" s="427">
        <v>10365.9</v>
      </c>
      <c r="BA153" s="427">
        <v>13481.55</v>
      </c>
      <c r="BB153" s="427">
        <v>0</v>
      </c>
      <c r="BC153" s="427">
        <v>145010.62</v>
      </c>
      <c r="BD153" s="427">
        <v>9697.119999999999</v>
      </c>
      <c r="BE153" s="427">
        <v>33419.57</v>
      </c>
      <c r="BF153" s="427">
        <v>113265.51999999999</v>
      </c>
      <c r="BG153" s="427">
        <v>0</v>
      </c>
      <c r="BH153" s="427">
        <v>0</v>
      </c>
      <c r="BI153" s="427">
        <v>0</v>
      </c>
      <c r="BJ153" s="427">
        <v>2674119.5900000003</v>
      </c>
      <c r="BK153" s="427">
        <v>163527.43999999776</v>
      </c>
      <c r="BL153" s="427">
        <v>-35035.89037065208</v>
      </c>
      <c r="BM153" s="427">
        <v>128491.54962934568</v>
      </c>
      <c r="BN153" s="427">
        <v>12230.69</v>
      </c>
      <c r="BO153" s="427">
        <v>0</v>
      </c>
      <c r="BP153" s="427">
        <v>0</v>
      </c>
      <c r="BQ153" s="427">
        <v>12230.69</v>
      </c>
      <c r="BR153" s="427">
        <v>0</v>
      </c>
      <c r="BS153" s="427">
        <v>0</v>
      </c>
      <c r="BT153" s="427">
        <v>0</v>
      </c>
      <c r="BU153" s="427">
        <v>0</v>
      </c>
      <c r="BV153" s="427">
        <v>0</v>
      </c>
      <c r="BW153" s="427">
        <v>0</v>
      </c>
      <c r="BX153" s="427">
        <v>12230.69</v>
      </c>
      <c r="BY153" s="427">
        <v>0</v>
      </c>
      <c r="BZ153" s="427">
        <v>12230.69</v>
      </c>
      <c r="CA153" s="427">
        <v>0</v>
      </c>
      <c r="CB153" s="427">
        <v>0</v>
      </c>
      <c r="CC153" s="427">
        <v>0</v>
      </c>
      <c r="CD153" s="427">
        <v>0</v>
      </c>
      <c r="CE153" s="427">
        <v>0</v>
      </c>
      <c r="CF153" s="427">
        <v>0</v>
      </c>
      <c r="CG153" s="427">
        <v>0</v>
      </c>
      <c r="CH153" s="427">
        <v>0</v>
      </c>
      <c r="CI153" s="427">
        <v>0</v>
      </c>
      <c r="CJ153" s="427">
        <v>0</v>
      </c>
      <c r="CK153" s="427">
        <v>0</v>
      </c>
      <c r="CL153" s="427">
        <v>0</v>
      </c>
      <c r="CM153" s="427">
        <v>128491.54962934568</v>
      </c>
      <c r="CN153" s="427">
        <v>0</v>
      </c>
      <c r="CO153" s="427">
        <v>0</v>
      </c>
      <c r="CP153" s="427">
        <v>0</v>
      </c>
      <c r="CQ153" s="427">
        <v>0</v>
      </c>
      <c r="CR153" s="427">
        <v>128491.54962934568</v>
      </c>
      <c r="CS153" s="427">
        <v>384903.45</v>
      </c>
      <c r="CT153" s="427">
        <v>0</v>
      </c>
      <c r="CU153" s="427">
        <v>0</v>
      </c>
      <c r="CV153" s="427">
        <v>384903.45</v>
      </c>
      <c r="CW153" s="427">
        <v>0</v>
      </c>
      <c r="CX153" s="427">
        <v>6155.95</v>
      </c>
      <c r="CY153" s="427">
        <v>8264.33</v>
      </c>
      <c r="CZ153" s="427">
        <v>0</v>
      </c>
      <c r="DA153" s="427">
        <v>0</v>
      </c>
      <c r="DB153" s="427">
        <v>399323.73000000004</v>
      </c>
      <c r="DC153" s="427">
        <v>0</v>
      </c>
      <c r="DD153" s="427">
        <v>0</v>
      </c>
      <c r="DE153" s="427">
        <v>0</v>
      </c>
      <c r="DF153" s="427">
        <v>0</v>
      </c>
      <c r="DG153" s="427"/>
      <c r="DH153" s="427"/>
      <c r="DI153" s="427"/>
      <c r="DJ153" s="427">
        <v>0</v>
      </c>
      <c r="DK153" s="427">
        <v>0</v>
      </c>
      <c r="DL153" s="427">
        <v>0</v>
      </c>
      <c r="DM153" s="427">
        <v>0</v>
      </c>
      <c r="DN153" s="427">
        <v>4056</v>
      </c>
      <c r="DO153" s="427">
        <v>0</v>
      </c>
      <c r="DP153" s="427">
        <v>-196525.69</v>
      </c>
      <c r="DQ153" s="427">
        <v>-39050.78</v>
      </c>
      <c r="DR153" s="427">
        <v>0</v>
      </c>
      <c r="DS153" s="427">
        <v>0</v>
      </c>
      <c r="DT153" s="427">
        <v>-231520.47</v>
      </c>
      <c r="DU153" s="427">
        <v>0</v>
      </c>
      <c r="DV153" s="427">
        <v>0</v>
      </c>
      <c r="DW153" s="427">
        <v>0</v>
      </c>
      <c r="DX153" s="427">
        <v>0</v>
      </c>
      <c r="DY153" s="427">
        <v>0</v>
      </c>
      <c r="DZ153" s="427">
        <v>-39311.760000000002</v>
      </c>
      <c r="EA153" s="427">
        <v>4.9629345652647316E-2</v>
      </c>
      <c r="EC153" s="428">
        <f t="shared" si="5"/>
        <v>4.9629345674475189E-2</v>
      </c>
    </row>
    <row r="154" spans="1:133" ht="15.6" hidden="1" x14ac:dyDescent="0.3">
      <c r="A154" s="422" t="str">
        <f t="shared" si="4"/>
        <v>3303025</v>
      </c>
      <c r="B154" s="422" t="s">
        <v>529</v>
      </c>
      <c r="C154" s="423">
        <v>3025</v>
      </c>
      <c r="D154" s="424" t="s">
        <v>317</v>
      </c>
      <c r="E154" s="425" t="s">
        <v>1086</v>
      </c>
      <c r="F154" s="426">
        <v>46094</v>
      </c>
      <c r="G154" s="425" t="s">
        <v>161</v>
      </c>
      <c r="H154" s="425" t="s">
        <v>539</v>
      </c>
      <c r="I154" s="427">
        <v>2276074.8299793173</v>
      </c>
      <c r="J154" s="427">
        <v>0</v>
      </c>
      <c r="K154" s="427">
        <v>275566.94433333329</v>
      </c>
      <c r="L154" s="427">
        <v>0</v>
      </c>
      <c r="M154" s="427">
        <v>161970</v>
      </c>
      <c r="N154" s="427">
        <v>88269.86</v>
      </c>
      <c r="O154" s="427">
        <v>0</v>
      </c>
      <c r="P154" s="427">
        <v>0</v>
      </c>
      <c r="Q154" s="427">
        <v>10516.916499999999</v>
      </c>
      <c r="R154" s="427">
        <v>34928.550000000003</v>
      </c>
      <c r="S154" s="427">
        <v>6830.75</v>
      </c>
      <c r="T154" s="427">
        <v>0</v>
      </c>
      <c r="U154" s="427">
        <v>42959.88</v>
      </c>
      <c r="V154" s="427">
        <v>6582.94</v>
      </c>
      <c r="W154" s="427">
        <v>0</v>
      </c>
      <c r="X154" s="427">
        <v>2903700.6708126501</v>
      </c>
      <c r="Y154" s="427">
        <v>1237559.7</v>
      </c>
      <c r="Z154" s="427">
        <v>0</v>
      </c>
      <c r="AA154" s="427">
        <v>305599.91000000003</v>
      </c>
      <c r="AB154" s="427">
        <v>49664.819999999992</v>
      </c>
      <c r="AC154" s="427">
        <v>183528.65999999997</v>
      </c>
      <c r="AD154" s="427">
        <v>60162.080000000002</v>
      </c>
      <c r="AE154" s="427">
        <v>77904.23</v>
      </c>
      <c r="AF154" s="427">
        <v>532.64</v>
      </c>
      <c r="AG154" s="427">
        <v>6336.57</v>
      </c>
      <c r="AH154" s="427">
        <v>0</v>
      </c>
      <c r="AI154" s="427">
        <v>0</v>
      </c>
      <c r="AJ154" s="427">
        <v>40688.979999999996</v>
      </c>
      <c r="AK154" s="427">
        <v>1570</v>
      </c>
      <c r="AL154" s="427">
        <v>1107.98</v>
      </c>
      <c r="AM154" s="427">
        <v>8631.8799999999992</v>
      </c>
      <c r="AN154" s="427">
        <v>22685.23</v>
      </c>
      <c r="AO154" s="427">
        <v>5126.119999999999</v>
      </c>
      <c r="AP154" s="427">
        <v>9919.61</v>
      </c>
      <c r="AQ154" s="427">
        <v>74556.479999999996</v>
      </c>
      <c r="AR154" s="427">
        <v>0</v>
      </c>
      <c r="AS154" s="427">
        <v>0</v>
      </c>
      <c r="AT154" s="427">
        <v>6696.17</v>
      </c>
      <c r="AU154" s="427">
        <v>13626.17</v>
      </c>
      <c r="AV154" s="427">
        <v>0</v>
      </c>
      <c r="AW154" s="427">
        <v>3420.33</v>
      </c>
      <c r="AX154" s="427">
        <v>0</v>
      </c>
      <c r="AY154" s="427">
        <v>0</v>
      </c>
      <c r="AZ154" s="427">
        <v>23585.34</v>
      </c>
      <c r="BA154" s="427">
        <v>18942</v>
      </c>
      <c r="BB154" s="427">
        <v>2185</v>
      </c>
      <c r="BC154" s="427">
        <v>46949.41</v>
      </c>
      <c r="BD154" s="427">
        <v>447078.75999999995</v>
      </c>
      <c r="BE154" s="427">
        <v>25867.83</v>
      </c>
      <c r="BF154" s="427">
        <v>108488.12</v>
      </c>
      <c r="BG154" s="427">
        <v>0</v>
      </c>
      <c r="BH154" s="427">
        <v>0</v>
      </c>
      <c r="BI154" s="427">
        <v>0</v>
      </c>
      <c r="BJ154" s="427">
        <v>2782414.02</v>
      </c>
      <c r="BK154" s="427">
        <v>160539</v>
      </c>
      <c r="BL154" s="427">
        <v>121286.6508126501</v>
      </c>
      <c r="BM154" s="427">
        <v>281825.6508126501</v>
      </c>
      <c r="BN154" s="427">
        <v>0</v>
      </c>
      <c r="BO154" s="427">
        <v>0</v>
      </c>
      <c r="BP154" s="427">
        <v>0</v>
      </c>
      <c r="BQ154" s="427">
        <v>0</v>
      </c>
      <c r="BR154" s="427">
        <v>0</v>
      </c>
      <c r="BS154" s="427">
        <v>0</v>
      </c>
      <c r="BT154" s="427">
        <v>0</v>
      </c>
      <c r="BU154" s="427">
        <v>0</v>
      </c>
      <c r="BV154" s="427">
        <v>0</v>
      </c>
      <c r="BW154" s="427">
        <v>0</v>
      </c>
      <c r="BX154" s="427">
        <v>0</v>
      </c>
      <c r="BY154" s="427">
        <v>0</v>
      </c>
      <c r="BZ154" s="427">
        <v>0</v>
      </c>
      <c r="CA154" s="427">
        <v>0</v>
      </c>
      <c r="CB154" s="427">
        <v>0</v>
      </c>
      <c r="CC154" s="427">
        <v>0</v>
      </c>
      <c r="CD154" s="427">
        <v>0</v>
      </c>
      <c r="CE154" s="427">
        <v>0</v>
      </c>
      <c r="CF154" s="427">
        <v>0</v>
      </c>
      <c r="CG154" s="427">
        <v>0</v>
      </c>
      <c r="CH154" s="427">
        <v>0</v>
      </c>
      <c r="CI154" s="427">
        <v>0</v>
      </c>
      <c r="CJ154" s="427">
        <v>0</v>
      </c>
      <c r="CK154" s="427">
        <v>0</v>
      </c>
      <c r="CL154" s="427">
        <v>0</v>
      </c>
      <c r="CM154" s="427">
        <v>281825.6508126501</v>
      </c>
      <c r="CN154" s="427">
        <v>0</v>
      </c>
      <c r="CO154" s="427">
        <v>0</v>
      </c>
      <c r="CP154" s="427">
        <v>0</v>
      </c>
      <c r="CQ154" s="427">
        <v>0</v>
      </c>
      <c r="CR154" s="427">
        <v>281825.6508126501</v>
      </c>
      <c r="CS154" s="427">
        <v>528488.79</v>
      </c>
      <c r="CT154" s="427">
        <v>15115.45</v>
      </c>
      <c r="CU154" s="427">
        <v>0</v>
      </c>
      <c r="CV154" s="427">
        <v>513373.34</v>
      </c>
      <c r="CW154" s="427">
        <v>0</v>
      </c>
      <c r="CX154" s="427">
        <v>16845.46</v>
      </c>
      <c r="CY154" s="427">
        <v>5920.28</v>
      </c>
      <c r="CZ154" s="427">
        <v>0</v>
      </c>
      <c r="DA154" s="427">
        <v>0</v>
      </c>
      <c r="DB154" s="427">
        <v>536139.08000000007</v>
      </c>
      <c r="DC154" s="427">
        <v>0</v>
      </c>
      <c r="DD154" s="427">
        <v>0</v>
      </c>
      <c r="DE154" s="427">
        <v>0</v>
      </c>
      <c r="DF154" s="427">
        <v>0</v>
      </c>
      <c r="DG154" s="427"/>
      <c r="DH154" s="427"/>
      <c r="DI154" s="427"/>
      <c r="DJ154" s="427">
        <v>0</v>
      </c>
      <c r="DK154" s="427">
        <v>0</v>
      </c>
      <c r="DL154" s="427">
        <v>0</v>
      </c>
      <c r="DM154" s="427">
        <v>0</v>
      </c>
      <c r="DN154" s="427">
        <v>0</v>
      </c>
      <c r="DO154" s="427">
        <v>0</v>
      </c>
      <c r="DP154" s="427">
        <v>-254313.43</v>
      </c>
      <c r="DQ154" s="427">
        <v>0</v>
      </c>
      <c r="DR154" s="427">
        <v>0</v>
      </c>
      <c r="DS154" s="427">
        <v>0</v>
      </c>
      <c r="DT154" s="427">
        <v>-254313.43</v>
      </c>
      <c r="DU154" s="427">
        <v>0</v>
      </c>
      <c r="DV154" s="427">
        <v>0</v>
      </c>
      <c r="DW154" s="427">
        <v>0</v>
      </c>
      <c r="DX154" s="427">
        <v>0</v>
      </c>
      <c r="DY154" s="427">
        <v>0</v>
      </c>
      <c r="DZ154" s="427">
        <v>0</v>
      </c>
      <c r="EA154" s="427">
        <v>8.1265001790598035E-4</v>
      </c>
      <c r="EC154" s="428">
        <f t="shared" si="5"/>
        <v>8.1265001790598035E-4</v>
      </c>
    </row>
    <row r="155" spans="1:133" ht="15.6" hidden="1" x14ac:dyDescent="0.3">
      <c r="A155" s="422" t="str">
        <f t="shared" si="4"/>
        <v>3303016</v>
      </c>
      <c r="B155" s="422" t="s">
        <v>530</v>
      </c>
      <c r="C155" s="423">
        <v>3016</v>
      </c>
      <c r="D155" s="424" t="s">
        <v>318</v>
      </c>
      <c r="E155" s="425" t="s">
        <v>1086</v>
      </c>
      <c r="F155" s="426">
        <v>46094</v>
      </c>
      <c r="G155" s="425" t="s">
        <v>161</v>
      </c>
      <c r="H155" s="425" t="s">
        <v>540</v>
      </c>
      <c r="I155" s="427">
        <v>1480120.8025428576</v>
      </c>
      <c r="J155" s="427">
        <v>0</v>
      </c>
      <c r="K155" s="427">
        <v>135682.33666666667</v>
      </c>
      <c r="L155" s="427">
        <v>0</v>
      </c>
      <c r="M155" s="427">
        <v>204525</v>
      </c>
      <c r="N155" s="427">
        <v>30135</v>
      </c>
      <c r="O155" s="427">
        <v>8193.01</v>
      </c>
      <c r="P155" s="427">
        <v>0</v>
      </c>
      <c r="Q155" s="427">
        <v>132958</v>
      </c>
      <c r="R155" s="427">
        <v>2618.54</v>
      </c>
      <c r="S155" s="427">
        <v>0</v>
      </c>
      <c r="T155" s="427">
        <v>0</v>
      </c>
      <c r="U155" s="427">
        <v>414.39</v>
      </c>
      <c r="V155" s="427">
        <v>0</v>
      </c>
      <c r="W155" s="427">
        <v>0</v>
      </c>
      <c r="X155" s="427">
        <v>1994647.0792095242</v>
      </c>
      <c r="Y155" s="427">
        <v>746183.54</v>
      </c>
      <c r="Z155" s="427">
        <v>0</v>
      </c>
      <c r="AA155" s="427">
        <v>325674.44</v>
      </c>
      <c r="AB155" s="427">
        <v>83714.680000000008</v>
      </c>
      <c r="AC155" s="427">
        <v>119734.75</v>
      </c>
      <c r="AD155" s="427">
        <v>0</v>
      </c>
      <c r="AE155" s="427">
        <v>61567.53</v>
      </c>
      <c r="AF155" s="427">
        <v>1190.0899999999999</v>
      </c>
      <c r="AG155" s="427">
        <v>6948.94</v>
      </c>
      <c r="AH155" s="427">
        <v>0</v>
      </c>
      <c r="AI155" s="427">
        <v>5792</v>
      </c>
      <c r="AJ155" s="427">
        <v>20069.86</v>
      </c>
      <c r="AK155" s="427">
        <v>4954.13</v>
      </c>
      <c r="AL155" s="427">
        <v>2760.38</v>
      </c>
      <c r="AM155" s="427">
        <v>6969.18</v>
      </c>
      <c r="AN155" s="427">
        <v>18268.509999999998</v>
      </c>
      <c r="AO155" s="427">
        <v>15625.330000000004</v>
      </c>
      <c r="AP155" s="427">
        <v>21405.62</v>
      </c>
      <c r="AQ155" s="427">
        <v>112628.15999999999</v>
      </c>
      <c r="AR155" s="427">
        <v>3434.66</v>
      </c>
      <c r="AS155" s="427">
        <v>0</v>
      </c>
      <c r="AT155" s="427">
        <v>0</v>
      </c>
      <c r="AU155" s="427">
        <v>32783.440000000002</v>
      </c>
      <c r="AV155" s="427">
        <v>9416.5499999999993</v>
      </c>
      <c r="AW155" s="427">
        <v>0</v>
      </c>
      <c r="AX155" s="427">
        <v>14423.8</v>
      </c>
      <c r="AY155" s="427">
        <v>0</v>
      </c>
      <c r="AZ155" s="427">
        <v>2476.61</v>
      </c>
      <c r="BA155" s="427">
        <v>5139.75</v>
      </c>
      <c r="BB155" s="427">
        <v>0</v>
      </c>
      <c r="BC155" s="427">
        <v>129296.16</v>
      </c>
      <c r="BD155" s="427">
        <v>37844.61</v>
      </c>
      <c r="BE155" s="427">
        <v>5320.32</v>
      </c>
      <c r="BF155" s="427">
        <v>112873.5</v>
      </c>
      <c r="BG155" s="427">
        <v>400</v>
      </c>
      <c r="BH155" s="427">
        <v>0</v>
      </c>
      <c r="BI155" s="427">
        <v>0</v>
      </c>
      <c r="BJ155" s="427">
        <v>1906896.54</v>
      </c>
      <c r="BK155" s="427">
        <v>573548.19999999995</v>
      </c>
      <c r="BL155" s="427">
        <v>87750.53920952417</v>
      </c>
      <c r="BM155" s="427">
        <v>661298.73920952412</v>
      </c>
      <c r="BN155" s="427">
        <v>12486.5</v>
      </c>
      <c r="BO155" s="427">
        <v>0</v>
      </c>
      <c r="BP155" s="427">
        <v>0</v>
      </c>
      <c r="BQ155" s="427">
        <v>12486.5</v>
      </c>
      <c r="BR155" s="427">
        <v>0</v>
      </c>
      <c r="BS155" s="427">
        <v>13802.5</v>
      </c>
      <c r="BT155" s="427">
        <v>0</v>
      </c>
      <c r="BU155" s="427">
        <v>0</v>
      </c>
      <c r="BV155" s="427">
        <v>0</v>
      </c>
      <c r="BW155" s="427">
        <v>0</v>
      </c>
      <c r="BX155" s="427">
        <v>0</v>
      </c>
      <c r="BY155" s="427">
        <v>0</v>
      </c>
      <c r="BZ155" s="427">
        <v>13802.5</v>
      </c>
      <c r="CA155" s="427">
        <v>1316.25</v>
      </c>
      <c r="CB155" s="427">
        <v>-1316</v>
      </c>
      <c r="CC155" s="427">
        <v>0.25</v>
      </c>
      <c r="CD155" s="427">
        <v>0</v>
      </c>
      <c r="CE155" s="427">
        <v>0</v>
      </c>
      <c r="CF155" s="427">
        <v>0</v>
      </c>
      <c r="CG155" s="427">
        <v>0</v>
      </c>
      <c r="CH155" s="427">
        <v>0</v>
      </c>
      <c r="CI155" s="427">
        <v>0</v>
      </c>
      <c r="CJ155" s="427">
        <v>0</v>
      </c>
      <c r="CK155" s="427">
        <v>0</v>
      </c>
      <c r="CL155" s="427">
        <v>0</v>
      </c>
      <c r="CM155" s="427">
        <v>661298.73920952412</v>
      </c>
      <c r="CN155" s="427">
        <v>0</v>
      </c>
      <c r="CO155" s="427">
        <v>0</v>
      </c>
      <c r="CP155" s="427">
        <v>0.25</v>
      </c>
      <c r="CQ155" s="427">
        <v>0</v>
      </c>
      <c r="CR155" s="427">
        <v>661298.98920952412</v>
      </c>
      <c r="CS155" s="427">
        <v>761519.85</v>
      </c>
      <c r="CT155" s="427">
        <v>13324.14</v>
      </c>
      <c r="CU155" s="427">
        <v>400</v>
      </c>
      <c r="CV155" s="427">
        <v>748595.71</v>
      </c>
      <c r="CW155" s="427">
        <v>0</v>
      </c>
      <c r="CX155" s="427">
        <v>3812.94</v>
      </c>
      <c r="CY155" s="427">
        <v>1276.93</v>
      </c>
      <c r="CZ155" s="427">
        <v>-3516.6</v>
      </c>
      <c r="DA155" s="427">
        <v>2.0299999999999998</v>
      </c>
      <c r="DB155" s="427">
        <v>750171.01</v>
      </c>
      <c r="DC155" s="427">
        <v>0</v>
      </c>
      <c r="DD155" s="427">
        <v>0</v>
      </c>
      <c r="DE155" s="427">
        <v>0</v>
      </c>
      <c r="DF155" s="427">
        <v>0</v>
      </c>
      <c r="DG155" s="427"/>
      <c r="DH155" s="427"/>
      <c r="DI155" s="427"/>
      <c r="DJ155" s="427">
        <v>0</v>
      </c>
      <c r="DK155" s="427">
        <v>0</v>
      </c>
      <c r="DL155" s="427">
        <v>8193.01</v>
      </c>
      <c r="DM155" s="427">
        <v>0</v>
      </c>
      <c r="DN155" s="427">
        <v>8082</v>
      </c>
      <c r="DO155" s="427">
        <v>0</v>
      </c>
      <c r="DP155" s="427">
        <v>-18268.41</v>
      </c>
      <c r="DQ155" s="427">
        <v>-32935.769999999997</v>
      </c>
      <c r="DR155" s="427">
        <v>0</v>
      </c>
      <c r="DS155" s="427">
        <v>0</v>
      </c>
      <c r="DT155" s="427">
        <v>-34929.17</v>
      </c>
      <c r="DU155" s="427">
        <v>55976.72</v>
      </c>
      <c r="DV155" s="427">
        <v>0</v>
      </c>
      <c r="DW155" s="427">
        <v>0</v>
      </c>
      <c r="DX155" s="427">
        <v>0</v>
      </c>
      <c r="DY155" s="427">
        <v>0</v>
      </c>
      <c r="DZ155" s="427">
        <v>-109919.59</v>
      </c>
      <c r="EA155" s="427">
        <v>1.9209524034522474E-2</v>
      </c>
      <c r="EC155" s="428">
        <f t="shared" si="5"/>
        <v>1.920952410728205E-2</v>
      </c>
    </row>
    <row r="156" spans="1:133" ht="15.6" hidden="1" x14ac:dyDescent="0.3">
      <c r="A156" s="422" t="str">
        <f t="shared" si="4"/>
        <v>3303346</v>
      </c>
      <c r="B156" s="422" t="s">
        <v>531</v>
      </c>
      <c r="C156" s="423">
        <v>3346</v>
      </c>
      <c r="D156" s="424" t="s">
        <v>319</v>
      </c>
      <c r="E156" s="425" t="s">
        <v>1086</v>
      </c>
      <c r="F156" s="426">
        <v>46094</v>
      </c>
      <c r="G156" s="425" t="s">
        <v>161</v>
      </c>
      <c r="H156" s="425" t="s">
        <v>381</v>
      </c>
      <c r="I156" s="427">
        <v>2444223.3771132822</v>
      </c>
      <c r="J156" s="427">
        <v>0</v>
      </c>
      <c r="K156" s="427">
        <v>198052.22999999998</v>
      </c>
      <c r="L156" s="427">
        <v>0</v>
      </c>
      <c r="M156" s="427">
        <v>238520</v>
      </c>
      <c r="N156" s="427">
        <v>88710.69</v>
      </c>
      <c r="O156" s="427">
        <v>0</v>
      </c>
      <c r="P156" s="427">
        <v>0</v>
      </c>
      <c r="Q156" s="427">
        <v>32567.54</v>
      </c>
      <c r="R156" s="427">
        <v>23059</v>
      </c>
      <c r="S156" s="427">
        <v>0</v>
      </c>
      <c r="T156" s="427">
        <v>0</v>
      </c>
      <c r="U156" s="427">
        <v>4075</v>
      </c>
      <c r="V156" s="427">
        <v>0</v>
      </c>
      <c r="W156" s="427">
        <v>0</v>
      </c>
      <c r="X156" s="427">
        <v>3029207.8371132822</v>
      </c>
      <c r="Y156" s="427">
        <v>1378537.86</v>
      </c>
      <c r="Z156" s="427">
        <v>0</v>
      </c>
      <c r="AA156" s="427">
        <v>508104.95</v>
      </c>
      <c r="AB156" s="427">
        <v>92482.94</v>
      </c>
      <c r="AC156" s="427">
        <v>183656.17</v>
      </c>
      <c r="AD156" s="427">
        <v>0</v>
      </c>
      <c r="AE156" s="427">
        <v>105182.36</v>
      </c>
      <c r="AF156" s="427">
        <v>5284</v>
      </c>
      <c r="AG156" s="427">
        <v>13436</v>
      </c>
      <c r="AH156" s="427">
        <v>0</v>
      </c>
      <c r="AI156" s="427">
        <v>0</v>
      </c>
      <c r="AJ156" s="427">
        <v>51438</v>
      </c>
      <c r="AK156" s="427">
        <v>0</v>
      </c>
      <c r="AL156" s="427">
        <v>53590</v>
      </c>
      <c r="AM156" s="427">
        <v>11567</v>
      </c>
      <c r="AN156" s="427">
        <v>46183</v>
      </c>
      <c r="AO156" s="427">
        <v>7128.4500000000016</v>
      </c>
      <c r="AP156" s="427">
        <v>9791.56</v>
      </c>
      <c r="AQ156" s="427">
        <v>71612</v>
      </c>
      <c r="AR156" s="427">
        <v>0</v>
      </c>
      <c r="AS156" s="427">
        <v>0</v>
      </c>
      <c r="AT156" s="427">
        <v>3412</v>
      </c>
      <c r="AU156" s="427">
        <v>53230</v>
      </c>
      <c r="AV156" s="427">
        <v>14119</v>
      </c>
      <c r="AW156" s="427">
        <v>0</v>
      </c>
      <c r="AX156" s="427">
        <v>18900</v>
      </c>
      <c r="AY156" s="427">
        <v>0</v>
      </c>
      <c r="AZ156" s="427">
        <v>132723.76999999999</v>
      </c>
      <c r="BA156" s="427">
        <v>11010</v>
      </c>
      <c r="BB156" s="427">
        <v>0</v>
      </c>
      <c r="BC156" s="427">
        <v>243463.2</v>
      </c>
      <c r="BD156" s="427">
        <v>120798</v>
      </c>
      <c r="BE156" s="427">
        <v>13134.480000000001</v>
      </c>
      <c r="BF156" s="427">
        <v>44646</v>
      </c>
      <c r="BG156" s="427">
        <v>0</v>
      </c>
      <c r="BH156" s="427">
        <v>0</v>
      </c>
      <c r="BI156" s="427">
        <v>0</v>
      </c>
      <c r="BJ156" s="427">
        <v>3193430.74</v>
      </c>
      <c r="BK156" s="427">
        <v>-714428.92443226848</v>
      </c>
      <c r="BL156" s="427">
        <v>-164222.90288671805</v>
      </c>
      <c r="BM156" s="427">
        <v>-878651.82731898653</v>
      </c>
      <c r="BN156" s="427">
        <v>0</v>
      </c>
      <c r="BO156" s="427">
        <v>0</v>
      </c>
      <c r="BP156" s="427">
        <v>0</v>
      </c>
      <c r="BQ156" s="427">
        <v>0</v>
      </c>
      <c r="BR156" s="427">
        <v>0</v>
      </c>
      <c r="BS156" s="427">
        <v>0</v>
      </c>
      <c r="BT156" s="427">
        <v>0</v>
      </c>
      <c r="BU156" s="427">
        <v>0</v>
      </c>
      <c r="BV156" s="427">
        <v>0</v>
      </c>
      <c r="BW156" s="427">
        <v>0</v>
      </c>
      <c r="BX156" s="427">
        <v>0</v>
      </c>
      <c r="BY156" s="427">
        <v>0</v>
      </c>
      <c r="BZ156" s="427">
        <v>0</v>
      </c>
      <c r="CA156" s="427">
        <v>0</v>
      </c>
      <c r="CB156" s="427">
        <v>0</v>
      </c>
      <c r="CC156" s="427">
        <v>0</v>
      </c>
      <c r="CD156" s="427">
        <v>0</v>
      </c>
      <c r="CE156" s="427">
        <v>0</v>
      </c>
      <c r="CF156" s="427">
        <v>0</v>
      </c>
      <c r="CG156" s="427">
        <v>0</v>
      </c>
      <c r="CH156" s="427">
        <v>0</v>
      </c>
      <c r="CI156" s="427">
        <v>0</v>
      </c>
      <c r="CJ156" s="427">
        <v>0</v>
      </c>
      <c r="CK156" s="427">
        <v>0</v>
      </c>
      <c r="CL156" s="427">
        <v>0</v>
      </c>
      <c r="CM156" s="427">
        <v>0</v>
      </c>
      <c r="CN156" s="427">
        <v>-878651.82731898653</v>
      </c>
      <c r="CO156" s="427">
        <v>0</v>
      </c>
      <c r="CP156" s="427">
        <v>0</v>
      </c>
      <c r="CQ156" s="427">
        <v>0</v>
      </c>
      <c r="CR156" s="427">
        <v>-878651.82731898653</v>
      </c>
      <c r="CS156" s="427">
        <v>-645656.06999999995</v>
      </c>
      <c r="CT156" s="427">
        <v>25658.16</v>
      </c>
      <c r="CU156" s="427">
        <v>0</v>
      </c>
      <c r="CV156" s="427">
        <v>-671314.23</v>
      </c>
      <c r="CW156" s="427">
        <v>0</v>
      </c>
      <c r="CX156" s="427">
        <v>11069.75</v>
      </c>
      <c r="CY156" s="427">
        <v>3944.43</v>
      </c>
      <c r="CZ156" s="427">
        <v>54655.07</v>
      </c>
      <c r="DA156" s="427">
        <v>0</v>
      </c>
      <c r="DB156" s="427">
        <v>-601644.98</v>
      </c>
      <c r="DC156" s="427">
        <v>0</v>
      </c>
      <c r="DD156" s="427">
        <v>0</v>
      </c>
      <c r="DE156" s="427">
        <v>0</v>
      </c>
      <c r="DF156" s="427">
        <v>0</v>
      </c>
      <c r="DG156" s="427"/>
      <c r="DH156" s="427"/>
      <c r="DI156" s="427"/>
      <c r="DJ156" s="427">
        <v>0</v>
      </c>
      <c r="DK156" s="427">
        <v>0</v>
      </c>
      <c r="DL156" s="427">
        <v>0</v>
      </c>
      <c r="DM156" s="427">
        <v>0</v>
      </c>
      <c r="DN156" s="427">
        <v>0</v>
      </c>
      <c r="DO156" s="427">
        <v>0</v>
      </c>
      <c r="DP156" s="427">
        <v>-189134.28</v>
      </c>
      <c r="DQ156" s="427">
        <v>-64667.76</v>
      </c>
      <c r="DR156" s="427">
        <v>0</v>
      </c>
      <c r="DS156" s="427">
        <v>0</v>
      </c>
      <c r="DT156" s="427">
        <v>-253802.04</v>
      </c>
      <c r="DU156" s="427">
        <v>18027.47</v>
      </c>
      <c r="DV156" s="427">
        <v>337.75</v>
      </c>
      <c r="DW156" s="427">
        <v>-3863</v>
      </c>
      <c r="DX156" s="427">
        <v>-1100</v>
      </c>
      <c r="DY156" s="427">
        <v>0</v>
      </c>
      <c r="DZ156" s="427">
        <v>-36607.089999999997</v>
      </c>
      <c r="EA156" s="427">
        <v>6.268101348541677E-2</v>
      </c>
      <c r="EC156" s="428">
        <f t="shared" si="5"/>
        <v>6.268101345631294E-2</v>
      </c>
    </row>
    <row r="157" spans="1:133" ht="15.6" hidden="1" x14ac:dyDescent="0.3">
      <c r="A157" s="422" t="str">
        <f t="shared" si="4"/>
        <v>3304606</v>
      </c>
      <c r="B157" s="422" t="s">
        <v>532</v>
      </c>
      <c r="C157" s="423">
        <v>4606</v>
      </c>
      <c r="D157" s="424" t="s">
        <v>320</v>
      </c>
      <c r="E157" s="425" t="s">
        <v>1086</v>
      </c>
      <c r="F157" s="426">
        <v>46094</v>
      </c>
      <c r="G157" s="425" t="s">
        <v>161</v>
      </c>
      <c r="H157" s="425" t="s">
        <v>532</v>
      </c>
      <c r="I157" s="427">
        <v>6229673.4000000004</v>
      </c>
      <c r="J157" s="427">
        <v>1326842.71</v>
      </c>
      <c r="K157" s="427">
        <v>75863</v>
      </c>
      <c r="L157" s="427">
        <v>0</v>
      </c>
      <c r="M157" s="427">
        <v>284370</v>
      </c>
      <c r="N157" s="427">
        <v>15918.52</v>
      </c>
      <c r="O157" s="427">
        <v>7664.7</v>
      </c>
      <c r="P157" s="427">
        <v>0</v>
      </c>
      <c r="Q157" s="427">
        <v>61245.740000000005</v>
      </c>
      <c r="R157" s="427">
        <v>0</v>
      </c>
      <c r="S157" s="427">
        <v>0</v>
      </c>
      <c r="T157" s="427">
        <v>0</v>
      </c>
      <c r="U157" s="427">
        <v>350544.4</v>
      </c>
      <c r="V157" s="427">
        <v>0</v>
      </c>
      <c r="W157" s="427">
        <v>0</v>
      </c>
      <c r="X157" s="427">
        <v>8352122.4700000007</v>
      </c>
      <c r="Y157" s="427">
        <v>5590316.6799999997</v>
      </c>
      <c r="Z157" s="427">
        <v>0</v>
      </c>
      <c r="AA157" s="427">
        <v>495616.57</v>
      </c>
      <c r="AB157" s="427">
        <v>88970.989999999991</v>
      </c>
      <c r="AC157" s="427">
        <v>466621.92999999993</v>
      </c>
      <c r="AD157" s="427">
        <v>0</v>
      </c>
      <c r="AE157" s="427">
        <v>102786.53</v>
      </c>
      <c r="AF157" s="427">
        <v>56833.130000000005</v>
      </c>
      <c r="AG157" s="427">
        <v>4175.95</v>
      </c>
      <c r="AH157" s="427">
        <v>0</v>
      </c>
      <c r="AI157" s="427">
        <v>0</v>
      </c>
      <c r="AJ157" s="427">
        <v>62567.32</v>
      </c>
      <c r="AK157" s="427">
        <v>6874.36</v>
      </c>
      <c r="AL157" s="427">
        <v>161038.85</v>
      </c>
      <c r="AM157" s="427">
        <v>13119.61</v>
      </c>
      <c r="AN157" s="427">
        <v>121682.1</v>
      </c>
      <c r="AO157" s="427">
        <v>14944</v>
      </c>
      <c r="AP157" s="427">
        <v>24383.760000000002</v>
      </c>
      <c r="AQ157" s="427">
        <v>400877.95999999996</v>
      </c>
      <c r="AR157" s="427">
        <v>952.42</v>
      </c>
      <c r="AS157" s="427">
        <v>0</v>
      </c>
      <c r="AT157" s="427">
        <v>15038.990000000002</v>
      </c>
      <c r="AU157" s="427">
        <v>0</v>
      </c>
      <c r="AV157" s="427">
        <v>18419.68</v>
      </c>
      <c r="AW157" s="427">
        <v>9925.64</v>
      </c>
      <c r="AX157" s="427">
        <v>31835.919999999998</v>
      </c>
      <c r="AY157" s="427">
        <v>120702.47</v>
      </c>
      <c r="AZ157" s="427">
        <v>92485.239999999976</v>
      </c>
      <c r="BA157" s="427">
        <v>24313</v>
      </c>
      <c r="BB157" s="427">
        <v>0</v>
      </c>
      <c r="BC157" s="427">
        <v>68558.44</v>
      </c>
      <c r="BD157" s="427">
        <v>65211.22</v>
      </c>
      <c r="BE157" s="427">
        <v>46497.32</v>
      </c>
      <c r="BF157" s="427">
        <v>271798.57</v>
      </c>
      <c r="BG157" s="427">
        <v>516.45000000000005</v>
      </c>
      <c r="BH157" s="427">
        <v>0</v>
      </c>
      <c r="BI157" s="427">
        <v>0</v>
      </c>
      <c r="BJ157" s="427">
        <v>8377065.1000000006</v>
      </c>
      <c r="BK157" s="427">
        <v>234294.16999999981</v>
      </c>
      <c r="BL157" s="427">
        <v>-24942.629999999888</v>
      </c>
      <c r="BM157" s="427">
        <v>209351.53999999992</v>
      </c>
      <c r="BN157" s="427">
        <v>0</v>
      </c>
      <c r="BO157" s="427">
        <v>0</v>
      </c>
      <c r="BP157" s="427">
        <v>0</v>
      </c>
      <c r="BQ157" s="427">
        <v>0</v>
      </c>
      <c r="BR157" s="427">
        <v>0</v>
      </c>
      <c r="BS157" s="427">
        <v>0</v>
      </c>
      <c r="BT157" s="427">
        <v>0</v>
      </c>
      <c r="BU157" s="427">
        <v>0</v>
      </c>
      <c r="BV157" s="427">
        <v>0</v>
      </c>
      <c r="BW157" s="427">
        <v>0</v>
      </c>
      <c r="BX157" s="427">
        <v>0</v>
      </c>
      <c r="BY157" s="427">
        <v>0</v>
      </c>
      <c r="BZ157" s="427">
        <v>0</v>
      </c>
      <c r="CA157" s="427">
        <v>0</v>
      </c>
      <c r="CB157" s="427">
        <v>0</v>
      </c>
      <c r="CC157" s="427">
        <v>0</v>
      </c>
      <c r="CD157" s="427">
        <v>0</v>
      </c>
      <c r="CE157" s="427">
        <v>0</v>
      </c>
      <c r="CF157" s="427">
        <v>0</v>
      </c>
      <c r="CG157" s="427">
        <v>0</v>
      </c>
      <c r="CH157" s="427">
        <v>0</v>
      </c>
      <c r="CI157" s="427">
        <v>0</v>
      </c>
      <c r="CJ157" s="427">
        <v>0</v>
      </c>
      <c r="CK157" s="427">
        <v>0</v>
      </c>
      <c r="CL157" s="427">
        <v>0</v>
      </c>
      <c r="CM157" s="427">
        <v>209351.53999999992</v>
      </c>
      <c r="CN157" s="427">
        <v>0</v>
      </c>
      <c r="CO157" s="427">
        <v>0</v>
      </c>
      <c r="CP157" s="427">
        <v>0</v>
      </c>
      <c r="CQ157" s="427">
        <v>0</v>
      </c>
      <c r="CR157" s="427">
        <v>209351.53999999992</v>
      </c>
      <c r="CS157" s="427">
        <v>651975.1</v>
      </c>
      <c r="CT157" s="427">
        <v>24429.68</v>
      </c>
      <c r="CU157" s="427">
        <v>0</v>
      </c>
      <c r="CV157" s="427">
        <v>627545.41999999993</v>
      </c>
      <c r="CW157" s="427">
        <v>0</v>
      </c>
      <c r="CX157" s="427">
        <v>25713.32</v>
      </c>
      <c r="CY157" s="427">
        <v>7441.43</v>
      </c>
      <c r="CZ157" s="427">
        <v>0</v>
      </c>
      <c r="DA157" s="427">
        <v>0</v>
      </c>
      <c r="DB157" s="427">
        <v>660700.16999999993</v>
      </c>
      <c r="DC157" s="427">
        <v>99397.47</v>
      </c>
      <c r="DD157" s="427">
        <v>0</v>
      </c>
      <c r="DE157" s="427">
        <v>90.54</v>
      </c>
      <c r="DF157" s="427">
        <v>99488.01</v>
      </c>
      <c r="DG157" s="427"/>
      <c r="DH157" s="427"/>
      <c r="DI157" s="427"/>
      <c r="DJ157" s="427">
        <v>0</v>
      </c>
      <c r="DK157" s="427">
        <v>99488.01</v>
      </c>
      <c r="DL157" s="427">
        <v>1416.5</v>
      </c>
      <c r="DM157" s="427">
        <v>0</v>
      </c>
      <c r="DN157" s="427">
        <v>112345.3</v>
      </c>
      <c r="DO157" s="427">
        <v>0</v>
      </c>
      <c r="DP157" s="427">
        <v>-68926.679999999993</v>
      </c>
      <c r="DQ157" s="427">
        <v>0</v>
      </c>
      <c r="DR157" s="427">
        <v>-26376.31</v>
      </c>
      <c r="DS157" s="427">
        <v>0</v>
      </c>
      <c r="DT157" s="427">
        <v>18458.810000000009</v>
      </c>
      <c r="DU157" s="427">
        <v>500</v>
      </c>
      <c r="DV157" s="427">
        <v>0</v>
      </c>
      <c r="DW157" s="427">
        <v>0</v>
      </c>
      <c r="DX157" s="427">
        <v>0</v>
      </c>
      <c r="DY157" s="427">
        <v>0</v>
      </c>
      <c r="DZ157" s="427">
        <v>-569795.44999999995</v>
      </c>
      <c r="EA157" s="427">
        <v>0</v>
      </c>
      <c r="EC157" s="428">
        <f t="shared" si="5"/>
        <v>0</v>
      </c>
    </row>
    <row r="158" spans="1:133" ht="15.6" hidden="1" x14ac:dyDescent="0.3">
      <c r="A158" s="422" t="str">
        <f t="shared" si="4"/>
        <v>3303428</v>
      </c>
      <c r="B158" s="422" t="s">
        <v>533</v>
      </c>
      <c r="C158" s="423">
        <v>3428</v>
      </c>
      <c r="D158" s="424" t="s">
        <v>321</v>
      </c>
      <c r="E158" s="425" t="s">
        <v>1086</v>
      </c>
      <c r="F158" s="426" t="s">
        <v>1091</v>
      </c>
      <c r="G158" s="425" t="s">
        <v>161</v>
      </c>
      <c r="H158" s="425" t="s">
        <v>533</v>
      </c>
      <c r="I158" s="427">
        <v>2394551.2330353311</v>
      </c>
      <c r="J158" s="427">
        <v>0</v>
      </c>
      <c r="K158" s="427">
        <v>197963.82666666666</v>
      </c>
      <c r="L158" s="427">
        <v>0</v>
      </c>
      <c r="M158" s="427">
        <v>128690</v>
      </c>
      <c r="N158" s="427">
        <v>81892</v>
      </c>
      <c r="O158" s="427">
        <v>0</v>
      </c>
      <c r="P158" s="427">
        <v>0</v>
      </c>
      <c r="Q158" s="427">
        <v>218083.8</v>
      </c>
      <c r="R158" s="427">
        <v>46385.14</v>
      </c>
      <c r="S158" s="427">
        <v>0</v>
      </c>
      <c r="T158" s="427">
        <v>0</v>
      </c>
      <c r="U158" s="427">
        <v>45770</v>
      </c>
      <c r="V158" s="427">
        <v>0</v>
      </c>
      <c r="W158" s="427">
        <v>0</v>
      </c>
      <c r="X158" s="427">
        <v>3113335.9997019977</v>
      </c>
      <c r="Y158" s="427">
        <v>1452272.1300000001</v>
      </c>
      <c r="Z158" s="427">
        <v>0</v>
      </c>
      <c r="AA158" s="427">
        <v>510658.45</v>
      </c>
      <c r="AB158" s="427">
        <v>52646.13</v>
      </c>
      <c r="AC158" s="427">
        <v>205686.79</v>
      </c>
      <c r="AD158" s="427">
        <v>81454.64</v>
      </c>
      <c r="AE158" s="427">
        <v>247011.41</v>
      </c>
      <c r="AF158" s="427">
        <v>0</v>
      </c>
      <c r="AG158" s="427">
        <v>10201</v>
      </c>
      <c r="AH158" s="427">
        <v>0</v>
      </c>
      <c r="AI158" s="427">
        <v>0</v>
      </c>
      <c r="AJ158" s="427">
        <v>8067.42</v>
      </c>
      <c r="AK158" s="427">
        <v>49.92</v>
      </c>
      <c r="AL158" s="427">
        <v>47358.720000000001</v>
      </c>
      <c r="AM158" s="427">
        <v>11534.26</v>
      </c>
      <c r="AN158" s="427">
        <v>42172.19</v>
      </c>
      <c r="AO158" s="427">
        <v>44784.73000000001</v>
      </c>
      <c r="AP158" s="427">
        <v>18830.849999999999</v>
      </c>
      <c r="AQ158" s="427">
        <v>36684.36</v>
      </c>
      <c r="AR158" s="427">
        <v>0</v>
      </c>
      <c r="AS158" s="427">
        <v>0</v>
      </c>
      <c r="AT158" s="427">
        <v>228.67000000000002</v>
      </c>
      <c r="AU158" s="427">
        <v>0</v>
      </c>
      <c r="AV158" s="427">
        <v>0</v>
      </c>
      <c r="AW158" s="427">
        <v>0</v>
      </c>
      <c r="AX158" s="427">
        <v>0</v>
      </c>
      <c r="AY158" s="427">
        <v>0</v>
      </c>
      <c r="AZ158" s="427">
        <v>12058.56</v>
      </c>
      <c r="BA158" s="427">
        <v>9471</v>
      </c>
      <c r="BB158" s="427">
        <v>7179.15</v>
      </c>
      <c r="BC158" s="427">
        <v>65811.61</v>
      </c>
      <c r="BD158" s="427">
        <v>159880.06</v>
      </c>
      <c r="BE158" s="427">
        <v>36336.81</v>
      </c>
      <c r="BF158" s="427">
        <v>157658.03</v>
      </c>
      <c r="BG158" s="427">
        <v>0</v>
      </c>
      <c r="BH158" s="427">
        <v>0</v>
      </c>
      <c r="BI158" s="427">
        <v>0</v>
      </c>
      <c r="BJ158" s="427">
        <v>3218036.8899999997</v>
      </c>
      <c r="BK158" s="427">
        <v>13268</v>
      </c>
      <c r="BL158" s="427">
        <v>-104700.89029800193</v>
      </c>
      <c r="BM158" s="427">
        <v>-91432.890298001934</v>
      </c>
      <c r="BN158" s="427">
        <v>0</v>
      </c>
      <c r="BO158" s="427">
        <v>0</v>
      </c>
      <c r="BP158" s="427">
        <v>0</v>
      </c>
      <c r="BQ158" s="427">
        <v>0</v>
      </c>
      <c r="BR158" s="427">
        <v>0</v>
      </c>
      <c r="BS158" s="427">
        <v>0</v>
      </c>
      <c r="BT158" s="427">
        <v>0</v>
      </c>
      <c r="BU158" s="427">
        <v>0</v>
      </c>
      <c r="BV158" s="427">
        <v>0</v>
      </c>
      <c r="BW158" s="427">
        <v>0</v>
      </c>
      <c r="BX158" s="427">
        <v>0</v>
      </c>
      <c r="BY158" s="427">
        <v>0</v>
      </c>
      <c r="BZ158" s="427">
        <v>0</v>
      </c>
      <c r="CA158" s="427">
        <v>0</v>
      </c>
      <c r="CB158" s="427">
        <v>0</v>
      </c>
      <c r="CC158" s="427">
        <v>0</v>
      </c>
      <c r="CD158" s="427">
        <v>0</v>
      </c>
      <c r="CE158" s="427">
        <v>0</v>
      </c>
      <c r="CF158" s="427">
        <v>0</v>
      </c>
      <c r="CG158" s="427">
        <v>0</v>
      </c>
      <c r="CH158" s="427">
        <v>0</v>
      </c>
      <c r="CI158" s="427">
        <v>0</v>
      </c>
      <c r="CJ158" s="427">
        <v>0</v>
      </c>
      <c r="CK158" s="427">
        <v>0</v>
      </c>
      <c r="CL158" s="427">
        <v>0</v>
      </c>
      <c r="CM158" s="427">
        <v>0</v>
      </c>
      <c r="CN158" s="427">
        <v>-91432.890298001934</v>
      </c>
      <c r="CO158" s="427">
        <v>0</v>
      </c>
      <c r="CP158" s="427">
        <v>0</v>
      </c>
      <c r="CQ158" s="427">
        <v>0</v>
      </c>
      <c r="CR158" s="427">
        <v>-91432.890298001934</v>
      </c>
      <c r="CS158" s="427">
        <v>257542.33</v>
      </c>
      <c r="CT158" s="427">
        <v>54560.480000000003</v>
      </c>
      <c r="CU158" s="427">
        <v>3487.34</v>
      </c>
      <c r="CV158" s="427">
        <v>206469.18999999997</v>
      </c>
      <c r="CW158" s="427">
        <v>0</v>
      </c>
      <c r="CX158" s="427">
        <v>5757.96</v>
      </c>
      <c r="CY158" s="427">
        <v>1997.02</v>
      </c>
      <c r="CZ158" s="427">
        <v>0</v>
      </c>
      <c r="DA158" s="427">
        <v>0</v>
      </c>
      <c r="DB158" s="427">
        <v>214224.16999999995</v>
      </c>
      <c r="DC158" s="427">
        <v>21002</v>
      </c>
      <c r="DD158" s="427">
        <v>0</v>
      </c>
      <c r="DE158" s="427">
        <v>0</v>
      </c>
      <c r="DF158" s="427">
        <v>21002</v>
      </c>
      <c r="DG158" s="427"/>
      <c r="DH158" s="427"/>
      <c r="DI158" s="427"/>
      <c r="DJ158" s="427">
        <v>-100000</v>
      </c>
      <c r="DK158" s="427">
        <v>-78998</v>
      </c>
      <c r="DL158" s="427">
        <v>13677.65</v>
      </c>
      <c r="DM158" s="427">
        <v>0</v>
      </c>
      <c r="DN158" s="427">
        <v>0</v>
      </c>
      <c r="DO158" s="427">
        <v>0</v>
      </c>
      <c r="DP158" s="427">
        <v>-202694.9</v>
      </c>
      <c r="DQ158" s="427">
        <v>-37661.47</v>
      </c>
      <c r="DR158" s="427">
        <v>0</v>
      </c>
      <c r="DS158" s="427">
        <v>0</v>
      </c>
      <c r="DT158" s="427">
        <v>-226678.72</v>
      </c>
      <c r="DU158" s="427">
        <v>19.649999999999999</v>
      </c>
      <c r="DV158" s="427">
        <v>0</v>
      </c>
      <c r="DW158" s="427">
        <v>0</v>
      </c>
      <c r="DX158" s="427">
        <v>0</v>
      </c>
      <c r="DY158" s="427">
        <v>0</v>
      </c>
      <c r="DZ158" s="427">
        <v>0</v>
      </c>
      <c r="EA158" s="427">
        <v>9.7019981185439974E-3</v>
      </c>
      <c r="EC158" s="428">
        <f t="shared" si="5"/>
        <v>9.7019981418284829E-3</v>
      </c>
    </row>
    <row r="159" spans="1:133" ht="15.6" hidden="1" x14ac:dyDescent="0.3">
      <c r="A159" s="422" t="str">
        <f t="shared" si="4"/>
        <v>3303019</v>
      </c>
      <c r="B159" s="422" t="s">
        <v>534</v>
      </c>
      <c r="C159" s="423">
        <v>3019</v>
      </c>
      <c r="D159" s="424" t="s">
        <v>322</v>
      </c>
      <c r="E159" s="425" t="s">
        <v>1086</v>
      </c>
      <c r="F159" s="426">
        <v>46094</v>
      </c>
      <c r="G159" s="425" t="s">
        <v>161</v>
      </c>
      <c r="H159" s="425" t="s">
        <v>545</v>
      </c>
      <c r="I159" s="427">
        <v>2593925.4865974844</v>
      </c>
      <c r="J159" s="427">
        <v>0</v>
      </c>
      <c r="K159" s="427">
        <v>279644.09999999998</v>
      </c>
      <c r="L159" s="427">
        <v>0</v>
      </c>
      <c r="M159" s="427">
        <v>327625</v>
      </c>
      <c r="N159" s="427">
        <v>59262</v>
      </c>
      <c r="O159" s="427">
        <v>0</v>
      </c>
      <c r="P159" s="427">
        <v>0</v>
      </c>
      <c r="Q159" s="427">
        <v>22152.559260000002</v>
      </c>
      <c r="R159" s="427">
        <v>23870.54</v>
      </c>
      <c r="S159" s="427">
        <v>0</v>
      </c>
      <c r="T159" s="427">
        <v>0</v>
      </c>
      <c r="U159" s="427">
        <v>19175.79</v>
      </c>
      <c r="V159" s="427">
        <v>16607.05</v>
      </c>
      <c r="W159" s="427">
        <v>0</v>
      </c>
      <c r="X159" s="427">
        <v>3342262.5258574844</v>
      </c>
      <c r="Y159" s="427">
        <v>1206408.56</v>
      </c>
      <c r="Z159" s="427">
        <v>0</v>
      </c>
      <c r="AA159" s="427">
        <v>571700.18000000005</v>
      </c>
      <c r="AB159" s="427">
        <v>80419.570000000007</v>
      </c>
      <c r="AC159" s="427">
        <v>232460.51</v>
      </c>
      <c r="AD159" s="427">
        <v>0</v>
      </c>
      <c r="AE159" s="427">
        <v>78987.710000000006</v>
      </c>
      <c r="AF159" s="427">
        <v>10778.34</v>
      </c>
      <c r="AG159" s="427">
        <v>8214.49</v>
      </c>
      <c r="AH159" s="427">
        <v>0</v>
      </c>
      <c r="AI159" s="427">
        <v>0</v>
      </c>
      <c r="AJ159" s="427">
        <v>55106.58</v>
      </c>
      <c r="AK159" s="427">
        <v>0</v>
      </c>
      <c r="AL159" s="427">
        <v>7779.53</v>
      </c>
      <c r="AM159" s="427">
        <v>9022.2000000000007</v>
      </c>
      <c r="AN159" s="427">
        <v>33390.020000000004</v>
      </c>
      <c r="AO159" s="427">
        <v>27824.829999999998</v>
      </c>
      <c r="AP159" s="427">
        <v>34622.939999999995</v>
      </c>
      <c r="AQ159" s="427">
        <v>92125.12999999999</v>
      </c>
      <c r="AR159" s="427">
        <v>0</v>
      </c>
      <c r="AS159" s="427">
        <v>0</v>
      </c>
      <c r="AT159" s="427">
        <v>26724.92</v>
      </c>
      <c r="AU159" s="427">
        <v>7188.33</v>
      </c>
      <c r="AV159" s="427">
        <v>19286</v>
      </c>
      <c r="AW159" s="427">
        <v>23589.24</v>
      </c>
      <c r="AX159" s="427">
        <v>31309.52</v>
      </c>
      <c r="AY159" s="427">
        <v>0</v>
      </c>
      <c r="AZ159" s="427">
        <v>8932.01</v>
      </c>
      <c r="BA159" s="427">
        <v>9823.7999999999993</v>
      </c>
      <c r="BB159" s="427">
        <v>20021.5</v>
      </c>
      <c r="BC159" s="427">
        <v>215007.16</v>
      </c>
      <c r="BD159" s="427">
        <v>80502.58</v>
      </c>
      <c r="BE159" s="427">
        <v>48720.640000000007</v>
      </c>
      <c r="BF159" s="427">
        <v>394549.55999999994</v>
      </c>
      <c r="BG159" s="427">
        <v>0</v>
      </c>
      <c r="BH159" s="427">
        <v>0</v>
      </c>
      <c r="BI159" s="427">
        <v>0</v>
      </c>
      <c r="BJ159" s="427">
        <v>3334495.8500000006</v>
      </c>
      <c r="BK159" s="427">
        <v>402073.16000000003</v>
      </c>
      <c r="BL159" s="427">
        <v>7766.675857483875</v>
      </c>
      <c r="BM159" s="427">
        <v>409839.83585748391</v>
      </c>
      <c r="BN159" s="427">
        <v>8612.5</v>
      </c>
      <c r="BO159" s="427">
        <v>0</v>
      </c>
      <c r="BP159" s="427">
        <v>0</v>
      </c>
      <c r="BQ159" s="427">
        <v>8612.5</v>
      </c>
      <c r="BR159" s="427">
        <v>0</v>
      </c>
      <c r="BS159" s="427">
        <v>0</v>
      </c>
      <c r="BT159" s="427">
        <v>0</v>
      </c>
      <c r="BU159" s="427">
        <v>0</v>
      </c>
      <c r="BV159" s="427">
        <v>0</v>
      </c>
      <c r="BW159" s="427">
        <v>0</v>
      </c>
      <c r="BX159" s="427">
        <v>0</v>
      </c>
      <c r="BY159" s="427">
        <v>0</v>
      </c>
      <c r="BZ159" s="427">
        <v>0</v>
      </c>
      <c r="CA159" s="427">
        <v>1803.5</v>
      </c>
      <c r="CB159" s="427">
        <v>8612.5</v>
      </c>
      <c r="CC159" s="427">
        <v>10416</v>
      </c>
      <c r="CD159" s="427">
        <v>0</v>
      </c>
      <c r="CE159" s="427">
        <v>0</v>
      </c>
      <c r="CF159" s="427">
        <v>0</v>
      </c>
      <c r="CG159" s="427">
        <v>0</v>
      </c>
      <c r="CH159" s="427">
        <v>0</v>
      </c>
      <c r="CI159" s="427">
        <v>0</v>
      </c>
      <c r="CJ159" s="427">
        <v>0</v>
      </c>
      <c r="CK159" s="427">
        <v>0</v>
      </c>
      <c r="CL159" s="427">
        <v>0</v>
      </c>
      <c r="CM159" s="427">
        <v>409839.83585748391</v>
      </c>
      <c r="CN159" s="427">
        <v>0</v>
      </c>
      <c r="CO159" s="427">
        <v>10416</v>
      </c>
      <c r="CP159" s="427">
        <v>0</v>
      </c>
      <c r="CQ159" s="427">
        <v>0</v>
      </c>
      <c r="CR159" s="427">
        <v>420255.83585748391</v>
      </c>
      <c r="CS159" s="427">
        <v>743164.53</v>
      </c>
      <c r="CT159" s="427">
        <v>0</v>
      </c>
      <c r="CU159" s="427">
        <v>0</v>
      </c>
      <c r="CV159" s="427">
        <v>743164.53</v>
      </c>
      <c r="CW159" s="427">
        <v>1008.06</v>
      </c>
      <c r="CX159" s="427">
        <v>13622.7</v>
      </c>
      <c r="CY159" s="427">
        <v>6276.17</v>
      </c>
      <c r="CZ159" s="427">
        <v>0</v>
      </c>
      <c r="DA159" s="427">
        <v>1005.01</v>
      </c>
      <c r="DB159" s="427">
        <v>765076.47000000009</v>
      </c>
      <c r="DC159" s="427">
        <v>0</v>
      </c>
      <c r="DD159" s="427">
        <v>0</v>
      </c>
      <c r="DE159" s="427">
        <v>0</v>
      </c>
      <c r="DF159" s="427">
        <v>0</v>
      </c>
      <c r="DG159" s="427"/>
      <c r="DH159" s="427"/>
      <c r="DI159" s="427"/>
      <c r="DJ159" s="427">
        <v>0</v>
      </c>
      <c r="DK159" s="427">
        <v>0</v>
      </c>
      <c r="DL159" s="427">
        <v>0</v>
      </c>
      <c r="DM159" s="427">
        <v>0</v>
      </c>
      <c r="DN159" s="427">
        <v>0</v>
      </c>
      <c r="DO159" s="427">
        <v>0</v>
      </c>
      <c r="DP159" s="427">
        <v>-67154.42</v>
      </c>
      <c r="DQ159" s="427">
        <v>-56032.5</v>
      </c>
      <c r="DR159" s="427">
        <v>0</v>
      </c>
      <c r="DS159" s="427">
        <v>0</v>
      </c>
      <c r="DT159" s="427">
        <v>-123186.92</v>
      </c>
      <c r="DU159" s="427">
        <v>0</v>
      </c>
      <c r="DV159" s="427">
        <v>0</v>
      </c>
      <c r="DW159" s="427">
        <v>0</v>
      </c>
      <c r="DX159" s="427">
        <v>0</v>
      </c>
      <c r="DY159" s="427">
        <v>0</v>
      </c>
      <c r="DZ159" s="427">
        <v>-221633.27</v>
      </c>
      <c r="EA159" s="427">
        <v>-0.44414251612033695</v>
      </c>
      <c r="EC159" s="428">
        <f t="shared" si="5"/>
        <v>-0.44414251620764844</v>
      </c>
    </row>
    <row r="160" spans="1:133" ht="15.6" hidden="1" x14ac:dyDescent="0.3">
      <c r="A160" s="422" t="str">
        <f t="shared" si="4"/>
        <v>3301009</v>
      </c>
      <c r="B160" s="422" t="s">
        <v>536</v>
      </c>
      <c r="C160" s="423">
        <v>1009</v>
      </c>
      <c r="D160" s="424" t="s">
        <v>324</v>
      </c>
      <c r="E160" s="425" t="s">
        <v>1086</v>
      </c>
      <c r="F160" s="426">
        <v>46094</v>
      </c>
      <c r="G160" s="425" t="s">
        <v>161</v>
      </c>
      <c r="H160" s="425" t="s">
        <v>428</v>
      </c>
      <c r="I160" s="427">
        <v>713504.15031338995</v>
      </c>
      <c r="J160" s="427">
        <v>0</v>
      </c>
      <c r="K160" s="427">
        <v>87376.733200000002</v>
      </c>
      <c r="L160" s="427">
        <v>0</v>
      </c>
      <c r="M160" s="427">
        <v>0</v>
      </c>
      <c r="N160" s="427">
        <v>0</v>
      </c>
      <c r="O160" s="427">
        <v>5000</v>
      </c>
      <c r="P160" s="427">
        <v>0</v>
      </c>
      <c r="Q160" s="427">
        <v>9017.9700000000012</v>
      </c>
      <c r="R160" s="427">
        <v>4623.8</v>
      </c>
      <c r="S160" s="427">
        <v>0</v>
      </c>
      <c r="T160" s="427">
        <v>0</v>
      </c>
      <c r="U160" s="427">
        <v>29186.190000000002</v>
      </c>
      <c r="V160" s="427">
        <v>0</v>
      </c>
      <c r="W160" s="427">
        <v>0</v>
      </c>
      <c r="X160" s="427">
        <v>848708.84351339005</v>
      </c>
      <c r="Y160" s="427">
        <v>155966</v>
      </c>
      <c r="Z160" s="427">
        <v>0</v>
      </c>
      <c r="AA160" s="427">
        <v>271365.84999999998</v>
      </c>
      <c r="AB160" s="427">
        <v>0</v>
      </c>
      <c r="AC160" s="427">
        <v>44667.55</v>
      </c>
      <c r="AD160" s="427">
        <v>0</v>
      </c>
      <c r="AE160" s="427">
        <v>0</v>
      </c>
      <c r="AF160" s="427">
        <v>1435</v>
      </c>
      <c r="AG160" s="427">
        <v>11665</v>
      </c>
      <c r="AH160" s="427">
        <v>0</v>
      </c>
      <c r="AI160" s="427">
        <v>3292</v>
      </c>
      <c r="AJ160" s="427">
        <v>12856</v>
      </c>
      <c r="AK160" s="427">
        <v>4663</v>
      </c>
      <c r="AL160" s="427">
        <v>36815.449999999997</v>
      </c>
      <c r="AM160" s="427">
        <v>0</v>
      </c>
      <c r="AN160" s="427">
        <v>55000</v>
      </c>
      <c r="AO160" s="427">
        <v>0</v>
      </c>
      <c r="AP160" s="427">
        <v>0</v>
      </c>
      <c r="AQ160" s="427">
        <v>14070</v>
      </c>
      <c r="AR160" s="427">
        <v>4624</v>
      </c>
      <c r="AS160" s="427">
        <v>0</v>
      </c>
      <c r="AT160" s="427">
        <v>380</v>
      </c>
      <c r="AU160" s="427">
        <v>6866.5</v>
      </c>
      <c r="AV160" s="427">
        <v>115</v>
      </c>
      <c r="AW160" s="427">
        <v>0</v>
      </c>
      <c r="AX160" s="427">
        <v>11326.89</v>
      </c>
      <c r="AY160" s="427">
        <v>0</v>
      </c>
      <c r="AZ160" s="427">
        <v>1994</v>
      </c>
      <c r="BA160" s="427">
        <v>3291.75</v>
      </c>
      <c r="BB160" s="427">
        <v>0</v>
      </c>
      <c r="BC160" s="427">
        <v>20650</v>
      </c>
      <c r="BD160" s="427">
        <v>0</v>
      </c>
      <c r="BE160" s="427">
        <v>155073.29999999999</v>
      </c>
      <c r="BF160" s="427">
        <v>14226.71</v>
      </c>
      <c r="BG160" s="427">
        <v>0</v>
      </c>
      <c r="BH160" s="427">
        <v>0</v>
      </c>
      <c r="BI160" s="427">
        <v>0</v>
      </c>
      <c r="BJ160" s="427">
        <v>830344</v>
      </c>
      <c r="BK160" s="427">
        <v>-1348493.9999999998</v>
      </c>
      <c r="BL160" s="427">
        <v>18364.843513390049</v>
      </c>
      <c r="BM160" s="427">
        <v>-1330129.1564866097</v>
      </c>
      <c r="BN160" s="427">
        <v>4823.5</v>
      </c>
      <c r="BO160" s="427">
        <v>0</v>
      </c>
      <c r="BP160" s="427">
        <v>0</v>
      </c>
      <c r="BQ160" s="427">
        <v>4823.5</v>
      </c>
      <c r="BR160" s="427">
        <v>0</v>
      </c>
      <c r="BS160" s="427">
        <v>0</v>
      </c>
      <c r="BT160" s="427">
        <v>0</v>
      </c>
      <c r="BU160" s="427">
        <v>0</v>
      </c>
      <c r="BV160" s="427">
        <v>0</v>
      </c>
      <c r="BW160" s="427">
        <v>0</v>
      </c>
      <c r="BX160" s="427">
        <v>0</v>
      </c>
      <c r="BY160" s="427">
        <v>0</v>
      </c>
      <c r="BZ160" s="427">
        <v>0</v>
      </c>
      <c r="CA160" s="427">
        <v>50214.05</v>
      </c>
      <c r="CB160" s="427">
        <v>4823.5</v>
      </c>
      <c r="CC160" s="427">
        <v>55037.55</v>
      </c>
      <c r="CD160" s="427">
        <v>0</v>
      </c>
      <c r="CE160" s="427">
        <v>0</v>
      </c>
      <c r="CF160" s="427">
        <v>0</v>
      </c>
      <c r="CG160" s="427">
        <v>0</v>
      </c>
      <c r="CH160" s="427">
        <v>0</v>
      </c>
      <c r="CI160" s="427">
        <v>0</v>
      </c>
      <c r="CJ160" s="427">
        <v>0</v>
      </c>
      <c r="CK160" s="427">
        <v>0</v>
      </c>
      <c r="CL160" s="427">
        <v>0</v>
      </c>
      <c r="CM160" s="427">
        <v>0</v>
      </c>
      <c r="CN160" s="427">
        <v>-1330129.1564866097</v>
      </c>
      <c r="CO160" s="427">
        <v>55038</v>
      </c>
      <c r="CP160" s="427">
        <v>-0.44999999999708962</v>
      </c>
      <c r="CQ160" s="427">
        <v>0</v>
      </c>
      <c r="CR160" s="427">
        <v>-1275091.6064866097</v>
      </c>
      <c r="CS160" s="427">
        <v>429351.73</v>
      </c>
      <c r="CT160" s="427">
        <v>12586.93</v>
      </c>
      <c r="CU160" s="427">
        <v>0</v>
      </c>
      <c r="CV160" s="427">
        <v>416764.8</v>
      </c>
      <c r="CW160" s="427">
        <v>0</v>
      </c>
      <c r="CX160" s="427">
        <v>4246.05</v>
      </c>
      <c r="CY160" s="427">
        <v>2983.33</v>
      </c>
      <c r="CZ160" s="427">
        <v>0</v>
      </c>
      <c r="DA160" s="427">
        <v>3</v>
      </c>
      <c r="DB160" s="427">
        <v>423997.18</v>
      </c>
      <c r="DC160" s="427">
        <v>0</v>
      </c>
      <c r="DD160" s="427">
        <v>0</v>
      </c>
      <c r="DE160" s="427">
        <v>0</v>
      </c>
      <c r="DF160" s="427">
        <v>0</v>
      </c>
      <c r="DG160" s="427"/>
      <c r="DH160" s="427"/>
      <c r="DI160" s="427"/>
      <c r="DJ160" s="427">
        <v>-1597822.1630848222</v>
      </c>
      <c r="DK160" s="427">
        <v>-1597822.1630848222</v>
      </c>
      <c r="DL160" s="427">
        <v>0</v>
      </c>
      <c r="DM160" s="427">
        <v>0</v>
      </c>
      <c r="DN160" s="427">
        <v>0</v>
      </c>
      <c r="DO160" s="427">
        <v>0</v>
      </c>
      <c r="DP160" s="427">
        <v>-41333.24</v>
      </c>
      <c r="DQ160" s="427">
        <v>-55000</v>
      </c>
      <c r="DR160" s="427">
        <v>0</v>
      </c>
      <c r="DS160" s="427">
        <v>0</v>
      </c>
      <c r="DT160" s="427">
        <v>-96333.239999999991</v>
      </c>
      <c r="DU160" s="427">
        <v>0</v>
      </c>
      <c r="DV160" s="427">
        <v>0</v>
      </c>
      <c r="DW160" s="427">
        <v>0</v>
      </c>
      <c r="DX160" s="427">
        <v>0</v>
      </c>
      <c r="DY160" s="427">
        <v>0</v>
      </c>
      <c r="DZ160" s="427">
        <v>-4933.2700000000004</v>
      </c>
      <c r="EA160" s="427">
        <v>-0.11340178735554218</v>
      </c>
      <c r="EC160" s="428">
        <f t="shared" si="5"/>
        <v>-0.11340178737373208</v>
      </c>
    </row>
    <row r="161" spans="1:133" ht="15.6" hidden="1" x14ac:dyDescent="0.3">
      <c r="A161" s="422" t="str">
        <f t="shared" si="4"/>
        <v>3302178</v>
      </c>
      <c r="B161" s="422" t="s">
        <v>538</v>
      </c>
      <c r="C161" s="423">
        <v>2178</v>
      </c>
      <c r="D161" s="424" t="s">
        <v>326</v>
      </c>
      <c r="E161" s="425" t="s">
        <v>1086</v>
      </c>
      <c r="F161" s="426">
        <v>46094</v>
      </c>
      <c r="G161" s="425" t="s">
        <v>161</v>
      </c>
      <c r="H161" s="425" t="s">
        <v>546</v>
      </c>
      <c r="I161" s="427">
        <v>1467374.320300546</v>
      </c>
      <c r="J161" s="427">
        <v>0</v>
      </c>
      <c r="K161" s="427">
        <v>8306</v>
      </c>
      <c r="L161" s="427">
        <v>0</v>
      </c>
      <c r="M161" s="427">
        <v>164220</v>
      </c>
      <c r="N161" s="427">
        <v>36016</v>
      </c>
      <c r="O161" s="427">
        <v>0</v>
      </c>
      <c r="P161" s="427">
        <v>8168</v>
      </c>
      <c r="Q161" s="427">
        <v>12212.578810000014</v>
      </c>
      <c r="R161" s="427">
        <v>6803.7</v>
      </c>
      <c r="S161" s="427">
        <v>0</v>
      </c>
      <c r="T161" s="427">
        <v>0</v>
      </c>
      <c r="U161" s="427">
        <v>16249.1</v>
      </c>
      <c r="V161" s="427">
        <v>100</v>
      </c>
      <c r="W161" s="427">
        <v>0</v>
      </c>
      <c r="X161" s="427">
        <v>1719449.6991105461</v>
      </c>
      <c r="Y161" s="427">
        <v>869898.89</v>
      </c>
      <c r="Z161" s="427">
        <v>0</v>
      </c>
      <c r="AA161" s="427">
        <v>321317.75</v>
      </c>
      <c r="AB161" s="427">
        <v>42425.46</v>
      </c>
      <c r="AC161" s="427">
        <v>116731.03</v>
      </c>
      <c r="AD161" s="427">
        <v>54226.18</v>
      </c>
      <c r="AE161" s="427">
        <v>8887.82</v>
      </c>
      <c r="AF161" s="427">
        <v>5408.12</v>
      </c>
      <c r="AG161" s="427">
        <v>3496.25</v>
      </c>
      <c r="AH161" s="427">
        <v>0</v>
      </c>
      <c r="AI161" s="427">
        <v>0</v>
      </c>
      <c r="AJ161" s="427">
        <v>10309.14</v>
      </c>
      <c r="AK161" s="427">
        <v>0</v>
      </c>
      <c r="AL161" s="427">
        <v>37061.74</v>
      </c>
      <c r="AM161" s="427">
        <v>8158.05</v>
      </c>
      <c r="AN161" s="427">
        <v>36603.33</v>
      </c>
      <c r="AO161" s="427">
        <v>16400.14</v>
      </c>
      <c r="AP161" s="427">
        <v>11528.2</v>
      </c>
      <c r="AQ161" s="427">
        <v>18164.240000000002</v>
      </c>
      <c r="AR161" s="427">
        <v>935</v>
      </c>
      <c r="AS161" s="427">
        <v>0</v>
      </c>
      <c r="AT161" s="427">
        <v>12951.15</v>
      </c>
      <c r="AU161" s="427">
        <v>21807.29</v>
      </c>
      <c r="AV161" s="427">
        <v>0</v>
      </c>
      <c r="AW161" s="427">
        <v>0</v>
      </c>
      <c r="AX161" s="427">
        <v>11812.5</v>
      </c>
      <c r="AY161" s="427">
        <v>0</v>
      </c>
      <c r="AZ161" s="427">
        <v>4503.07</v>
      </c>
      <c r="BA161" s="427">
        <v>5139.75</v>
      </c>
      <c r="BB161" s="427">
        <v>4356</v>
      </c>
      <c r="BC161" s="427">
        <v>24262.65</v>
      </c>
      <c r="BD161" s="427">
        <v>1197.25</v>
      </c>
      <c r="BE161" s="427">
        <v>41206.479999999996</v>
      </c>
      <c r="BF161" s="427">
        <v>46472.41</v>
      </c>
      <c r="BG161" s="427">
        <v>0</v>
      </c>
      <c r="BH161" s="427">
        <v>0</v>
      </c>
      <c r="BI161" s="427">
        <v>0</v>
      </c>
      <c r="BJ161" s="427">
        <v>1735259.89</v>
      </c>
      <c r="BK161" s="427">
        <v>156528.46000000054</v>
      </c>
      <c r="BL161" s="427">
        <v>-15810.190889453748</v>
      </c>
      <c r="BM161" s="427">
        <v>140718.2691105468</v>
      </c>
      <c r="BN161" s="427">
        <v>6518.2</v>
      </c>
      <c r="BO161" s="427">
        <v>0</v>
      </c>
      <c r="BP161" s="427">
        <v>0</v>
      </c>
      <c r="BQ161" s="427">
        <v>6518.2</v>
      </c>
      <c r="BR161" s="427">
        <v>0</v>
      </c>
      <c r="BS161" s="427">
        <v>620</v>
      </c>
      <c r="BT161" s="427">
        <v>0</v>
      </c>
      <c r="BU161" s="427">
        <v>2265</v>
      </c>
      <c r="BV161" s="427">
        <v>0</v>
      </c>
      <c r="BW161" s="427">
        <v>0</v>
      </c>
      <c r="BX161" s="427">
        <v>6311</v>
      </c>
      <c r="BY161" s="427">
        <v>2372</v>
      </c>
      <c r="BZ161" s="427">
        <v>11568</v>
      </c>
      <c r="CA161" s="427">
        <v>5090.400000000006</v>
      </c>
      <c r="CB161" s="427">
        <v>-5049.8</v>
      </c>
      <c r="CC161" s="427">
        <v>40.600000000005821</v>
      </c>
      <c r="CD161" s="427">
        <v>0</v>
      </c>
      <c r="CE161" s="427">
        <v>0</v>
      </c>
      <c r="CF161" s="427">
        <v>0</v>
      </c>
      <c r="CG161" s="427">
        <v>0</v>
      </c>
      <c r="CH161" s="427">
        <v>0</v>
      </c>
      <c r="CI161" s="427">
        <v>0</v>
      </c>
      <c r="CJ161" s="427">
        <v>0</v>
      </c>
      <c r="CK161" s="427">
        <v>0</v>
      </c>
      <c r="CL161" s="427">
        <v>0</v>
      </c>
      <c r="CM161" s="427">
        <v>140718.2691105468</v>
      </c>
      <c r="CN161" s="427">
        <v>0</v>
      </c>
      <c r="CO161" s="427">
        <v>41</v>
      </c>
      <c r="CP161" s="427">
        <v>-0.39999999999417923</v>
      </c>
      <c r="CQ161" s="427">
        <v>0</v>
      </c>
      <c r="CR161" s="427">
        <v>140758.8691105468</v>
      </c>
      <c r="CS161" s="427">
        <v>102135.19</v>
      </c>
      <c r="CT161" s="427">
        <v>0</v>
      </c>
      <c r="CU161" s="427">
        <v>0</v>
      </c>
      <c r="CV161" s="427">
        <v>102135.19</v>
      </c>
      <c r="CW161" s="427">
        <v>0</v>
      </c>
      <c r="CX161" s="427">
        <v>2620.25</v>
      </c>
      <c r="CY161" s="427">
        <v>4261.2700000000004</v>
      </c>
      <c r="CZ161" s="427">
        <v>0</v>
      </c>
      <c r="DA161" s="427">
        <v>0</v>
      </c>
      <c r="DB161" s="427">
        <v>109016.71</v>
      </c>
      <c r="DC161" s="427">
        <v>182345.15</v>
      </c>
      <c r="DD161" s="427">
        <v>0</v>
      </c>
      <c r="DE161" s="427">
        <v>0</v>
      </c>
      <c r="DF161" s="427">
        <v>182345.15</v>
      </c>
      <c r="DG161" s="427"/>
      <c r="DH161" s="427"/>
      <c r="DI161" s="427"/>
      <c r="DJ161" s="427">
        <v>0</v>
      </c>
      <c r="DK161" s="427">
        <v>182345.15</v>
      </c>
      <c r="DL161" s="427">
        <v>0</v>
      </c>
      <c r="DM161" s="427">
        <v>0</v>
      </c>
      <c r="DN161" s="427">
        <v>0</v>
      </c>
      <c r="DO161" s="427">
        <v>0</v>
      </c>
      <c r="DP161" s="427">
        <v>-9400</v>
      </c>
      <c r="DQ161" s="427">
        <v>0</v>
      </c>
      <c r="DR161" s="427">
        <v>0</v>
      </c>
      <c r="DS161" s="427">
        <v>0</v>
      </c>
      <c r="DT161" s="427">
        <v>-9400</v>
      </c>
      <c r="DU161" s="427">
        <v>1640</v>
      </c>
      <c r="DV161" s="427">
        <v>0</v>
      </c>
      <c r="DW161" s="427">
        <v>-691.14</v>
      </c>
      <c r="DX161" s="427">
        <v>0</v>
      </c>
      <c r="DY161" s="427">
        <v>0</v>
      </c>
      <c r="DZ161" s="427">
        <v>-142151.43</v>
      </c>
      <c r="EA161" s="427">
        <v>-0.42088945317664184</v>
      </c>
      <c r="EC161" s="428">
        <f t="shared" si="5"/>
        <v>-0.42088945320574567</v>
      </c>
    </row>
    <row r="162" spans="1:133" ht="15.6" hidden="1" x14ac:dyDescent="0.3">
      <c r="A162" s="422" t="str">
        <f t="shared" si="4"/>
        <v>3302184</v>
      </c>
      <c r="B162" s="422" t="s">
        <v>539</v>
      </c>
      <c r="C162" s="423">
        <v>2184</v>
      </c>
      <c r="D162" s="424" t="s">
        <v>327</v>
      </c>
      <c r="E162" s="425" t="s">
        <v>1086</v>
      </c>
      <c r="F162" s="426">
        <v>46090</v>
      </c>
      <c r="G162" s="425" t="s">
        <v>161</v>
      </c>
      <c r="H162" s="425" t="s">
        <v>547</v>
      </c>
      <c r="I162" s="427">
        <v>2471070.6835654657</v>
      </c>
      <c r="J162" s="427">
        <v>0</v>
      </c>
      <c r="K162" s="427">
        <v>189380.39</v>
      </c>
      <c r="L162" s="427">
        <v>0</v>
      </c>
      <c r="M162" s="427">
        <v>279075</v>
      </c>
      <c r="N162" s="427">
        <v>68333.290000000008</v>
      </c>
      <c r="O162" s="427">
        <v>0</v>
      </c>
      <c r="P162" s="427">
        <v>0</v>
      </c>
      <c r="Q162" s="427">
        <v>55558.36</v>
      </c>
      <c r="R162" s="427">
        <v>0</v>
      </c>
      <c r="S162" s="427">
        <v>0</v>
      </c>
      <c r="T162" s="427">
        <v>0</v>
      </c>
      <c r="U162" s="427">
        <v>13139</v>
      </c>
      <c r="V162" s="427">
        <v>10389.18</v>
      </c>
      <c r="W162" s="427">
        <v>0</v>
      </c>
      <c r="X162" s="427">
        <v>3086945.9035654659</v>
      </c>
      <c r="Y162" s="427">
        <v>970231.64</v>
      </c>
      <c r="Z162" s="427">
        <v>0</v>
      </c>
      <c r="AA162" s="427">
        <v>620412.17000000004</v>
      </c>
      <c r="AB162" s="427">
        <v>112450.32</v>
      </c>
      <c r="AC162" s="427">
        <v>170303.62</v>
      </c>
      <c r="AD162" s="427">
        <v>0</v>
      </c>
      <c r="AE162" s="427">
        <v>173993.15</v>
      </c>
      <c r="AF162" s="427">
        <v>100590.26</v>
      </c>
      <c r="AG162" s="427">
        <v>9002.26</v>
      </c>
      <c r="AH162" s="427">
        <v>0</v>
      </c>
      <c r="AI162" s="427">
        <v>0</v>
      </c>
      <c r="AJ162" s="427">
        <v>64576.01</v>
      </c>
      <c r="AK162" s="427">
        <v>11753.46</v>
      </c>
      <c r="AL162" s="427">
        <v>3591.27</v>
      </c>
      <c r="AM162" s="427">
        <v>9672.08</v>
      </c>
      <c r="AN162" s="427">
        <v>19590.349999999999</v>
      </c>
      <c r="AO162" s="427">
        <v>30739.81</v>
      </c>
      <c r="AP162" s="427">
        <v>6687.6100000000006</v>
      </c>
      <c r="AQ162" s="427">
        <v>72804.5</v>
      </c>
      <c r="AR162" s="427">
        <v>0</v>
      </c>
      <c r="AS162" s="427">
        <v>0</v>
      </c>
      <c r="AT162" s="427">
        <v>0</v>
      </c>
      <c r="AU162" s="427">
        <v>0</v>
      </c>
      <c r="AV162" s="427">
        <v>7030.48</v>
      </c>
      <c r="AW162" s="427">
        <v>5783.52</v>
      </c>
      <c r="AX162" s="427">
        <v>0</v>
      </c>
      <c r="AY162" s="427">
        <v>0</v>
      </c>
      <c r="AZ162" s="427">
        <v>259891.09</v>
      </c>
      <c r="BA162" s="427">
        <v>9744.2800000000007</v>
      </c>
      <c r="BB162" s="427">
        <v>5851.5</v>
      </c>
      <c r="BC162" s="427">
        <v>99744.34</v>
      </c>
      <c r="BD162" s="427">
        <v>181228.74</v>
      </c>
      <c r="BE162" s="427">
        <v>31523.010000000002</v>
      </c>
      <c r="BF162" s="427">
        <v>109457.48000000001</v>
      </c>
      <c r="BG162" s="427">
        <v>0</v>
      </c>
      <c r="BH162" s="427">
        <v>0</v>
      </c>
      <c r="BI162" s="427">
        <v>0</v>
      </c>
      <c r="BJ162" s="427">
        <v>3086652.9499999988</v>
      </c>
      <c r="BK162" s="427">
        <v>743686.33000000112</v>
      </c>
      <c r="BL162" s="427">
        <v>292.95356546714902</v>
      </c>
      <c r="BM162" s="427">
        <v>743979.28356546827</v>
      </c>
      <c r="BN162" s="427">
        <v>8839.75</v>
      </c>
      <c r="BO162" s="427">
        <v>0</v>
      </c>
      <c r="BP162" s="427">
        <v>0</v>
      </c>
      <c r="BQ162" s="427">
        <v>8839.75</v>
      </c>
      <c r="BR162" s="427">
        <v>0</v>
      </c>
      <c r="BS162" s="427">
        <v>6826</v>
      </c>
      <c r="BT162" s="427">
        <v>0</v>
      </c>
      <c r="BU162" s="427">
        <v>0</v>
      </c>
      <c r="BV162" s="427">
        <v>0</v>
      </c>
      <c r="BW162" s="427">
        <v>0</v>
      </c>
      <c r="BX162" s="427">
        <v>0</v>
      </c>
      <c r="BY162" s="427">
        <v>0</v>
      </c>
      <c r="BZ162" s="427">
        <v>6826</v>
      </c>
      <c r="CA162" s="427">
        <v>8860</v>
      </c>
      <c r="CB162" s="427">
        <v>2013.75</v>
      </c>
      <c r="CC162" s="427">
        <v>10873.75</v>
      </c>
      <c r="CD162" s="427">
        <v>0</v>
      </c>
      <c r="CE162" s="427">
        <v>0</v>
      </c>
      <c r="CF162" s="427">
        <v>0</v>
      </c>
      <c r="CG162" s="427">
        <v>0</v>
      </c>
      <c r="CH162" s="427">
        <v>0</v>
      </c>
      <c r="CI162" s="427">
        <v>0</v>
      </c>
      <c r="CJ162" s="427">
        <v>0</v>
      </c>
      <c r="CK162" s="427">
        <v>0</v>
      </c>
      <c r="CL162" s="427">
        <v>0</v>
      </c>
      <c r="CM162" s="427">
        <v>743979.28356546827</v>
      </c>
      <c r="CN162" s="427">
        <v>0</v>
      </c>
      <c r="CO162" s="427">
        <v>10874</v>
      </c>
      <c r="CP162" s="427">
        <v>-0.25</v>
      </c>
      <c r="CQ162" s="427">
        <v>0</v>
      </c>
      <c r="CR162" s="427">
        <v>754853.03356546827</v>
      </c>
      <c r="CS162" s="427">
        <v>1120829.1599999999</v>
      </c>
      <c r="CT162" s="427">
        <v>95218.73</v>
      </c>
      <c r="CU162" s="427">
        <v>645</v>
      </c>
      <c r="CV162" s="427">
        <v>1026255.4299999999</v>
      </c>
      <c r="CW162" s="427">
        <v>0</v>
      </c>
      <c r="CX162" s="427">
        <v>8506.15</v>
      </c>
      <c r="CY162" s="427">
        <v>3471.54</v>
      </c>
      <c r="CZ162" s="427">
        <v>0</v>
      </c>
      <c r="DA162" s="427">
        <v>0</v>
      </c>
      <c r="DB162" s="427">
        <v>1038233.12</v>
      </c>
      <c r="DC162" s="427">
        <v>0</v>
      </c>
      <c r="DD162" s="427">
        <v>0</v>
      </c>
      <c r="DE162" s="427">
        <v>0</v>
      </c>
      <c r="DF162" s="427">
        <v>0</v>
      </c>
      <c r="DG162" s="427"/>
      <c r="DH162" s="427"/>
      <c r="DI162" s="427"/>
      <c r="DJ162" s="427">
        <v>0</v>
      </c>
      <c r="DK162" s="427">
        <v>0</v>
      </c>
      <c r="DL162" s="427">
        <v>0</v>
      </c>
      <c r="DM162" s="427">
        <v>0</v>
      </c>
      <c r="DN162" s="427">
        <v>0</v>
      </c>
      <c r="DO162" s="427">
        <v>0</v>
      </c>
      <c r="DP162" s="427">
        <v>0</v>
      </c>
      <c r="DQ162" s="427">
        <v>-41668.800000000003</v>
      </c>
      <c r="DR162" s="427">
        <v>0</v>
      </c>
      <c r="DS162" s="427">
        <v>0</v>
      </c>
      <c r="DT162" s="427">
        <v>-41668.800000000003</v>
      </c>
      <c r="DU162" s="427">
        <v>0</v>
      </c>
      <c r="DV162" s="427">
        <v>0</v>
      </c>
      <c r="DW162" s="427">
        <v>-2402.46</v>
      </c>
      <c r="DX162" s="427">
        <v>0</v>
      </c>
      <c r="DY162" s="427">
        <v>0</v>
      </c>
      <c r="DZ162" s="427">
        <v>-239308.83</v>
      </c>
      <c r="EA162" s="427">
        <v>3.5654682433232665E-3</v>
      </c>
      <c r="EC162" s="428">
        <f t="shared" si="5"/>
        <v>3.5654682433232665E-3</v>
      </c>
    </row>
    <row r="163" spans="1:133" ht="15.6" hidden="1" x14ac:dyDescent="0.3">
      <c r="A163" s="422" t="str">
        <f t="shared" si="4"/>
        <v>3302190</v>
      </c>
      <c r="B163" s="422" t="s">
        <v>540</v>
      </c>
      <c r="C163" s="423">
        <v>2190</v>
      </c>
      <c r="D163" s="424" t="s">
        <v>328</v>
      </c>
      <c r="E163" s="425" t="s">
        <v>1086</v>
      </c>
      <c r="F163" s="426">
        <v>46094</v>
      </c>
      <c r="G163" s="425" t="s">
        <v>161</v>
      </c>
      <c r="H163" s="425" t="s">
        <v>548</v>
      </c>
      <c r="I163" s="427">
        <v>1066974.7467947369</v>
      </c>
      <c r="J163" s="427">
        <v>0</v>
      </c>
      <c r="K163" s="427">
        <v>56920.460000000006</v>
      </c>
      <c r="L163" s="427">
        <v>0</v>
      </c>
      <c r="M163" s="427">
        <v>150700</v>
      </c>
      <c r="N163" s="427">
        <v>32292</v>
      </c>
      <c r="O163" s="427">
        <v>0</v>
      </c>
      <c r="P163" s="427">
        <v>0</v>
      </c>
      <c r="Q163" s="427">
        <v>1772.936639999989</v>
      </c>
      <c r="R163" s="427">
        <v>0</v>
      </c>
      <c r="S163" s="427">
        <v>0</v>
      </c>
      <c r="T163" s="427">
        <v>0</v>
      </c>
      <c r="U163" s="427">
        <v>4004.6</v>
      </c>
      <c r="V163" s="427">
        <v>117073.55</v>
      </c>
      <c r="W163" s="427">
        <v>0</v>
      </c>
      <c r="X163" s="427">
        <v>1429738.293434737</v>
      </c>
      <c r="Y163" s="427">
        <v>581380.20171428809</v>
      </c>
      <c r="Z163" s="427">
        <v>0</v>
      </c>
      <c r="AA163" s="427">
        <v>223743.26509383958</v>
      </c>
      <c r="AB163" s="427">
        <v>31278.102945061855</v>
      </c>
      <c r="AC163" s="427">
        <v>81518.818710698586</v>
      </c>
      <c r="AD163" s="427">
        <v>0</v>
      </c>
      <c r="AE163" s="427">
        <v>19685.492379917832</v>
      </c>
      <c r="AF163" s="427">
        <v>3271.5543489466831</v>
      </c>
      <c r="AG163" s="427">
        <v>1445.0227203069317</v>
      </c>
      <c r="AH163" s="427">
        <v>0</v>
      </c>
      <c r="AI163" s="427">
        <v>0</v>
      </c>
      <c r="AJ163" s="427">
        <v>26668.575300364653</v>
      </c>
      <c r="AK163" s="427">
        <v>17515.5831899888</v>
      </c>
      <c r="AL163" s="427">
        <v>1857.6694613306272</v>
      </c>
      <c r="AM163" s="427">
        <v>2530.9152853499882</v>
      </c>
      <c r="AN163" s="427">
        <v>39916.591199173636</v>
      </c>
      <c r="AO163" s="427">
        <v>34843.581262717031</v>
      </c>
      <c r="AP163" s="427">
        <v>14952.767382015836</v>
      </c>
      <c r="AQ163" s="427">
        <v>16200.55920227909</v>
      </c>
      <c r="AR163" s="427">
        <v>0</v>
      </c>
      <c r="AS163" s="427">
        <v>0</v>
      </c>
      <c r="AT163" s="427">
        <v>4966.0524756391096</v>
      </c>
      <c r="AU163" s="427">
        <v>0</v>
      </c>
      <c r="AV163" s="427">
        <v>0</v>
      </c>
      <c r="AW163" s="427">
        <v>47.102222239832727</v>
      </c>
      <c r="AX163" s="427">
        <v>0</v>
      </c>
      <c r="AY163" s="427">
        <v>0</v>
      </c>
      <c r="AZ163" s="427">
        <v>108080.91942318434</v>
      </c>
      <c r="BA163" s="427">
        <v>5139.75</v>
      </c>
      <c r="BB163" s="427">
        <v>6109.3791440199948</v>
      </c>
      <c r="BC163" s="427">
        <v>64142.683276329946</v>
      </c>
      <c r="BD163" s="427">
        <v>131910.24158655916</v>
      </c>
      <c r="BE163" s="427">
        <v>22968.82357828215</v>
      </c>
      <c r="BF163" s="427">
        <v>41950.258097466343</v>
      </c>
      <c r="BG163" s="427">
        <v>0</v>
      </c>
      <c r="BH163" s="427">
        <v>0</v>
      </c>
      <c r="BI163" s="427">
        <v>0</v>
      </c>
      <c r="BJ163" s="427">
        <v>1482123.9100000004</v>
      </c>
      <c r="BK163" s="427">
        <v>21006.239999999525</v>
      </c>
      <c r="BL163" s="427">
        <v>-52385.616565263364</v>
      </c>
      <c r="BM163" s="427">
        <v>-31379.376565263839</v>
      </c>
      <c r="BN163" s="427">
        <v>10053.25</v>
      </c>
      <c r="BO163" s="427">
        <v>0</v>
      </c>
      <c r="BP163" s="427">
        <v>0</v>
      </c>
      <c r="BQ163" s="427">
        <v>10053.25</v>
      </c>
      <c r="BR163" s="427">
        <v>0</v>
      </c>
      <c r="BS163" s="427">
        <v>0</v>
      </c>
      <c r="BT163" s="427">
        <v>0</v>
      </c>
      <c r="BU163" s="427">
        <v>0</v>
      </c>
      <c r="BV163" s="427">
        <v>0</v>
      </c>
      <c r="BW163" s="427">
        <v>0</v>
      </c>
      <c r="BX163" s="427">
        <v>0</v>
      </c>
      <c r="BY163" s="427">
        <v>0</v>
      </c>
      <c r="BZ163" s="427">
        <v>0</v>
      </c>
      <c r="CA163" s="427">
        <v>13013.599999999999</v>
      </c>
      <c r="CB163" s="427">
        <v>10053.25</v>
      </c>
      <c r="CC163" s="427">
        <v>23066.85</v>
      </c>
      <c r="CD163" s="427">
        <v>0</v>
      </c>
      <c r="CE163" s="427">
        <v>0</v>
      </c>
      <c r="CF163" s="427">
        <v>0</v>
      </c>
      <c r="CG163" s="427">
        <v>0</v>
      </c>
      <c r="CH163" s="427">
        <v>0</v>
      </c>
      <c r="CI163" s="427">
        <v>0</v>
      </c>
      <c r="CJ163" s="427">
        <v>0</v>
      </c>
      <c r="CK163" s="427">
        <v>0</v>
      </c>
      <c r="CL163" s="427">
        <v>0</v>
      </c>
      <c r="CM163" s="427">
        <v>0</v>
      </c>
      <c r="CN163" s="427">
        <v>-31379.376565263839</v>
      </c>
      <c r="CO163" s="427">
        <v>5923.75</v>
      </c>
      <c r="CP163" s="427">
        <v>17143.099999999999</v>
      </c>
      <c r="CQ163" s="427">
        <v>0</v>
      </c>
      <c r="CR163" s="427">
        <v>-8312.5265652638409</v>
      </c>
      <c r="CS163" s="427">
        <v>98140.57</v>
      </c>
      <c r="CT163" s="427">
        <v>0</v>
      </c>
      <c r="CU163" s="427">
        <v>0</v>
      </c>
      <c r="CV163" s="427">
        <v>98140.57</v>
      </c>
      <c r="CW163" s="427">
        <v>0</v>
      </c>
      <c r="CX163" s="427">
        <v>5266.14</v>
      </c>
      <c r="CY163" s="427">
        <v>4028.37</v>
      </c>
      <c r="CZ163" s="427">
        <v>0</v>
      </c>
      <c r="DA163" s="427">
        <v>0</v>
      </c>
      <c r="DB163" s="427">
        <v>107435.08</v>
      </c>
      <c r="DC163" s="427">
        <v>0</v>
      </c>
      <c r="DD163" s="427">
        <v>0</v>
      </c>
      <c r="DE163" s="427">
        <v>0</v>
      </c>
      <c r="DF163" s="427">
        <v>0</v>
      </c>
      <c r="DG163" s="427"/>
      <c r="DH163" s="427"/>
      <c r="DI163" s="427"/>
      <c r="DJ163" s="427">
        <v>0</v>
      </c>
      <c r="DK163" s="427">
        <v>0</v>
      </c>
      <c r="DL163" s="427">
        <v>0</v>
      </c>
      <c r="DM163" s="427">
        <v>0</v>
      </c>
      <c r="DN163" s="427">
        <v>0</v>
      </c>
      <c r="DO163" s="427">
        <v>0</v>
      </c>
      <c r="DP163" s="427">
        <v>-41354.410000000003</v>
      </c>
      <c r="DQ163" s="427">
        <v>-495</v>
      </c>
      <c r="DR163" s="427">
        <v>0</v>
      </c>
      <c r="DS163" s="427">
        <v>0</v>
      </c>
      <c r="DT163" s="427">
        <v>-41849.410000000003</v>
      </c>
      <c r="DU163" s="427">
        <v>0</v>
      </c>
      <c r="DV163" s="427">
        <v>0</v>
      </c>
      <c r="DW163" s="427">
        <v>0</v>
      </c>
      <c r="DX163" s="427">
        <v>0</v>
      </c>
      <c r="DY163" s="427">
        <v>0</v>
      </c>
      <c r="DZ163" s="427">
        <v>-73898.28</v>
      </c>
      <c r="EA163" s="427">
        <v>8.3434736159688327E-2</v>
      </c>
      <c r="EC163" s="428">
        <f t="shared" si="5"/>
        <v>8.343473615241237E-2</v>
      </c>
    </row>
    <row r="164" spans="1:133" ht="15.6" hidden="1" x14ac:dyDescent="0.3">
      <c r="A164" s="422" t="str">
        <f t="shared" si="4"/>
        <v>3307035</v>
      </c>
      <c r="B164" s="422" t="s">
        <v>541</v>
      </c>
      <c r="C164" s="423">
        <v>7035</v>
      </c>
      <c r="D164" s="424" t="s">
        <v>329</v>
      </c>
      <c r="E164" s="425" t="s">
        <v>1086</v>
      </c>
      <c r="F164" s="426">
        <v>46094</v>
      </c>
      <c r="G164" s="425" t="s">
        <v>161</v>
      </c>
      <c r="H164" s="425" t="s">
        <v>549</v>
      </c>
      <c r="I164" s="427">
        <v>1651958.7521739129</v>
      </c>
      <c r="J164" s="427">
        <v>0</v>
      </c>
      <c r="K164" s="427">
        <v>2188864.4310491639</v>
      </c>
      <c r="L164" s="427">
        <v>0</v>
      </c>
      <c r="M164" s="427">
        <v>133635</v>
      </c>
      <c r="N164" s="427">
        <v>25299.09</v>
      </c>
      <c r="O164" s="427">
        <v>0</v>
      </c>
      <c r="P164" s="427">
        <v>0</v>
      </c>
      <c r="Q164" s="427">
        <v>93858</v>
      </c>
      <c r="R164" s="427">
        <v>10630.1</v>
      </c>
      <c r="S164" s="427">
        <v>0</v>
      </c>
      <c r="T164" s="427">
        <v>0</v>
      </c>
      <c r="U164" s="427">
        <v>3173</v>
      </c>
      <c r="V164" s="427">
        <v>491</v>
      </c>
      <c r="W164" s="427">
        <v>0</v>
      </c>
      <c r="X164" s="427">
        <v>4107909.373223077</v>
      </c>
      <c r="Y164" s="427">
        <v>1314942</v>
      </c>
      <c r="Z164" s="427">
        <v>0</v>
      </c>
      <c r="AA164" s="427">
        <v>1374985</v>
      </c>
      <c r="AB164" s="427">
        <v>42890</v>
      </c>
      <c r="AC164" s="427">
        <v>170788</v>
      </c>
      <c r="AD164" s="427">
        <v>0</v>
      </c>
      <c r="AE164" s="427">
        <v>113075</v>
      </c>
      <c r="AF164" s="427">
        <v>1201</v>
      </c>
      <c r="AG164" s="427">
        <v>15469</v>
      </c>
      <c r="AH164" s="427">
        <v>0</v>
      </c>
      <c r="AI164" s="427">
        <v>0</v>
      </c>
      <c r="AJ164" s="427">
        <v>156120.91999999998</v>
      </c>
      <c r="AK164" s="427">
        <v>10312</v>
      </c>
      <c r="AL164" s="427">
        <v>53471</v>
      </c>
      <c r="AM164" s="427">
        <v>9280</v>
      </c>
      <c r="AN164" s="427">
        <v>33243</v>
      </c>
      <c r="AO164" s="427">
        <v>1018</v>
      </c>
      <c r="AP164" s="427">
        <v>83519</v>
      </c>
      <c r="AQ164" s="427">
        <v>33008</v>
      </c>
      <c r="AR164" s="427">
        <v>0</v>
      </c>
      <c r="AS164" s="427">
        <v>0</v>
      </c>
      <c r="AT164" s="427">
        <v>1687</v>
      </c>
      <c r="AU164" s="427">
        <v>0</v>
      </c>
      <c r="AV164" s="427">
        <v>0</v>
      </c>
      <c r="AW164" s="427">
        <v>0</v>
      </c>
      <c r="AX164" s="427">
        <v>0</v>
      </c>
      <c r="AY164" s="427">
        <v>0</v>
      </c>
      <c r="AZ164" s="427">
        <v>0</v>
      </c>
      <c r="BA164" s="427">
        <v>5139.75</v>
      </c>
      <c r="BB164" s="427">
        <v>0</v>
      </c>
      <c r="BC164" s="427">
        <v>101797.13</v>
      </c>
      <c r="BD164" s="427">
        <v>151689</v>
      </c>
      <c r="BE164" s="427">
        <v>266237</v>
      </c>
      <c r="BF164" s="427">
        <v>178715</v>
      </c>
      <c r="BG164" s="427">
        <v>0</v>
      </c>
      <c r="BH164" s="427">
        <v>0</v>
      </c>
      <c r="BI164" s="427">
        <v>0</v>
      </c>
      <c r="BJ164" s="427">
        <v>4118586.8</v>
      </c>
      <c r="BK164" s="427">
        <v>566221.22999999882</v>
      </c>
      <c r="BL164" s="427">
        <v>-10677.426776922774</v>
      </c>
      <c r="BM164" s="427">
        <v>555543.80322307604</v>
      </c>
      <c r="BN164" s="427">
        <v>11644.38</v>
      </c>
      <c r="BO164" s="427">
        <v>0</v>
      </c>
      <c r="BP164" s="427">
        <v>0</v>
      </c>
      <c r="BQ164" s="427">
        <v>11644.38</v>
      </c>
      <c r="BR164" s="427">
        <v>0</v>
      </c>
      <c r="BS164" s="427">
        <v>0</v>
      </c>
      <c r="BT164" s="427">
        <v>4407</v>
      </c>
      <c r="BU164" s="427">
        <v>0</v>
      </c>
      <c r="BV164" s="427">
        <v>0</v>
      </c>
      <c r="BW164" s="427">
        <v>0</v>
      </c>
      <c r="BX164" s="427">
        <v>1691</v>
      </c>
      <c r="BY164" s="427">
        <v>17802</v>
      </c>
      <c r="BZ164" s="427">
        <v>23900</v>
      </c>
      <c r="CA164" s="427">
        <v>32953.310000000005</v>
      </c>
      <c r="CB164" s="427">
        <v>-12255.62</v>
      </c>
      <c r="CC164" s="427">
        <v>20697.690000000002</v>
      </c>
      <c r="CD164" s="427">
        <v>0</v>
      </c>
      <c r="CE164" s="427">
        <v>0</v>
      </c>
      <c r="CF164" s="427">
        <v>0</v>
      </c>
      <c r="CG164" s="427">
        <v>0</v>
      </c>
      <c r="CH164" s="427">
        <v>0</v>
      </c>
      <c r="CI164" s="427">
        <v>0</v>
      </c>
      <c r="CJ164" s="427">
        <v>0</v>
      </c>
      <c r="CK164" s="427">
        <v>0</v>
      </c>
      <c r="CL164" s="427">
        <v>0</v>
      </c>
      <c r="CM164" s="427">
        <v>555543.80322307604</v>
      </c>
      <c r="CN164" s="427">
        <v>0</v>
      </c>
      <c r="CO164" s="427">
        <v>20698</v>
      </c>
      <c r="CP164" s="427">
        <v>-0.30999999999767169</v>
      </c>
      <c r="CQ164" s="427">
        <v>0</v>
      </c>
      <c r="CR164" s="427">
        <v>576241.49322307599</v>
      </c>
      <c r="CS164" s="427">
        <v>788638.95</v>
      </c>
      <c r="CT164" s="427">
        <v>117102.42</v>
      </c>
      <c r="CU164" s="427">
        <v>0</v>
      </c>
      <c r="CV164" s="427">
        <v>671536.52999999991</v>
      </c>
      <c r="CW164" s="427">
        <v>0</v>
      </c>
      <c r="CX164" s="427">
        <v>15098.98</v>
      </c>
      <c r="CY164" s="427">
        <v>4646.22</v>
      </c>
      <c r="CZ164" s="427">
        <v>0</v>
      </c>
      <c r="DA164" s="427">
        <v>0</v>
      </c>
      <c r="DB164" s="427">
        <v>691281.72999999986</v>
      </c>
      <c r="DC164" s="427">
        <v>0</v>
      </c>
      <c r="DD164" s="427">
        <v>0</v>
      </c>
      <c r="DE164" s="427">
        <v>0</v>
      </c>
      <c r="DF164" s="427">
        <v>0</v>
      </c>
      <c r="DG164" s="427"/>
      <c r="DH164" s="427"/>
      <c r="DI164" s="427"/>
      <c r="DJ164" s="427">
        <v>0</v>
      </c>
      <c r="DK164" s="427">
        <v>0</v>
      </c>
      <c r="DL164" s="427">
        <v>0</v>
      </c>
      <c r="DM164" s="427">
        <v>0</v>
      </c>
      <c r="DN164" s="427">
        <v>0</v>
      </c>
      <c r="DO164" s="427">
        <v>0</v>
      </c>
      <c r="DP164" s="427">
        <v>-83046.92</v>
      </c>
      <c r="DQ164" s="427">
        <v>-27462.13</v>
      </c>
      <c r="DR164" s="427">
        <v>0</v>
      </c>
      <c r="DS164" s="427">
        <v>0</v>
      </c>
      <c r="DT164" s="427">
        <v>-110509.05</v>
      </c>
      <c r="DU164" s="427">
        <v>0</v>
      </c>
      <c r="DV164" s="427">
        <v>0</v>
      </c>
      <c r="DW164" s="427">
        <v>0</v>
      </c>
      <c r="DX164" s="427">
        <v>-4531</v>
      </c>
      <c r="DY164" s="427">
        <v>0</v>
      </c>
      <c r="DZ164" s="427">
        <v>0</v>
      </c>
      <c r="EA164" s="427">
        <v>-0.18677692383062094</v>
      </c>
      <c r="EC164" s="428">
        <f t="shared" si="5"/>
        <v>-0.18677692387427669</v>
      </c>
    </row>
    <row r="165" spans="1:133" ht="15.6" hidden="1" x14ac:dyDescent="0.3">
      <c r="A165" s="422" t="str">
        <f t="shared" si="4"/>
        <v>3307045</v>
      </c>
      <c r="B165" s="422" t="s">
        <v>544</v>
      </c>
      <c r="C165" s="423">
        <v>7045</v>
      </c>
      <c r="D165" s="424" t="s">
        <v>332</v>
      </c>
      <c r="E165" s="425" t="s">
        <v>1086</v>
      </c>
      <c r="F165" s="426" t="s">
        <v>1095</v>
      </c>
      <c r="G165" s="425" t="s">
        <v>161</v>
      </c>
      <c r="H165" s="425" t="s">
        <v>550</v>
      </c>
      <c r="I165" s="427">
        <v>2978665.7439130433</v>
      </c>
      <c r="J165" s="427">
        <v>0</v>
      </c>
      <c r="K165" s="427">
        <v>4377801.3027119478</v>
      </c>
      <c r="L165" s="427">
        <v>0</v>
      </c>
      <c r="M165" s="427">
        <v>189110</v>
      </c>
      <c r="N165" s="427">
        <v>75114</v>
      </c>
      <c r="O165" s="427">
        <v>0</v>
      </c>
      <c r="P165" s="427">
        <v>6480</v>
      </c>
      <c r="Q165" s="427">
        <v>79694.397504999986</v>
      </c>
      <c r="R165" s="427">
        <v>24749.599999999999</v>
      </c>
      <c r="S165" s="427">
        <v>0</v>
      </c>
      <c r="T165" s="427">
        <v>0</v>
      </c>
      <c r="U165" s="427">
        <v>7145.92</v>
      </c>
      <c r="V165" s="427">
        <v>35083.75</v>
      </c>
      <c r="W165" s="427">
        <v>0</v>
      </c>
      <c r="X165" s="427">
        <v>7773844.7141299909</v>
      </c>
      <c r="Y165" s="427">
        <v>2782615.51</v>
      </c>
      <c r="Z165" s="427">
        <v>0</v>
      </c>
      <c r="AA165" s="427">
        <v>2673089.0299999998</v>
      </c>
      <c r="AB165" s="427">
        <v>63145.64</v>
      </c>
      <c r="AC165" s="427">
        <v>148175.07999999999</v>
      </c>
      <c r="AD165" s="427">
        <v>0</v>
      </c>
      <c r="AE165" s="427">
        <v>109032.04</v>
      </c>
      <c r="AF165" s="427">
        <v>33837.129999999997</v>
      </c>
      <c r="AG165" s="427">
        <v>15538.04</v>
      </c>
      <c r="AH165" s="427">
        <v>0</v>
      </c>
      <c r="AI165" s="427">
        <v>0</v>
      </c>
      <c r="AJ165" s="427">
        <v>50383.44</v>
      </c>
      <c r="AK165" s="427">
        <v>0</v>
      </c>
      <c r="AL165" s="427">
        <v>94081.21</v>
      </c>
      <c r="AM165" s="427">
        <v>14201.09</v>
      </c>
      <c r="AN165" s="427">
        <v>79719.899999999994</v>
      </c>
      <c r="AO165" s="427">
        <v>0</v>
      </c>
      <c r="AP165" s="427">
        <v>16243.55</v>
      </c>
      <c r="AQ165" s="427">
        <v>113971.98</v>
      </c>
      <c r="AR165" s="427">
        <v>0</v>
      </c>
      <c r="AS165" s="427">
        <v>0</v>
      </c>
      <c r="AT165" s="427">
        <v>0</v>
      </c>
      <c r="AU165" s="427">
        <v>0</v>
      </c>
      <c r="AV165" s="427">
        <v>0</v>
      </c>
      <c r="AW165" s="427">
        <v>35170.92</v>
      </c>
      <c r="AX165" s="427">
        <v>0</v>
      </c>
      <c r="AY165" s="427">
        <v>1353.94</v>
      </c>
      <c r="AZ165" s="427">
        <v>35096.730000000003</v>
      </c>
      <c r="BA165" s="427">
        <v>5139.75</v>
      </c>
      <c r="BB165" s="427">
        <v>1188</v>
      </c>
      <c r="BC165" s="427">
        <v>224299.3</v>
      </c>
      <c r="BD165" s="427">
        <v>87307.35</v>
      </c>
      <c r="BE165" s="427">
        <v>642211.79</v>
      </c>
      <c r="BF165" s="427">
        <v>376824.23</v>
      </c>
      <c r="BG165" s="427">
        <v>0</v>
      </c>
      <c r="BH165" s="427">
        <v>0</v>
      </c>
      <c r="BI165" s="427">
        <v>0</v>
      </c>
      <c r="BJ165" s="427">
        <v>7602625.6500000004</v>
      </c>
      <c r="BK165" s="427">
        <v>1144828.8299999991</v>
      </c>
      <c r="BL165" s="427">
        <v>171219.06412999053</v>
      </c>
      <c r="BM165" s="427">
        <v>1316047.8941299897</v>
      </c>
      <c r="BN165" s="427">
        <v>18175</v>
      </c>
      <c r="BO165" s="427">
        <v>0</v>
      </c>
      <c r="BP165" s="427">
        <v>0</v>
      </c>
      <c r="BQ165" s="427">
        <v>18175</v>
      </c>
      <c r="BR165" s="427">
        <v>0</v>
      </c>
      <c r="BS165" s="427">
        <v>50931</v>
      </c>
      <c r="BT165" s="427">
        <v>0</v>
      </c>
      <c r="BU165" s="427">
        <v>0</v>
      </c>
      <c r="BV165" s="427">
        <v>0</v>
      </c>
      <c r="BW165" s="427">
        <v>0</v>
      </c>
      <c r="BX165" s="427">
        <v>3522.48</v>
      </c>
      <c r="BY165" s="427">
        <v>2225</v>
      </c>
      <c r="BZ165" s="427">
        <v>56678.48</v>
      </c>
      <c r="CA165" s="427">
        <v>55810.630000000005</v>
      </c>
      <c r="CB165" s="427">
        <v>-38503.480000000003</v>
      </c>
      <c r="CC165" s="427">
        <v>17307.150000000001</v>
      </c>
      <c r="CD165" s="427">
        <v>0</v>
      </c>
      <c r="CE165" s="427">
        <v>0</v>
      </c>
      <c r="CF165" s="427">
        <v>0</v>
      </c>
      <c r="CG165" s="427">
        <v>0</v>
      </c>
      <c r="CH165" s="427">
        <v>0</v>
      </c>
      <c r="CI165" s="427">
        <v>0</v>
      </c>
      <c r="CJ165" s="427">
        <v>0</v>
      </c>
      <c r="CK165" s="427">
        <v>0</v>
      </c>
      <c r="CL165" s="427">
        <v>0</v>
      </c>
      <c r="CM165" s="427">
        <v>1316047.8941299897</v>
      </c>
      <c r="CN165" s="427">
        <v>0</v>
      </c>
      <c r="CO165" s="427">
        <v>17307</v>
      </c>
      <c r="CP165" s="427">
        <v>0.15000000000145519</v>
      </c>
      <c r="CQ165" s="427">
        <v>0</v>
      </c>
      <c r="CR165" s="427">
        <v>1333355.0441299896</v>
      </c>
      <c r="CS165" s="427">
        <v>2039641.79</v>
      </c>
      <c r="CT165" s="427">
        <v>10121.74</v>
      </c>
      <c r="CU165" s="427">
        <v>0</v>
      </c>
      <c r="CV165" s="427">
        <v>2029520.05</v>
      </c>
      <c r="CW165" s="427">
        <v>0</v>
      </c>
      <c r="CX165" s="427">
        <v>38529.269999999997</v>
      </c>
      <c r="CY165" s="427">
        <v>6913.69</v>
      </c>
      <c r="CZ165" s="427">
        <v>0</v>
      </c>
      <c r="DA165" s="427">
        <v>0</v>
      </c>
      <c r="DB165" s="427">
        <v>2074963.01</v>
      </c>
      <c r="DC165" s="427">
        <v>0</v>
      </c>
      <c r="DD165" s="427">
        <v>0</v>
      </c>
      <c r="DE165" s="427">
        <v>0</v>
      </c>
      <c r="DF165" s="427">
        <v>0</v>
      </c>
      <c r="DG165" s="427"/>
      <c r="DH165" s="427"/>
      <c r="DI165" s="427"/>
      <c r="DJ165" s="427">
        <v>0</v>
      </c>
      <c r="DK165" s="427">
        <v>0</v>
      </c>
      <c r="DL165" s="427">
        <v>59822</v>
      </c>
      <c r="DM165" s="427">
        <v>0</v>
      </c>
      <c r="DN165" s="427">
        <v>0</v>
      </c>
      <c r="DO165" s="427">
        <v>0</v>
      </c>
      <c r="DP165" s="427">
        <v>-641144.85</v>
      </c>
      <c r="DQ165" s="427">
        <v>-64087.67</v>
      </c>
      <c r="DR165" s="427">
        <v>0</v>
      </c>
      <c r="DS165" s="427">
        <v>0</v>
      </c>
      <c r="DT165" s="427">
        <v>-645410.52</v>
      </c>
      <c r="DU165" s="427">
        <v>0</v>
      </c>
      <c r="DV165" s="427">
        <v>0</v>
      </c>
      <c r="DW165" s="427">
        <v>0</v>
      </c>
      <c r="DX165" s="427">
        <v>0</v>
      </c>
      <c r="DY165" s="427">
        <v>0</v>
      </c>
      <c r="DZ165" s="427">
        <v>-96197.56</v>
      </c>
      <c r="EA165" s="427">
        <v>0.11412998964078724</v>
      </c>
      <c r="EC165" s="428">
        <f t="shared" si="5"/>
        <v>0.11412998958257958</v>
      </c>
    </row>
    <row r="166" spans="1:133" ht="15.6" hidden="1" x14ac:dyDescent="0.3">
      <c r="A166" s="422" t="str">
        <f t="shared" si="4"/>
        <v>3302192</v>
      </c>
      <c r="B166" s="422" t="s">
        <v>545</v>
      </c>
      <c r="C166" s="423">
        <v>2192</v>
      </c>
      <c r="D166" s="424" t="s">
        <v>333</v>
      </c>
      <c r="E166" s="425" t="s">
        <v>1086</v>
      </c>
      <c r="F166" s="426">
        <v>46086</v>
      </c>
      <c r="G166" s="425" t="s">
        <v>161</v>
      </c>
      <c r="H166" s="425" t="s">
        <v>552</v>
      </c>
      <c r="I166" s="427">
        <v>2897422.8692380865</v>
      </c>
      <c r="J166" s="427">
        <v>0</v>
      </c>
      <c r="K166" s="427">
        <v>78998.266666666663</v>
      </c>
      <c r="L166" s="427">
        <v>0</v>
      </c>
      <c r="M166" s="427">
        <v>388625</v>
      </c>
      <c r="N166" s="427">
        <v>19052</v>
      </c>
      <c r="O166" s="427">
        <v>0</v>
      </c>
      <c r="P166" s="427">
        <v>0</v>
      </c>
      <c r="Q166" s="427">
        <v>15280.429709999848</v>
      </c>
      <c r="R166" s="427">
        <v>52327.899999999994</v>
      </c>
      <c r="S166" s="427">
        <v>0</v>
      </c>
      <c r="T166" s="427">
        <v>0</v>
      </c>
      <c r="U166" s="427">
        <v>6807.5</v>
      </c>
      <c r="V166" s="427">
        <v>23683.83</v>
      </c>
      <c r="W166" s="427">
        <v>0</v>
      </c>
      <c r="X166" s="427">
        <v>3482197.7956147529</v>
      </c>
      <c r="Y166" s="427">
        <v>1612754.83</v>
      </c>
      <c r="Z166" s="427">
        <v>0</v>
      </c>
      <c r="AA166" s="427">
        <v>629873.73</v>
      </c>
      <c r="AB166" s="427">
        <v>159731.95000000001</v>
      </c>
      <c r="AC166" s="427">
        <v>190061.58000000002</v>
      </c>
      <c r="AD166" s="427">
        <v>0</v>
      </c>
      <c r="AE166" s="427">
        <v>116832.62000000001</v>
      </c>
      <c r="AF166" s="427">
        <v>12131.8</v>
      </c>
      <c r="AG166" s="427">
        <v>15131.9</v>
      </c>
      <c r="AH166" s="427">
        <v>0</v>
      </c>
      <c r="AI166" s="427">
        <v>0</v>
      </c>
      <c r="AJ166" s="427">
        <v>21069.58</v>
      </c>
      <c r="AK166" s="427">
        <v>1756.29</v>
      </c>
      <c r="AL166" s="427">
        <v>0</v>
      </c>
      <c r="AM166" s="427">
        <v>8381.5300000000007</v>
      </c>
      <c r="AN166" s="427">
        <v>57248.899999999994</v>
      </c>
      <c r="AO166" s="427">
        <v>33654.799999999996</v>
      </c>
      <c r="AP166" s="427">
        <v>3765.29</v>
      </c>
      <c r="AQ166" s="427">
        <v>82161.440000000002</v>
      </c>
      <c r="AR166" s="427">
        <v>2118.2399999999998</v>
      </c>
      <c r="AS166" s="427">
        <v>0</v>
      </c>
      <c r="AT166" s="427">
        <v>0</v>
      </c>
      <c r="AU166" s="427">
        <v>0</v>
      </c>
      <c r="AV166" s="427">
        <v>0</v>
      </c>
      <c r="AW166" s="427">
        <v>0</v>
      </c>
      <c r="AX166" s="427">
        <v>0</v>
      </c>
      <c r="AY166" s="427">
        <v>0</v>
      </c>
      <c r="AZ166" s="427">
        <v>52230.17</v>
      </c>
      <c r="BA166" s="427">
        <v>12566.4</v>
      </c>
      <c r="BB166" s="427">
        <v>9456</v>
      </c>
      <c r="BC166" s="427">
        <v>160099.24</v>
      </c>
      <c r="BD166" s="427">
        <v>135696.94</v>
      </c>
      <c r="BE166" s="427">
        <v>40448.379999999997</v>
      </c>
      <c r="BF166" s="427">
        <v>146587.83000000002</v>
      </c>
      <c r="BG166" s="427">
        <v>0</v>
      </c>
      <c r="BH166" s="427">
        <v>0</v>
      </c>
      <c r="BI166" s="427">
        <v>0</v>
      </c>
      <c r="BJ166" s="427">
        <v>3503759.44</v>
      </c>
      <c r="BK166" s="427">
        <v>343597.85999999347</v>
      </c>
      <c r="BL166" s="427">
        <v>-21561.644385247026</v>
      </c>
      <c r="BM166" s="427">
        <v>322036.21561474644</v>
      </c>
      <c r="BN166" s="427">
        <v>9400</v>
      </c>
      <c r="BO166" s="427">
        <v>0</v>
      </c>
      <c r="BP166" s="427">
        <v>0</v>
      </c>
      <c r="BQ166" s="427">
        <v>9400</v>
      </c>
      <c r="BR166" s="427">
        <v>0</v>
      </c>
      <c r="BS166" s="427">
        <v>0</v>
      </c>
      <c r="BT166" s="427">
        <v>0</v>
      </c>
      <c r="BU166" s="427">
        <v>0</v>
      </c>
      <c r="BV166" s="427">
        <v>0</v>
      </c>
      <c r="BW166" s="427">
        <v>0</v>
      </c>
      <c r="BX166" s="427">
        <v>7447.03</v>
      </c>
      <c r="BY166" s="427">
        <v>0</v>
      </c>
      <c r="BZ166" s="427">
        <v>7447.03</v>
      </c>
      <c r="CA166" s="427">
        <v>0</v>
      </c>
      <c r="CB166" s="427">
        <v>1952.9700000000003</v>
      </c>
      <c r="CC166" s="427">
        <v>1952.9700000000003</v>
      </c>
      <c r="CD166" s="427">
        <v>0</v>
      </c>
      <c r="CE166" s="427">
        <v>0</v>
      </c>
      <c r="CF166" s="427">
        <v>0</v>
      </c>
      <c r="CG166" s="427">
        <v>0</v>
      </c>
      <c r="CH166" s="427">
        <v>0</v>
      </c>
      <c r="CI166" s="427">
        <v>0</v>
      </c>
      <c r="CJ166" s="427">
        <v>0</v>
      </c>
      <c r="CK166" s="427">
        <v>0</v>
      </c>
      <c r="CL166" s="427">
        <v>0</v>
      </c>
      <c r="CM166" s="427">
        <v>322036.21561474644</v>
      </c>
      <c r="CN166" s="427">
        <v>0</v>
      </c>
      <c r="CO166" s="427">
        <v>1952.97</v>
      </c>
      <c r="CP166" s="427">
        <v>0</v>
      </c>
      <c r="CQ166" s="427">
        <v>0</v>
      </c>
      <c r="CR166" s="427">
        <v>323989.18561474641</v>
      </c>
      <c r="CS166" s="427">
        <v>611887.79</v>
      </c>
      <c r="CT166" s="427">
        <v>8803.0400000000009</v>
      </c>
      <c r="CU166" s="427">
        <v>0</v>
      </c>
      <c r="CV166" s="427">
        <v>603084.75</v>
      </c>
      <c r="CW166" s="427">
        <v>0</v>
      </c>
      <c r="CX166" s="427">
        <v>12600.01</v>
      </c>
      <c r="CY166" s="427">
        <v>1187.3499999999999</v>
      </c>
      <c r="CZ166" s="427">
        <v>0</v>
      </c>
      <c r="DA166" s="427">
        <v>0</v>
      </c>
      <c r="DB166" s="427">
        <v>616872.11</v>
      </c>
      <c r="DC166" s="427">
        <v>0</v>
      </c>
      <c r="DD166" s="427">
        <v>0</v>
      </c>
      <c r="DE166" s="427">
        <v>0</v>
      </c>
      <c r="DF166" s="427">
        <v>0</v>
      </c>
      <c r="DG166" s="427"/>
      <c r="DH166" s="427"/>
      <c r="DI166" s="427"/>
      <c r="DJ166" s="427">
        <v>0</v>
      </c>
      <c r="DK166" s="427">
        <v>0</v>
      </c>
      <c r="DL166" s="427">
        <v>4909.95</v>
      </c>
      <c r="DM166" s="427">
        <v>0</v>
      </c>
      <c r="DN166" s="427">
        <v>0</v>
      </c>
      <c r="DO166" s="427">
        <v>0</v>
      </c>
      <c r="DP166" s="427">
        <v>-288525.13</v>
      </c>
      <c r="DQ166" s="427">
        <v>0</v>
      </c>
      <c r="DR166" s="427">
        <v>0</v>
      </c>
      <c r="DS166" s="427">
        <v>0</v>
      </c>
      <c r="DT166" s="427">
        <v>-283615.18</v>
      </c>
      <c r="DU166" s="427">
        <v>0</v>
      </c>
      <c r="DV166" s="427">
        <v>0</v>
      </c>
      <c r="DW166" s="427">
        <v>-9267.68</v>
      </c>
      <c r="DX166" s="427">
        <v>0</v>
      </c>
      <c r="DY166" s="427">
        <v>0</v>
      </c>
      <c r="DZ166" s="427">
        <v>0</v>
      </c>
      <c r="EA166" s="427">
        <v>-6.4385253586806357E-2</v>
      </c>
      <c r="EC166" s="428">
        <f t="shared" si="5"/>
        <v>-6.4385253579530399E-2</v>
      </c>
    </row>
    <row r="167" spans="1:133" ht="15.6" hidden="1" x14ac:dyDescent="0.3">
      <c r="A167" s="422" t="str">
        <f t="shared" si="4"/>
        <v>3307014</v>
      </c>
      <c r="B167" s="422" t="s">
        <v>546</v>
      </c>
      <c r="C167" s="423">
        <v>7014</v>
      </c>
      <c r="D167" s="424" t="s">
        <v>334</v>
      </c>
      <c r="E167" s="425" t="s">
        <v>1086</v>
      </c>
      <c r="F167" s="426">
        <v>0</v>
      </c>
      <c r="G167" s="425" t="s">
        <v>161</v>
      </c>
      <c r="H167" s="425" t="s">
        <v>553</v>
      </c>
      <c r="I167" s="427">
        <v>3194793.5065217391</v>
      </c>
      <c r="J167" s="427">
        <v>28140.096738792461</v>
      </c>
      <c r="K167" s="427">
        <v>5634089.2318736725</v>
      </c>
      <c r="L167" s="427">
        <v>0</v>
      </c>
      <c r="M167" s="427">
        <v>184510</v>
      </c>
      <c r="N167" s="427">
        <v>37431.64</v>
      </c>
      <c r="O167" s="427">
        <v>16355.95</v>
      </c>
      <c r="P167" s="427">
        <v>264</v>
      </c>
      <c r="Q167" s="427">
        <v>197719.99</v>
      </c>
      <c r="R167" s="427">
        <v>24444</v>
      </c>
      <c r="S167" s="427">
        <v>0</v>
      </c>
      <c r="T167" s="427">
        <v>0</v>
      </c>
      <c r="U167" s="427">
        <v>0</v>
      </c>
      <c r="V167" s="427">
        <v>0</v>
      </c>
      <c r="W167" s="427">
        <v>0</v>
      </c>
      <c r="X167" s="427">
        <v>9317748.4151342046</v>
      </c>
      <c r="Y167" s="427">
        <v>2586117.4</v>
      </c>
      <c r="Z167" s="427">
        <v>0</v>
      </c>
      <c r="AA167" s="427">
        <v>2640342.21</v>
      </c>
      <c r="AB167" s="427">
        <v>108981.81</v>
      </c>
      <c r="AC167" s="427">
        <v>389783</v>
      </c>
      <c r="AD167" s="427">
        <v>0</v>
      </c>
      <c r="AE167" s="427">
        <v>32309.32</v>
      </c>
      <c r="AF167" s="427">
        <v>34182.89</v>
      </c>
      <c r="AG167" s="427">
        <v>19512.939999999999</v>
      </c>
      <c r="AH167" s="427">
        <v>0</v>
      </c>
      <c r="AI167" s="427">
        <v>0</v>
      </c>
      <c r="AJ167" s="427">
        <v>100556.36</v>
      </c>
      <c r="AK167" s="427">
        <v>0</v>
      </c>
      <c r="AL167" s="427">
        <v>135964.73000000001</v>
      </c>
      <c r="AM167" s="427">
        <v>26700.6</v>
      </c>
      <c r="AN167" s="427">
        <v>138890.34</v>
      </c>
      <c r="AO167" s="427">
        <v>0</v>
      </c>
      <c r="AP167" s="427">
        <v>83500.86</v>
      </c>
      <c r="AQ167" s="427">
        <v>75757.25</v>
      </c>
      <c r="AR167" s="427">
        <v>14788.62</v>
      </c>
      <c r="AS167" s="427">
        <v>0</v>
      </c>
      <c r="AT167" s="427">
        <v>26394.639999999999</v>
      </c>
      <c r="AU167" s="427">
        <v>16084.3</v>
      </c>
      <c r="AV167" s="427">
        <v>33377.46</v>
      </c>
      <c r="AW167" s="427">
        <v>11474.12</v>
      </c>
      <c r="AX167" s="427">
        <v>28933.51</v>
      </c>
      <c r="AY167" s="427">
        <v>4062.15</v>
      </c>
      <c r="AZ167" s="427">
        <v>15718</v>
      </c>
      <c r="BA167" s="427">
        <v>16944.21</v>
      </c>
      <c r="BB167" s="427">
        <v>0</v>
      </c>
      <c r="BC167" s="427">
        <v>183094.59</v>
      </c>
      <c r="BD167" s="427">
        <v>1772163.72</v>
      </c>
      <c r="BE167" s="427">
        <v>124456.83</v>
      </c>
      <c r="BF167" s="427">
        <v>116636.18</v>
      </c>
      <c r="BG167" s="427">
        <v>0</v>
      </c>
      <c r="BH167" s="427">
        <v>0</v>
      </c>
      <c r="BI167" s="427">
        <v>0</v>
      </c>
      <c r="BJ167" s="427">
        <v>8736728.0399999991</v>
      </c>
      <c r="BK167" s="427">
        <v>1789289.3399999992</v>
      </c>
      <c r="BL167" s="427">
        <v>581020.37513420545</v>
      </c>
      <c r="BM167" s="427">
        <v>2370309.7151342044</v>
      </c>
      <c r="BN167" s="427">
        <v>18124.38</v>
      </c>
      <c r="BO167" s="427">
        <v>0</v>
      </c>
      <c r="BP167" s="427">
        <v>0</v>
      </c>
      <c r="BQ167" s="427">
        <v>18124.38</v>
      </c>
      <c r="BR167" s="427">
        <v>0</v>
      </c>
      <c r="BS167" s="427">
        <v>0</v>
      </c>
      <c r="BT167" s="427">
        <v>0</v>
      </c>
      <c r="BU167" s="427">
        <v>0</v>
      </c>
      <c r="BV167" s="427">
        <v>0</v>
      </c>
      <c r="BW167" s="427">
        <v>0</v>
      </c>
      <c r="BX167" s="427">
        <v>0</v>
      </c>
      <c r="BY167" s="427">
        <v>0</v>
      </c>
      <c r="BZ167" s="427">
        <v>0</v>
      </c>
      <c r="CA167" s="427">
        <v>17365.660000000003</v>
      </c>
      <c r="CB167" s="427">
        <v>18124.38</v>
      </c>
      <c r="CC167" s="427">
        <v>35490.040000000008</v>
      </c>
      <c r="CD167" s="427">
        <v>0</v>
      </c>
      <c r="CE167" s="427">
        <v>0</v>
      </c>
      <c r="CF167" s="427">
        <v>0</v>
      </c>
      <c r="CG167" s="427">
        <v>0</v>
      </c>
      <c r="CH167" s="427">
        <v>0</v>
      </c>
      <c r="CI167" s="427">
        <v>0</v>
      </c>
      <c r="CJ167" s="427">
        <v>0</v>
      </c>
      <c r="CK167" s="427">
        <v>0</v>
      </c>
      <c r="CL167" s="427">
        <v>0</v>
      </c>
      <c r="CM167" s="427">
        <v>2370309.7151342044</v>
      </c>
      <c r="CN167" s="427">
        <v>0</v>
      </c>
      <c r="CO167" s="427">
        <v>18124</v>
      </c>
      <c r="CP167" s="427">
        <v>17366.040000000008</v>
      </c>
      <c r="CQ167" s="427">
        <v>0</v>
      </c>
      <c r="CR167" s="427">
        <v>2405799.7551342044</v>
      </c>
      <c r="CS167" s="427">
        <v>150000</v>
      </c>
      <c r="CT167" s="427">
        <v>13968.32</v>
      </c>
      <c r="CU167" s="427">
        <v>10725.65</v>
      </c>
      <c r="CV167" s="427">
        <v>146757.32999999999</v>
      </c>
      <c r="CW167" s="427">
        <v>0</v>
      </c>
      <c r="CX167" s="427">
        <v>50381.71</v>
      </c>
      <c r="CY167" s="427">
        <v>31459.63</v>
      </c>
      <c r="CZ167" s="427">
        <v>0</v>
      </c>
      <c r="DA167" s="427">
        <v>0</v>
      </c>
      <c r="DB167" s="427">
        <v>228598.66999999998</v>
      </c>
      <c r="DC167" s="427">
        <v>2930205.48</v>
      </c>
      <c r="DD167" s="427">
        <v>680.33</v>
      </c>
      <c r="DE167" s="427">
        <v>498.55</v>
      </c>
      <c r="DF167" s="427">
        <v>2930023.6999999997</v>
      </c>
      <c r="DG167" s="427"/>
      <c r="DH167" s="427"/>
      <c r="DI167" s="427"/>
      <c r="DJ167" s="427">
        <v>0</v>
      </c>
      <c r="DK167" s="427">
        <v>2930023.6999999997</v>
      </c>
      <c r="DL167" s="427">
        <v>0</v>
      </c>
      <c r="DM167" s="427">
        <v>0</v>
      </c>
      <c r="DN167" s="427">
        <v>0</v>
      </c>
      <c r="DO167" s="427">
        <v>0</v>
      </c>
      <c r="DP167" s="427">
        <v>-250363.33</v>
      </c>
      <c r="DQ167" s="427">
        <v>-683.25</v>
      </c>
      <c r="DR167" s="427">
        <v>0</v>
      </c>
      <c r="DS167" s="427">
        <v>0</v>
      </c>
      <c r="DT167" s="427">
        <v>-251046.58</v>
      </c>
      <c r="DU167" s="427">
        <v>0</v>
      </c>
      <c r="DV167" s="427">
        <v>0</v>
      </c>
      <c r="DW167" s="427">
        <v>-3054.42</v>
      </c>
      <c r="DX167" s="427">
        <v>0</v>
      </c>
      <c r="DY167" s="427">
        <v>0</v>
      </c>
      <c r="DZ167" s="427">
        <v>-498721.73</v>
      </c>
      <c r="EA167" s="427">
        <v>0.11513420473784208</v>
      </c>
      <c r="EC167" s="428">
        <f t="shared" si="5"/>
        <v>0.11513420467963442</v>
      </c>
    </row>
    <row r="168" spans="1:133" ht="15.6" hidden="1" x14ac:dyDescent="0.3">
      <c r="A168" s="422" t="str">
        <f t="shared" si="4"/>
        <v>3307009</v>
      </c>
      <c r="B168" s="422" t="s">
        <v>547</v>
      </c>
      <c r="C168" s="423">
        <v>7009</v>
      </c>
      <c r="D168" s="424" t="s">
        <v>335</v>
      </c>
      <c r="E168" s="425" t="s">
        <v>1086</v>
      </c>
      <c r="F168" s="426">
        <v>46094</v>
      </c>
      <c r="G168" s="425" t="s">
        <v>161</v>
      </c>
      <c r="H168" s="425" t="s">
        <v>554</v>
      </c>
      <c r="I168" s="427">
        <v>1870445.5813043481</v>
      </c>
      <c r="J168" s="427">
        <v>672098.40419976646</v>
      </c>
      <c r="K168" s="427">
        <v>4671053.1200897973</v>
      </c>
      <c r="L168" s="427">
        <v>0</v>
      </c>
      <c r="M168" s="427">
        <v>146450</v>
      </c>
      <c r="N168" s="427">
        <v>27418.29</v>
      </c>
      <c r="O168" s="427">
        <v>388886.5</v>
      </c>
      <c r="P168" s="427">
        <v>25624</v>
      </c>
      <c r="Q168" s="427">
        <v>119300.13</v>
      </c>
      <c r="R168" s="427">
        <v>16457.22</v>
      </c>
      <c r="S168" s="427">
        <v>0</v>
      </c>
      <c r="T168" s="427">
        <v>36124.589999999997</v>
      </c>
      <c r="U168" s="427">
        <v>1496.75</v>
      </c>
      <c r="V168" s="427">
        <v>42342.03</v>
      </c>
      <c r="W168" s="427">
        <v>0</v>
      </c>
      <c r="X168" s="427">
        <v>8017696.6155939121</v>
      </c>
      <c r="Y168" s="427">
        <v>2318023.73</v>
      </c>
      <c r="Z168" s="427">
        <v>0</v>
      </c>
      <c r="AA168" s="427">
        <v>2573581.98</v>
      </c>
      <c r="AB168" s="427">
        <v>331836.78999999998</v>
      </c>
      <c r="AC168" s="427">
        <v>541330.43999999994</v>
      </c>
      <c r="AD168" s="427">
        <v>0</v>
      </c>
      <c r="AE168" s="427">
        <v>157683.74</v>
      </c>
      <c r="AF168" s="427">
        <v>30637.55</v>
      </c>
      <c r="AG168" s="427">
        <v>32715.75</v>
      </c>
      <c r="AH168" s="427">
        <v>0</v>
      </c>
      <c r="AI168" s="427">
        <v>0</v>
      </c>
      <c r="AJ168" s="427">
        <v>126062.6</v>
      </c>
      <c r="AK168" s="427">
        <v>5610.1</v>
      </c>
      <c r="AL168" s="427">
        <v>25408.42</v>
      </c>
      <c r="AM168" s="427">
        <v>34517.229999999996</v>
      </c>
      <c r="AN168" s="427">
        <v>205291.82</v>
      </c>
      <c r="AO168" s="427">
        <v>0</v>
      </c>
      <c r="AP168" s="427">
        <v>64764.27</v>
      </c>
      <c r="AQ168" s="427">
        <v>114081.96</v>
      </c>
      <c r="AR168" s="427">
        <v>5472.3600000000006</v>
      </c>
      <c r="AS168" s="427">
        <v>0</v>
      </c>
      <c r="AT168" s="427">
        <v>6848.2600000000011</v>
      </c>
      <c r="AU168" s="427">
        <v>20837.86</v>
      </c>
      <c r="AV168" s="427">
        <v>3963.92</v>
      </c>
      <c r="AW168" s="427">
        <v>4272.0600000000004</v>
      </c>
      <c r="AX168" s="427">
        <v>11613.090000000002</v>
      </c>
      <c r="AY168" s="427">
        <v>1877.4</v>
      </c>
      <c r="AZ168" s="427">
        <v>58494.58</v>
      </c>
      <c r="BA168" s="427">
        <v>7550.33</v>
      </c>
      <c r="BB168" s="427">
        <v>0</v>
      </c>
      <c r="BC168" s="427">
        <v>182030.18</v>
      </c>
      <c r="BD168" s="427">
        <v>236900.63</v>
      </c>
      <c r="BE168" s="427">
        <v>347223.70999999996</v>
      </c>
      <c r="BF168" s="427">
        <v>146751.94</v>
      </c>
      <c r="BG168" s="427">
        <v>0</v>
      </c>
      <c r="BH168" s="427">
        <v>0</v>
      </c>
      <c r="BI168" s="427">
        <v>124687.99</v>
      </c>
      <c r="BJ168" s="427">
        <v>7720070.6899999995</v>
      </c>
      <c r="BK168" s="427">
        <v>2114597.4560000002</v>
      </c>
      <c r="BL168" s="427">
        <v>297625.9255939126</v>
      </c>
      <c r="BM168" s="427">
        <v>2412223.3815939128</v>
      </c>
      <c r="BN168" s="427">
        <v>15122.31</v>
      </c>
      <c r="BO168" s="427">
        <v>0</v>
      </c>
      <c r="BP168" s="427">
        <v>124687.99</v>
      </c>
      <c r="BQ168" s="427">
        <v>139810.30000000002</v>
      </c>
      <c r="BR168" s="427">
        <v>0</v>
      </c>
      <c r="BS168" s="427">
        <v>56340.5</v>
      </c>
      <c r="BT168" s="427">
        <v>44081.99</v>
      </c>
      <c r="BU168" s="427">
        <v>7374.34</v>
      </c>
      <c r="BV168" s="427">
        <v>0</v>
      </c>
      <c r="BW168" s="427">
        <v>2423.36</v>
      </c>
      <c r="BX168" s="427">
        <v>7907.39</v>
      </c>
      <c r="BY168" s="427">
        <v>31846.5</v>
      </c>
      <c r="BZ168" s="427">
        <v>149974.07999999999</v>
      </c>
      <c r="CA168" s="427">
        <v>10164.010000000002</v>
      </c>
      <c r="CB168" s="427">
        <v>-10163.77999999997</v>
      </c>
      <c r="CC168" s="427">
        <v>0.23000000003230525</v>
      </c>
      <c r="CD168" s="427">
        <v>0</v>
      </c>
      <c r="CE168" s="427">
        <v>0</v>
      </c>
      <c r="CF168" s="427">
        <v>0</v>
      </c>
      <c r="CG168" s="427">
        <v>0</v>
      </c>
      <c r="CH168" s="427">
        <v>0</v>
      </c>
      <c r="CI168" s="427">
        <v>0</v>
      </c>
      <c r="CJ168" s="427">
        <v>0</v>
      </c>
      <c r="CK168" s="427">
        <v>0</v>
      </c>
      <c r="CL168" s="427">
        <v>0</v>
      </c>
      <c r="CM168" s="427">
        <v>2412223.3815939128</v>
      </c>
      <c r="CN168" s="427">
        <v>0</v>
      </c>
      <c r="CO168" s="427">
        <v>0</v>
      </c>
      <c r="CP168" s="427">
        <v>0.23000000003230525</v>
      </c>
      <c r="CQ168" s="427">
        <v>0</v>
      </c>
      <c r="CR168" s="427">
        <v>2412223.6115939128</v>
      </c>
      <c r="CS168" s="427">
        <v>50000</v>
      </c>
      <c r="CT168" s="427">
        <v>609641.80000000005</v>
      </c>
      <c r="CU168" s="427">
        <v>9139.15</v>
      </c>
      <c r="CV168" s="427">
        <v>-550502.65</v>
      </c>
      <c r="CW168" s="427">
        <v>0</v>
      </c>
      <c r="CX168" s="427">
        <v>15238.52</v>
      </c>
      <c r="CY168" s="427">
        <v>28132.240000000002</v>
      </c>
      <c r="CZ168" s="427">
        <v>0</v>
      </c>
      <c r="DA168" s="427">
        <v>91.14</v>
      </c>
      <c r="DB168" s="427">
        <v>-507040.75</v>
      </c>
      <c r="DC168" s="427">
        <v>2910195.91</v>
      </c>
      <c r="DD168" s="427">
        <v>0</v>
      </c>
      <c r="DE168" s="427">
        <v>0</v>
      </c>
      <c r="DF168" s="427">
        <v>2910195.91</v>
      </c>
      <c r="DG168" s="427"/>
      <c r="DH168" s="427"/>
      <c r="DI168" s="427"/>
      <c r="DJ168" s="427">
        <v>0</v>
      </c>
      <c r="DK168" s="427">
        <v>2910195.91</v>
      </c>
      <c r="DL168" s="427">
        <v>197258.39</v>
      </c>
      <c r="DM168" s="427">
        <v>0</v>
      </c>
      <c r="DN168" s="427">
        <v>57037.17</v>
      </c>
      <c r="DO168" s="427">
        <v>0</v>
      </c>
      <c r="DP168" s="427">
        <v>-94351.55</v>
      </c>
      <c r="DQ168" s="427">
        <v>-45887.77</v>
      </c>
      <c r="DR168" s="427">
        <v>-500</v>
      </c>
      <c r="DS168" s="427">
        <v>0</v>
      </c>
      <c r="DT168" s="427">
        <v>113556.24000000002</v>
      </c>
      <c r="DU168" s="427">
        <v>0</v>
      </c>
      <c r="DV168" s="427">
        <v>0</v>
      </c>
      <c r="DW168" s="427">
        <v>-866.25</v>
      </c>
      <c r="DX168" s="427">
        <v>0</v>
      </c>
      <c r="DY168" s="427">
        <v>0</v>
      </c>
      <c r="DZ168" s="427">
        <v>-103621.13</v>
      </c>
      <c r="EA168" s="427">
        <v>-0.40840608766302466</v>
      </c>
      <c r="EC168" s="428">
        <f t="shared" si="5"/>
        <v>-0.40840608734288253</v>
      </c>
    </row>
    <row r="169" spans="1:133" ht="15.6" hidden="1" x14ac:dyDescent="0.3">
      <c r="A169" s="422" t="str">
        <f t="shared" si="4"/>
        <v>3305203</v>
      </c>
      <c r="B169" s="422" t="s">
        <v>548</v>
      </c>
      <c r="C169" s="423">
        <v>5203</v>
      </c>
      <c r="D169" s="424" t="s">
        <v>336</v>
      </c>
      <c r="E169" s="425" t="s">
        <v>1086</v>
      </c>
      <c r="F169" s="426">
        <v>46094</v>
      </c>
      <c r="G169" s="425" t="s">
        <v>161</v>
      </c>
      <c r="H169" s="425" t="s">
        <v>556</v>
      </c>
      <c r="I169" s="427">
        <v>1678616.894228993</v>
      </c>
      <c r="J169" s="427">
        <v>0</v>
      </c>
      <c r="K169" s="427">
        <v>79440.183333333334</v>
      </c>
      <c r="L169" s="427">
        <v>0</v>
      </c>
      <c r="M169" s="427">
        <v>27970</v>
      </c>
      <c r="N169" s="427">
        <v>120992</v>
      </c>
      <c r="O169" s="427">
        <v>0</v>
      </c>
      <c r="P169" s="427">
        <v>0</v>
      </c>
      <c r="Q169" s="427">
        <v>78494.009999999995</v>
      </c>
      <c r="R169" s="427">
        <v>17159.780000000002</v>
      </c>
      <c r="S169" s="427">
        <v>0</v>
      </c>
      <c r="T169" s="427">
        <v>0</v>
      </c>
      <c r="U169" s="427">
        <v>51470.2</v>
      </c>
      <c r="V169" s="427">
        <v>6670.59</v>
      </c>
      <c r="W169" s="427">
        <v>0</v>
      </c>
      <c r="X169" s="427">
        <v>2060813.6575623264</v>
      </c>
      <c r="Y169" s="427">
        <v>1011693.41</v>
      </c>
      <c r="Z169" s="427">
        <v>0</v>
      </c>
      <c r="AA169" s="427">
        <v>393636.4</v>
      </c>
      <c r="AB169" s="427">
        <v>11740.97</v>
      </c>
      <c r="AC169" s="427">
        <v>110455.34000000001</v>
      </c>
      <c r="AD169" s="427">
        <v>98584.59</v>
      </c>
      <c r="AE169" s="427">
        <v>153100.51999999999</v>
      </c>
      <c r="AF169" s="427">
        <v>355</v>
      </c>
      <c r="AG169" s="427">
        <v>3900.83</v>
      </c>
      <c r="AH169" s="427">
        <v>0</v>
      </c>
      <c r="AI169" s="427">
        <v>0</v>
      </c>
      <c r="AJ169" s="427">
        <v>24287.71</v>
      </c>
      <c r="AK169" s="427">
        <v>5346</v>
      </c>
      <c r="AL169" s="427">
        <v>43964.25</v>
      </c>
      <c r="AM169" s="427">
        <v>4598.4799999999996</v>
      </c>
      <c r="AN169" s="427">
        <v>25803.91</v>
      </c>
      <c r="AO169" s="427">
        <v>6271.1699999999992</v>
      </c>
      <c r="AP169" s="427">
        <v>7034.66</v>
      </c>
      <c r="AQ169" s="427">
        <v>26087.64</v>
      </c>
      <c r="AR169" s="427">
        <v>0</v>
      </c>
      <c r="AS169" s="427">
        <v>0</v>
      </c>
      <c r="AT169" s="427">
        <v>0</v>
      </c>
      <c r="AU169" s="427">
        <v>0</v>
      </c>
      <c r="AV169" s="427">
        <v>0</v>
      </c>
      <c r="AW169" s="427">
        <v>0</v>
      </c>
      <c r="AX169" s="427">
        <v>31102.19</v>
      </c>
      <c r="AY169" s="427">
        <v>0</v>
      </c>
      <c r="AZ169" s="427">
        <v>15704.7</v>
      </c>
      <c r="BA169" s="427">
        <v>5544.5</v>
      </c>
      <c r="BB169" s="427">
        <v>0</v>
      </c>
      <c r="BC169" s="427">
        <v>46245.32</v>
      </c>
      <c r="BD169" s="427">
        <v>652.32000000000005</v>
      </c>
      <c r="BE169" s="427">
        <v>9171.52</v>
      </c>
      <c r="BF169" s="427">
        <v>52024.87</v>
      </c>
      <c r="BG169" s="427">
        <v>0</v>
      </c>
      <c r="BH169" s="427">
        <v>0</v>
      </c>
      <c r="BI169" s="427">
        <v>0</v>
      </c>
      <c r="BJ169" s="427">
        <v>2087306.3</v>
      </c>
      <c r="BK169" s="427">
        <v>82655.919999999664</v>
      </c>
      <c r="BL169" s="427">
        <v>-26492.64243767364</v>
      </c>
      <c r="BM169" s="427">
        <v>56163.277562326024</v>
      </c>
      <c r="BN169" s="427">
        <v>7685.5</v>
      </c>
      <c r="BO169" s="427">
        <v>0</v>
      </c>
      <c r="BP169" s="427">
        <v>0</v>
      </c>
      <c r="BQ169" s="427">
        <v>7685.5</v>
      </c>
      <c r="BR169" s="427">
        <v>4699.53</v>
      </c>
      <c r="BS169" s="427">
        <v>2196</v>
      </c>
      <c r="BT169" s="427">
        <v>0</v>
      </c>
      <c r="BU169" s="427">
        <v>0</v>
      </c>
      <c r="BV169" s="427">
        <v>0</v>
      </c>
      <c r="BW169" s="427">
        <v>0</v>
      </c>
      <c r="BX169" s="427">
        <v>790</v>
      </c>
      <c r="BY169" s="427">
        <v>0</v>
      </c>
      <c r="BZ169" s="427">
        <v>7685.53</v>
      </c>
      <c r="CA169" s="427">
        <v>0</v>
      </c>
      <c r="CB169" s="427">
        <v>-2.9999999999745341E-2</v>
      </c>
      <c r="CC169" s="427">
        <v>-2.9999999999745341E-2</v>
      </c>
      <c r="CD169" s="427">
        <v>0</v>
      </c>
      <c r="CE169" s="427">
        <v>0</v>
      </c>
      <c r="CF169" s="427">
        <v>0</v>
      </c>
      <c r="CG169" s="427">
        <v>0</v>
      </c>
      <c r="CH169" s="427">
        <v>0</v>
      </c>
      <c r="CI169" s="427">
        <v>0</v>
      </c>
      <c r="CJ169" s="427">
        <v>0</v>
      </c>
      <c r="CK169" s="427">
        <v>0</v>
      </c>
      <c r="CL169" s="427">
        <v>0</v>
      </c>
      <c r="CM169" s="427">
        <v>56163.277562326024</v>
      </c>
      <c r="CN169" s="427">
        <v>0</v>
      </c>
      <c r="CO169" s="427">
        <v>0</v>
      </c>
      <c r="CP169" s="427">
        <v>-2.9999999999745341E-2</v>
      </c>
      <c r="CQ169" s="427">
        <v>0</v>
      </c>
      <c r="CR169" s="427">
        <v>56163.247562326025</v>
      </c>
      <c r="CS169" s="427">
        <v>214827.55</v>
      </c>
      <c r="CT169" s="427">
        <v>10471.790000000001</v>
      </c>
      <c r="CU169" s="427">
        <v>275</v>
      </c>
      <c r="CV169" s="427">
        <v>204630.75999999998</v>
      </c>
      <c r="CW169" s="427">
        <v>0</v>
      </c>
      <c r="CX169" s="427">
        <v>1866.55</v>
      </c>
      <c r="CY169" s="427">
        <v>-137.63999999999999</v>
      </c>
      <c r="CZ169" s="427">
        <v>0</v>
      </c>
      <c r="DA169" s="427">
        <v>0</v>
      </c>
      <c r="DB169" s="427">
        <v>206359.66999999995</v>
      </c>
      <c r="DC169" s="427">
        <v>146.75</v>
      </c>
      <c r="DD169" s="427">
        <v>0</v>
      </c>
      <c r="DE169" s="427">
        <v>0</v>
      </c>
      <c r="DF169" s="427">
        <v>146.75</v>
      </c>
      <c r="DG169" s="427"/>
      <c r="DH169" s="427"/>
      <c r="DI169" s="427"/>
      <c r="DJ169" s="427">
        <v>0</v>
      </c>
      <c r="DK169" s="427">
        <v>146.75</v>
      </c>
      <c r="DL169" s="427">
        <v>6136.5</v>
      </c>
      <c r="DM169" s="427">
        <v>0</v>
      </c>
      <c r="DN169" s="427">
        <v>0</v>
      </c>
      <c r="DO169" s="427">
        <v>0</v>
      </c>
      <c r="DP169" s="427">
        <v>-156480.01999999999</v>
      </c>
      <c r="DQ169" s="427">
        <v>0</v>
      </c>
      <c r="DR169" s="427">
        <v>0</v>
      </c>
      <c r="DS169" s="427">
        <v>0</v>
      </c>
      <c r="DT169" s="427">
        <v>-150343.51999999999</v>
      </c>
      <c r="DU169" s="427">
        <v>0</v>
      </c>
      <c r="DV169" s="427">
        <v>0</v>
      </c>
      <c r="DW169" s="427">
        <v>0</v>
      </c>
      <c r="DX169" s="427">
        <v>0</v>
      </c>
      <c r="DY169" s="427">
        <v>0</v>
      </c>
      <c r="DZ169" s="427">
        <v>0</v>
      </c>
      <c r="EA169" s="427">
        <v>0.34756232606014237</v>
      </c>
      <c r="EC169" s="428">
        <f t="shared" si="5"/>
        <v>0.34756232606014237</v>
      </c>
    </row>
    <row r="170" spans="1:133" ht="15.6" hidden="1" x14ac:dyDescent="0.3">
      <c r="A170" s="422" t="str">
        <f t="shared" si="4"/>
        <v>3305202</v>
      </c>
      <c r="B170" s="422" t="s">
        <v>549</v>
      </c>
      <c r="C170" s="423">
        <v>5202</v>
      </c>
      <c r="D170" s="424" t="s">
        <v>337</v>
      </c>
      <c r="E170" s="425" t="s">
        <v>1086</v>
      </c>
      <c r="F170" s="426">
        <v>0</v>
      </c>
      <c r="G170" s="425" t="s">
        <v>161</v>
      </c>
      <c r="H170" s="425" t="s">
        <v>558</v>
      </c>
      <c r="I170" s="427">
        <v>1839883.4700000004</v>
      </c>
      <c r="J170" s="427">
        <v>0</v>
      </c>
      <c r="K170" s="427">
        <v>112846.99333333332</v>
      </c>
      <c r="L170" s="427">
        <v>0</v>
      </c>
      <c r="M170" s="427">
        <v>96947</v>
      </c>
      <c r="N170" s="427">
        <v>21204.93</v>
      </c>
      <c r="O170" s="427">
        <v>0</v>
      </c>
      <c r="P170" s="427">
        <v>91173.9</v>
      </c>
      <c r="Q170" s="427">
        <v>12011.300000000001</v>
      </c>
      <c r="R170" s="427">
        <v>104963.9</v>
      </c>
      <c r="S170" s="427">
        <v>0</v>
      </c>
      <c r="T170" s="427">
        <v>0</v>
      </c>
      <c r="U170" s="427">
        <v>50848.32</v>
      </c>
      <c r="V170" s="427">
        <v>31163.22</v>
      </c>
      <c r="W170" s="427">
        <v>0</v>
      </c>
      <c r="X170" s="427">
        <v>2361043.0333333337</v>
      </c>
      <c r="Y170" s="427">
        <v>1185075.58</v>
      </c>
      <c r="Z170" s="427">
        <v>0</v>
      </c>
      <c r="AA170" s="427">
        <v>256609.93</v>
      </c>
      <c r="AB170" s="427">
        <v>38151.14</v>
      </c>
      <c r="AC170" s="427">
        <v>130079.33</v>
      </c>
      <c r="AD170" s="427">
        <v>86373.42</v>
      </c>
      <c r="AE170" s="427">
        <v>87745.58</v>
      </c>
      <c r="AF170" s="427">
        <v>708</v>
      </c>
      <c r="AG170" s="427">
        <v>3823.69</v>
      </c>
      <c r="AH170" s="427">
        <v>0</v>
      </c>
      <c r="AI170" s="427">
        <v>0</v>
      </c>
      <c r="AJ170" s="427">
        <v>29335.73</v>
      </c>
      <c r="AK170" s="427">
        <v>9357.5999999999985</v>
      </c>
      <c r="AL170" s="427">
        <v>47554.11</v>
      </c>
      <c r="AM170" s="427">
        <v>8795.91</v>
      </c>
      <c r="AN170" s="427">
        <v>30017.019999999997</v>
      </c>
      <c r="AO170" s="427">
        <v>4213.47</v>
      </c>
      <c r="AP170" s="427">
        <v>7748.46</v>
      </c>
      <c r="AQ170" s="427">
        <v>51330.25</v>
      </c>
      <c r="AR170" s="427">
        <v>0</v>
      </c>
      <c r="AS170" s="427">
        <v>0</v>
      </c>
      <c r="AT170" s="427">
        <v>37274.58</v>
      </c>
      <c r="AU170" s="427">
        <v>0</v>
      </c>
      <c r="AV170" s="427">
        <v>0</v>
      </c>
      <c r="AW170" s="427">
        <v>35712.26</v>
      </c>
      <c r="AX170" s="427">
        <v>3750</v>
      </c>
      <c r="AY170" s="427">
        <v>0</v>
      </c>
      <c r="AZ170" s="427">
        <v>1501.97</v>
      </c>
      <c r="BA170" s="427">
        <v>9733.39</v>
      </c>
      <c r="BB170" s="427">
        <v>954.5</v>
      </c>
      <c r="BC170" s="427">
        <v>37570.68</v>
      </c>
      <c r="BD170" s="427">
        <v>105198.43</v>
      </c>
      <c r="BE170" s="427">
        <v>9388.7999999999975</v>
      </c>
      <c r="BF170" s="427">
        <v>65068.1</v>
      </c>
      <c r="BG170" s="427">
        <v>0</v>
      </c>
      <c r="BH170" s="427">
        <v>0</v>
      </c>
      <c r="BI170" s="427">
        <v>0</v>
      </c>
      <c r="BJ170" s="427">
        <v>2283071.9300000002</v>
      </c>
      <c r="BK170" s="427">
        <v>231787.62999999948</v>
      </c>
      <c r="BL170" s="427">
        <v>77971.103333333507</v>
      </c>
      <c r="BM170" s="427">
        <v>309758.73333333299</v>
      </c>
      <c r="BN170" s="427">
        <v>8027.5</v>
      </c>
      <c r="BO170" s="427">
        <v>0</v>
      </c>
      <c r="BP170" s="427">
        <v>0</v>
      </c>
      <c r="BQ170" s="427">
        <v>8027.5</v>
      </c>
      <c r="BR170" s="427">
        <v>0</v>
      </c>
      <c r="BS170" s="427">
        <v>0</v>
      </c>
      <c r="BT170" s="427">
        <v>0</v>
      </c>
      <c r="BU170" s="427">
        <v>0</v>
      </c>
      <c r="BV170" s="427">
        <v>0</v>
      </c>
      <c r="BW170" s="427">
        <v>0</v>
      </c>
      <c r="BX170" s="427">
        <v>0</v>
      </c>
      <c r="BY170" s="427">
        <v>0</v>
      </c>
      <c r="BZ170" s="427">
        <v>0</v>
      </c>
      <c r="CA170" s="427">
        <v>27469</v>
      </c>
      <c r="CB170" s="427">
        <v>8027.5</v>
      </c>
      <c r="CC170" s="427">
        <v>35496.5</v>
      </c>
      <c r="CD170" s="427">
        <v>0</v>
      </c>
      <c r="CE170" s="427">
        <v>0</v>
      </c>
      <c r="CF170" s="427">
        <v>0</v>
      </c>
      <c r="CG170" s="427">
        <v>0</v>
      </c>
      <c r="CH170" s="427">
        <v>0</v>
      </c>
      <c r="CI170" s="427">
        <v>0</v>
      </c>
      <c r="CJ170" s="427">
        <v>0</v>
      </c>
      <c r="CK170" s="427">
        <v>0</v>
      </c>
      <c r="CL170" s="427">
        <v>0</v>
      </c>
      <c r="CM170" s="427">
        <v>309758.73333333299</v>
      </c>
      <c r="CN170" s="427">
        <v>0</v>
      </c>
      <c r="CO170" s="427">
        <v>35497</v>
      </c>
      <c r="CP170" s="427">
        <v>-0.5</v>
      </c>
      <c r="CQ170" s="427">
        <v>0</v>
      </c>
      <c r="CR170" s="427">
        <v>345255.23333333299</v>
      </c>
      <c r="CS170" s="427">
        <v>519280.06</v>
      </c>
      <c r="CT170" s="427">
        <v>38895.35</v>
      </c>
      <c r="CU170" s="427">
        <v>0</v>
      </c>
      <c r="CV170" s="427">
        <v>480384.71</v>
      </c>
      <c r="CW170" s="427">
        <v>18.45</v>
      </c>
      <c r="CX170" s="427">
        <v>6383.69</v>
      </c>
      <c r="CY170" s="427">
        <v>2957.04</v>
      </c>
      <c r="CZ170" s="427">
        <v>0</v>
      </c>
      <c r="DA170" s="427">
        <v>-169.6399999999976</v>
      </c>
      <c r="DB170" s="427">
        <v>489574.25</v>
      </c>
      <c r="DC170" s="427">
        <v>0</v>
      </c>
      <c r="DD170" s="427">
        <v>0</v>
      </c>
      <c r="DE170" s="427">
        <v>0</v>
      </c>
      <c r="DF170" s="427">
        <v>0</v>
      </c>
      <c r="DG170" s="427"/>
      <c r="DH170" s="427"/>
      <c r="DI170" s="427"/>
      <c r="DJ170" s="427">
        <v>0</v>
      </c>
      <c r="DK170" s="427">
        <v>0</v>
      </c>
      <c r="DL170" s="427">
        <v>30387.61</v>
      </c>
      <c r="DM170" s="427">
        <v>0</v>
      </c>
      <c r="DN170" s="427">
        <v>0</v>
      </c>
      <c r="DO170" s="427">
        <v>0</v>
      </c>
      <c r="DP170" s="427">
        <v>-174999.43</v>
      </c>
      <c r="DQ170" s="427">
        <v>0</v>
      </c>
      <c r="DR170" s="427">
        <v>0</v>
      </c>
      <c r="DS170" s="427">
        <v>0</v>
      </c>
      <c r="DT170" s="427">
        <v>-144611.82</v>
      </c>
      <c r="DU170" s="427">
        <v>0</v>
      </c>
      <c r="DV170" s="427">
        <v>0</v>
      </c>
      <c r="DW170" s="427">
        <v>0</v>
      </c>
      <c r="DX170" s="427">
        <v>0</v>
      </c>
      <c r="DY170" s="427">
        <v>293.08</v>
      </c>
      <c r="DZ170" s="427">
        <v>0</v>
      </c>
      <c r="EA170" s="427">
        <v>-0.27666666702134535</v>
      </c>
      <c r="EC170" s="428">
        <f t="shared" si="5"/>
        <v>-0.27666666700503129</v>
      </c>
    </row>
    <row r="171" spans="1:133" ht="15.6" hidden="1" x14ac:dyDescent="0.3">
      <c r="A171" s="422" t="str">
        <f t="shared" si="4"/>
        <v>3302108</v>
      </c>
      <c r="B171" s="422" t="s">
        <v>550</v>
      </c>
      <c r="C171" s="423">
        <v>2108</v>
      </c>
      <c r="D171" s="424" t="s">
        <v>338</v>
      </c>
      <c r="E171" s="425" t="s">
        <v>1086</v>
      </c>
      <c r="F171" s="426">
        <v>0</v>
      </c>
      <c r="G171" s="425" t="s">
        <v>161</v>
      </c>
      <c r="H171" s="425" t="s">
        <v>559</v>
      </c>
      <c r="I171" s="427">
        <v>5226735.58</v>
      </c>
      <c r="J171" s="427">
        <v>0</v>
      </c>
      <c r="K171" s="427">
        <v>461412.96</v>
      </c>
      <c r="L171" s="427">
        <v>0</v>
      </c>
      <c r="M171" s="427">
        <v>547970</v>
      </c>
      <c r="N171" s="427">
        <v>154862.6</v>
      </c>
      <c r="O171" s="427">
        <v>730</v>
      </c>
      <c r="P171" s="427">
        <v>0</v>
      </c>
      <c r="Q171" s="427">
        <v>168638.92</v>
      </c>
      <c r="R171" s="427">
        <v>29190.620000000003</v>
      </c>
      <c r="S171" s="427">
        <v>0</v>
      </c>
      <c r="T171" s="427">
        <v>0</v>
      </c>
      <c r="U171" s="427">
        <v>24112.68</v>
      </c>
      <c r="V171" s="427">
        <v>8470</v>
      </c>
      <c r="W171" s="427">
        <v>1142.57</v>
      </c>
      <c r="X171" s="427">
        <v>6623265.9299999997</v>
      </c>
      <c r="Y171" s="427">
        <v>3139725.83</v>
      </c>
      <c r="Z171" s="427">
        <v>0</v>
      </c>
      <c r="AA171" s="427">
        <v>901634.03</v>
      </c>
      <c r="AB171" s="427">
        <v>194190.73</v>
      </c>
      <c r="AC171" s="427">
        <v>254814.1</v>
      </c>
      <c r="AD171" s="427">
        <v>21014.07</v>
      </c>
      <c r="AE171" s="427">
        <v>495838.37</v>
      </c>
      <c r="AF171" s="427">
        <v>5335.7800000000007</v>
      </c>
      <c r="AG171" s="427">
        <v>21229.9</v>
      </c>
      <c r="AH171" s="427">
        <v>0</v>
      </c>
      <c r="AI171" s="427">
        <v>0</v>
      </c>
      <c r="AJ171" s="427">
        <v>35299.129999999997</v>
      </c>
      <c r="AK171" s="427">
        <v>7449.5</v>
      </c>
      <c r="AL171" s="427">
        <v>8167.91</v>
      </c>
      <c r="AM171" s="427">
        <v>6956.93</v>
      </c>
      <c r="AN171" s="427">
        <v>72713.62</v>
      </c>
      <c r="AO171" s="427">
        <v>75170.080000000002</v>
      </c>
      <c r="AP171" s="427">
        <v>45524.490000000005</v>
      </c>
      <c r="AQ171" s="427">
        <v>149262.95000000001</v>
      </c>
      <c r="AR171" s="427">
        <v>6779.08</v>
      </c>
      <c r="AS171" s="427">
        <v>0</v>
      </c>
      <c r="AT171" s="427">
        <v>2749</v>
      </c>
      <c r="AU171" s="427">
        <v>22666.28</v>
      </c>
      <c r="AV171" s="427">
        <v>9498.08</v>
      </c>
      <c r="AW171" s="427">
        <v>6449.61</v>
      </c>
      <c r="AX171" s="427">
        <v>18033.310000000001</v>
      </c>
      <c r="AY171" s="427">
        <v>0</v>
      </c>
      <c r="AZ171" s="427">
        <v>76061.789999999994</v>
      </c>
      <c r="BA171" s="427">
        <v>24312.75</v>
      </c>
      <c r="BB171" s="427">
        <v>9319.66</v>
      </c>
      <c r="BC171" s="427">
        <v>657083.02999999991</v>
      </c>
      <c r="BD171" s="427">
        <v>264184.52999999997</v>
      </c>
      <c r="BE171" s="427">
        <v>58838.64999999998</v>
      </c>
      <c r="BF171" s="427">
        <v>199743.94</v>
      </c>
      <c r="BG171" s="427">
        <v>0</v>
      </c>
      <c r="BH171" s="427">
        <v>0</v>
      </c>
      <c r="BI171" s="427">
        <v>0</v>
      </c>
      <c r="BJ171" s="427">
        <v>6790047.1300000036</v>
      </c>
      <c r="BK171" s="427">
        <v>1091897.219999996</v>
      </c>
      <c r="BL171" s="427">
        <v>-166781.20000000391</v>
      </c>
      <c r="BM171" s="427">
        <v>925116.0199999921</v>
      </c>
      <c r="BN171" s="427">
        <v>13981</v>
      </c>
      <c r="BO171" s="427">
        <v>0</v>
      </c>
      <c r="BP171" s="427">
        <v>0</v>
      </c>
      <c r="BQ171" s="427">
        <v>13981</v>
      </c>
      <c r="BR171" s="427">
        <v>0</v>
      </c>
      <c r="BS171" s="427">
        <v>0</v>
      </c>
      <c r="BT171" s="427">
        <v>0</v>
      </c>
      <c r="BU171" s="427">
        <v>0</v>
      </c>
      <c r="BV171" s="427">
        <v>0</v>
      </c>
      <c r="BW171" s="427">
        <v>0</v>
      </c>
      <c r="BX171" s="427">
        <v>0</v>
      </c>
      <c r="BY171" s="427">
        <v>0</v>
      </c>
      <c r="BZ171" s="427">
        <v>0</v>
      </c>
      <c r="CA171" s="427">
        <v>146670.5</v>
      </c>
      <c r="CB171" s="427">
        <v>13981</v>
      </c>
      <c r="CC171" s="427">
        <v>160651.5</v>
      </c>
      <c r="CD171" s="427">
        <v>0</v>
      </c>
      <c r="CE171" s="427">
        <v>0</v>
      </c>
      <c r="CF171" s="427">
        <v>0</v>
      </c>
      <c r="CG171" s="427">
        <v>0</v>
      </c>
      <c r="CH171" s="427">
        <v>0</v>
      </c>
      <c r="CI171" s="427">
        <v>0</v>
      </c>
      <c r="CJ171" s="427">
        <v>0</v>
      </c>
      <c r="CK171" s="427">
        <v>0</v>
      </c>
      <c r="CL171" s="427">
        <v>0</v>
      </c>
      <c r="CM171" s="427">
        <v>925116.0199999921</v>
      </c>
      <c r="CN171" s="427">
        <v>0</v>
      </c>
      <c r="CO171" s="427">
        <v>0</v>
      </c>
      <c r="CP171" s="427">
        <v>160651.5</v>
      </c>
      <c r="CQ171" s="427">
        <v>0</v>
      </c>
      <c r="CR171" s="427">
        <v>1085767.5199999921</v>
      </c>
      <c r="CS171" s="427">
        <v>1586496.14</v>
      </c>
      <c r="CT171" s="427">
        <v>16914.419999999998</v>
      </c>
      <c r="CU171" s="427">
        <v>0</v>
      </c>
      <c r="CV171" s="427">
        <v>1569581.72</v>
      </c>
      <c r="CW171" s="427">
        <v>0</v>
      </c>
      <c r="CX171" s="427">
        <v>28842.28</v>
      </c>
      <c r="CY171" s="427">
        <v>13536.18</v>
      </c>
      <c r="CZ171" s="427">
        <v>0</v>
      </c>
      <c r="DA171" s="427">
        <v>0</v>
      </c>
      <c r="DB171" s="427">
        <v>1611960.18</v>
      </c>
      <c r="DC171" s="427">
        <v>0</v>
      </c>
      <c r="DD171" s="427">
        <v>0</v>
      </c>
      <c r="DE171" s="427">
        <v>0</v>
      </c>
      <c r="DF171" s="427">
        <v>0</v>
      </c>
      <c r="DG171" s="427"/>
      <c r="DH171" s="427"/>
      <c r="DI171" s="427"/>
      <c r="DJ171" s="427">
        <v>0</v>
      </c>
      <c r="DK171" s="427">
        <v>0</v>
      </c>
      <c r="DL171" s="427">
        <v>27676.55</v>
      </c>
      <c r="DM171" s="427">
        <v>0</v>
      </c>
      <c r="DN171" s="427">
        <v>76041.56</v>
      </c>
      <c r="DO171" s="427">
        <v>0</v>
      </c>
      <c r="DP171" s="427">
        <v>-486926.96</v>
      </c>
      <c r="DQ171" s="427">
        <v>-141969.89000000001</v>
      </c>
      <c r="DR171" s="427">
        <v>0</v>
      </c>
      <c r="DS171" s="427">
        <v>0</v>
      </c>
      <c r="DT171" s="427">
        <v>-525178.74</v>
      </c>
      <c r="DU171" s="427">
        <v>4730</v>
      </c>
      <c r="DV171" s="427">
        <v>0</v>
      </c>
      <c r="DW171" s="427">
        <v>0</v>
      </c>
      <c r="DX171" s="427">
        <v>0</v>
      </c>
      <c r="DY171" s="427">
        <v>0</v>
      </c>
      <c r="DZ171" s="427">
        <v>-5744.01</v>
      </c>
      <c r="EA171" s="427">
        <v>8.9999992167577147E-2</v>
      </c>
      <c r="EC171" s="428">
        <f t="shared" si="5"/>
        <v>8.99999921584822E-2</v>
      </c>
    </row>
    <row r="172" spans="1:133" ht="15.6" hidden="1" x14ac:dyDescent="0.3">
      <c r="A172" s="422" t="str">
        <f t="shared" si="4"/>
        <v>3301019</v>
      </c>
      <c r="B172" s="422" t="s">
        <v>551</v>
      </c>
      <c r="C172" s="423">
        <v>1019</v>
      </c>
      <c r="D172" s="424" t="s">
        <v>339</v>
      </c>
      <c r="E172" s="425" t="s">
        <v>1086</v>
      </c>
      <c r="F172" s="426">
        <v>46094</v>
      </c>
      <c r="G172" s="425" t="s">
        <v>161</v>
      </c>
      <c r="H172" s="425" t="s">
        <v>491</v>
      </c>
      <c r="I172" s="427">
        <v>734404.62367411307</v>
      </c>
      <c r="J172" s="427">
        <v>0</v>
      </c>
      <c r="K172" s="427">
        <v>4580.2242659279782</v>
      </c>
      <c r="L172" s="427">
        <v>0</v>
      </c>
      <c r="M172" s="427">
        <v>0</v>
      </c>
      <c r="N172" s="427">
        <v>876</v>
      </c>
      <c r="O172" s="427">
        <v>0</v>
      </c>
      <c r="P172" s="427">
        <v>0</v>
      </c>
      <c r="Q172" s="427">
        <v>203430.95</v>
      </c>
      <c r="R172" s="427">
        <v>5169.13</v>
      </c>
      <c r="S172" s="427">
        <v>0</v>
      </c>
      <c r="T172" s="427">
        <v>0</v>
      </c>
      <c r="U172" s="427">
        <v>2984.11</v>
      </c>
      <c r="V172" s="427">
        <v>0</v>
      </c>
      <c r="W172" s="427">
        <v>0</v>
      </c>
      <c r="X172" s="427">
        <v>951445.03794004116</v>
      </c>
      <c r="Y172" s="427">
        <v>298196.88</v>
      </c>
      <c r="Z172" s="427">
        <v>0</v>
      </c>
      <c r="AA172" s="427">
        <v>312327.28000000003</v>
      </c>
      <c r="AB172" s="427">
        <v>0</v>
      </c>
      <c r="AC172" s="427">
        <v>79961.97</v>
      </c>
      <c r="AD172" s="427">
        <v>2788.21</v>
      </c>
      <c r="AE172" s="427">
        <v>41885.870000000003</v>
      </c>
      <c r="AF172" s="427">
        <v>750</v>
      </c>
      <c r="AG172" s="427">
        <v>3537</v>
      </c>
      <c r="AH172" s="427">
        <v>0</v>
      </c>
      <c r="AI172" s="427">
        <v>0</v>
      </c>
      <c r="AJ172" s="427">
        <v>240.49</v>
      </c>
      <c r="AK172" s="427">
        <v>0</v>
      </c>
      <c r="AL172" s="427">
        <v>45958.83</v>
      </c>
      <c r="AM172" s="427">
        <v>1380.95</v>
      </c>
      <c r="AN172" s="427">
        <v>15733</v>
      </c>
      <c r="AO172" s="427">
        <v>0</v>
      </c>
      <c r="AP172" s="427">
        <v>11643.3</v>
      </c>
      <c r="AQ172" s="427">
        <v>7368.47</v>
      </c>
      <c r="AR172" s="427">
        <v>0</v>
      </c>
      <c r="AS172" s="427">
        <v>0</v>
      </c>
      <c r="AT172" s="427">
        <v>0</v>
      </c>
      <c r="AU172" s="427">
        <v>2192</v>
      </c>
      <c r="AV172" s="427">
        <v>0</v>
      </c>
      <c r="AW172" s="427">
        <v>0</v>
      </c>
      <c r="AX172" s="427">
        <v>0</v>
      </c>
      <c r="AY172" s="427">
        <v>0</v>
      </c>
      <c r="AZ172" s="427">
        <v>58983.09</v>
      </c>
      <c r="BA172" s="427">
        <v>6583.5</v>
      </c>
      <c r="BB172" s="427">
        <v>0</v>
      </c>
      <c r="BC172" s="427">
        <v>5216.88</v>
      </c>
      <c r="BD172" s="427">
        <v>23796</v>
      </c>
      <c r="BE172" s="427">
        <v>0</v>
      </c>
      <c r="BF172" s="427">
        <v>35441.06</v>
      </c>
      <c r="BG172" s="427">
        <v>0</v>
      </c>
      <c r="BH172" s="427">
        <v>0</v>
      </c>
      <c r="BI172" s="427">
        <v>0</v>
      </c>
      <c r="BJ172" s="427">
        <v>953984.7799999998</v>
      </c>
      <c r="BK172" s="427">
        <v>-241139.93999999989</v>
      </c>
      <c r="BL172" s="427">
        <v>-2539.742059958633</v>
      </c>
      <c r="BM172" s="427">
        <v>-243679.68205995852</v>
      </c>
      <c r="BN172" s="427">
        <v>5026</v>
      </c>
      <c r="BO172" s="427">
        <v>0</v>
      </c>
      <c r="BP172" s="427">
        <v>0</v>
      </c>
      <c r="BQ172" s="427">
        <v>5026</v>
      </c>
      <c r="BR172" s="427">
        <v>0</v>
      </c>
      <c r="BS172" s="427">
        <v>0</v>
      </c>
      <c r="BT172" s="427">
        <v>0</v>
      </c>
      <c r="BU172" s="427">
        <v>0</v>
      </c>
      <c r="BV172" s="427">
        <v>0</v>
      </c>
      <c r="BW172" s="427">
        <v>0</v>
      </c>
      <c r="BX172" s="427">
        <v>0</v>
      </c>
      <c r="BY172" s="427">
        <v>0</v>
      </c>
      <c r="BZ172" s="427">
        <v>0</v>
      </c>
      <c r="CA172" s="427">
        <v>47827.95</v>
      </c>
      <c r="CB172" s="427">
        <v>5026</v>
      </c>
      <c r="CC172" s="427">
        <v>52853.95</v>
      </c>
      <c r="CD172" s="427">
        <v>0</v>
      </c>
      <c r="CE172" s="427">
        <v>0</v>
      </c>
      <c r="CF172" s="427">
        <v>0</v>
      </c>
      <c r="CG172" s="427">
        <v>0</v>
      </c>
      <c r="CH172" s="427">
        <v>0</v>
      </c>
      <c r="CI172" s="427">
        <v>0</v>
      </c>
      <c r="CJ172" s="427">
        <v>0</v>
      </c>
      <c r="CK172" s="427">
        <v>0</v>
      </c>
      <c r="CL172" s="427">
        <v>0</v>
      </c>
      <c r="CM172" s="427">
        <v>0</v>
      </c>
      <c r="CN172" s="427">
        <v>-243679.68205995852</v>
      </c>
      <c r="CO172" s="427">
        <v>52854</v>
      </c>
      <c r="CP172" s="427">
        <v>-5.0000000002910383E-2</v>
      </c>
      <c r="CQ172" s="427">
        <v>0</v>
      </c>
      <c r="CR172" s="427">
        <v>-190825.73205995851</v>
      </c>
      <c r="CS172" s="427">
        <v>-170305.63</v>
      </c>
      <c r="CT172" s="427">
        <v>0</v>
      </c>
      <c r="CU172" s="427">
        <v>0</v>
      </c>
      <c r="CV172" s="427">
        <v>-170305.63</v>
      </c>
      <c r="CW172" s="427">
        <v>0</v>
      </c>
      <c r="CX172" s="427">
        <v>1157.6400000000001</v>
      </c>
      <c r="CY172" s="427">
        <v>0</v>
      </c>
      <c r="CZ172" s="427">
        <v>0</v>
      </c>
      <c r="DA172" s="427">
        <v>257.02</v>
      </c>
      <c r="DB172" s="427">
        <v>-168890.97</v>
      </c>
      <c r="DC172" s="427">
        <v>0</v>
      </c>
      <c r="DD172" s="427">
        <v>0</v>
      </c>
      <c r="DE172" s="427">
        <v>0</v>
      </c>
      <c r="DF172" s="427">
        <v>0</v>
      </c>
      <c r="DG172" s="427"/>
      <c r="DH172" s="427"/>
      <c r="DI172" s="427"/>
      <c r="DJ172" s="427">
        <v>0</v>
      </c>
      <c r="DK172" s="427">
        <v>0</v>
      </c>
      <c r="DL172" s="427">
        <v>0</v>
      </c>
      <c r="DM172" s="427">
        <v>38252.120000000003</v>
      </c>
      <c r="DN172" s="427">
        <v>0</v>
      </c>
      <c r="DO172" s="427">
        <v>0</v>
      </c>
      <c r="DP172" s="427">
        <v>-60187.13</v>
      </c>
      <c r="DQ172" s="427">
        <v>0</v>
      </c>
      <c r="DR172" s="427">
        <v>0</v>
      </c>
      <c r="DS172" s="427">
        <v>0</v>
      </c>
      <c r="DT172" s="427">
        <v>-21935.009999999995</v>
      </c>
      <c r="DU172" s="427">
        <v>0</v>
      </c>
      <c r="DV172" s="427">
        <v>0</v>
      </c>
      <c r="DW172" s="427">
        <v>0</v>
      </c>
      <c r="DX172" s="427">
        <v>0</v>
      </c>
      <c r="DY172" s="427">
        <v>0</v>
      </c>
      <c r="DZ172" s="427">
        <v>0</v>
      </c>
      <c r="EA172" s="427">
        <v>0.24794004147406667</v>
      </c>
      <c r="EC172" s="428">
        <f t="shared" si="5"/>
        <v>0.24794004148861859</v>
      </c>
    </row>
    <row r="173" spans="1:133" ht="15.6" hidden="1" x14ac:dyDescent="0.3">
      <c r="A173" s="422" t="str">
        <f t="shared" si="4"/>
        <v>3302306</v>
      </c>
      <c r="B173" s="422" t="s">
        <v>552</v>
      </c>
      <c r="C173" s="423">
        <v>2306</v>
      </c>
      <c r="D173" s="424" t="s">
        <v>340</v>
      </c>
      <c r="E173" s="425" t="s">
        <v>1086</v>
      </c>
      <c r="F173" s="426">
        <v>46094</v>
      </c>
      <c r="G173" s="425" t="s">
        <v>161</v>
      </c>
      <c r="H173" s="425" t="s">
        <v>560</v>
      </c>
      <c r="I173" s="427">
        <v>1346355.4418285023</v>
      </c>
      <c r="J173" s="427">
        <v>0</v>
      </c>
      <c r="K173" s="427">
        <v>25338.666666666664</v>
      </c>
      <c r="L173" s="427">
        <v>0</v>
      </c>
      <c r="M173" s="427">
        <v>137865</v>
      </c>
      <c r="N173" s="427">
        <v>45947.090000000004</v>
      </c>
      <c r="O173" s="427">
        <v>0</v>
      </c>
      <c r="P173" s="427">
        <v>0</v>
      </c>
      <c r="Q173" s="427">
        <v>62932.237299999964</v>
      </c>
      <c r="R173" s="427">
        <v>11507</v>
      </c>
      <c r="S173" s="427">
        <v>0</v>
      </c>
      <c r="T173" s="427">
        <v>0</v>
      </c>
      <c r="U173" s="427">
        <v>9832</v>
      </c>
      <c r="V173" s="427">
        <v>0</v>
      </c>
      <c r="W173" s="427">
        <v>0</v>
      </c>
      <c r="X173" s="427">
        <v>1639777.4357951691</v>
      </c>
      <c r="Y173" s="427">
        <v>752952.58</v>
      </c>
      <c r="Z173" s="427">
        <v>0</v>
      </c>
      <c r="AA173" s="427">
        <v>286959.51</v>
      </c>
      <c r="AB173" s="427">
        <v>46386</v>
      </c>
      <c r="AC173" s="427">
        <v>96959.53</v>
      </c>
      <c r="AD173" s="427">
        <v>0</v>
      </c>
      <c r="AE173" s="427">
        <v>53141.59</v>
      </c>
      <c r="AF173" s="427">
        <v>4556.09</v>
      </c>
      <c r="AG173" s="427">
        <v>1462.15</v>
      </c>
      <c r="AH173" s="427">
        <v>0</v>
      </c>
      <c r="AI173" s="427">
        <v>0</v>
      </c>
      <c r="AJ173" s="427">
        <v>19563.84</v>
      </c>
      <c r="AK173" s="427">
        <v>1195</v>
      </c>
      <c r="AL173" s="427">
        <v>911.44</v>
      </c>
      <c r="AM173" s="427">
        <v>7031</v>
      </c>
      <c r="AN173" s="427">
        <v>21140.46</v>
      </c>
      <c r="AO173" s="427">
        <v>19886.79</v>
      </c>
      <c r="AP173" s="427">
        <v>5029.91</v>
      </c>
      <c r="AQ173" s="427">
        <v>42412.81</v>
      </c>
      <c r="AR173" s="427">
        <v>0</v>
      </c>
      <c r="AS173" s="427">
        <v>0</v>
      </c>
      <c r="AT173" s="427">
        <v>1055.3399999999999</v>
      </c>
      <c r="AU173" s="427">
        <v>0</v>
      </c>
      <c r="AV173" s="427">
        <v>3550.98</v>
      </c>
      <c r="AW173" s="427">
        <v>0</v>
      </c>
      <c r="AX173" s="427">
        <v>0</v>
      </c>
      <c r="AY173" s="427">
        <v>0</v>
      </c>
      <c r="AZ173" s="427">
        <v>8835.56</v>
      </c>
      <c r="BA173" s="427">
        <v>5139.75</v>
      </c>
      <c r="BB173" s="427">
        <v>9546.9500000000007</v>
      </c>
      <c r="BC173" s="427">
        <v>85220.45</v>
      </c>
      <c r="BD173" s="427">
        <v>46689.819999999992</v>
      </c>
      <c r="BE173" s="427">
        <v>5502.880000000001</v>
      </c>
      <c r="BF173" s="427">
        <v>98848</v>
      </c>
      <c r="BG173" s="427">
        <v>0</v>
      </c>
      <c r="BH173" s="427">
        <v>73.56</v>
      </c>
      <c r="BI173" s="427">
        <v>0</v>
      </c>
      <c r="BJ173" s="427">
        <v>1624051.99</v>
      </c>
      <c r="BK173" s="427">
        <v>279911.79999999847</v>
      </c>
      <c r="BL173" s="427">
        <v>15725.4457951691</v>
      </c>
      <c r="BM173" s="427">
        <v>295637.24579516758</v>
      </c>
      <c r="BN173" s="427">
        <v>6340</v>
      </c>
      <c r="BO173" s="427">
        <v>0</v>
      </c>
      <c r="BP173" s="427">
        <v>0</v>
      </c>
      <c r="BQ173" s="427">
        <v>6340</v>
      </c>
      <c r="BR173" s="427">
        <v>0</v>
      </c>
      <c r="BS173" s="427">
        <v>0</v>
      </c>
      <c r="BT173" s="427">
        <v>0</v>
      </c>
      <c r="BU173" s="427">
        <v>0</v>
      </c>
      <c r="BV173" s="427">
        <v>0</v>
      </c>
      <c r="BW173" s="427">
        <v>0</v>
      </c>
      <c r="BX173" s="427">
        <v>0</v>
      </c>
      <c r="BY173" s="427">
        <v>0</v>
      </c>
      <c r="BZ173" s="427">
        <v>0</v>
      </c>
      <c r="CA173" s="427">
        <v>31042.98</v>
      </c>
      <c r="CB173" s="427">
        <v>6340</v>
      </c>
      <c r="CC173" s="427">
        <v>37382.979999999996</v>
      </c>
      <c r="CD173" s="427">
        <v>0</v>
      </c>
      <c r="CE173" s="427">
        <v>0</v>
      </c>
      <c r="CF173" s="427">
        <v>0</v>
      </c>
      <c r="CG173" s="427">
        <v>0</v>
      </c>
      <c r="CH173" s="427">
        <v>0</v>
      </c>
      <c r="CI173" s="427">
        <v>0</v>
      </c>
      <c r="CJ173" s="427">
        <v>0</v>
      </c>
      <c r="CK173" s="427">
        <v>0</v>
      </c>
      <c r="CL173" s="427">
        <v>0</v>
      </c>
      <c r="CM173" s="427">
        <v>295637.24579516758</v>
      </c>
      <c r="CN173" s="427">
        <v>0</v>
      </c>
      <c r="CO173" s="427">
        <v>37383</v>
      </c>
      <c r="CP173" s="427">
        <v>-2.0000000004074536E-2</v>
      </c>
      <c r="CQ173" s="427">
        <v>0</v>
      </c>
      <c r="CR173" s="427">
        <v>333020.22579516756</v>
      </c>
      <c r="CS173" s="427">
        <v>446549.9</v>
      </c>
      <c r="CT173" s="427">
        <v>-84</v>
      </c>
      <c r="CU173" s="427">
        <v>0</v>
      </c>
      <c r="CV173" s="427">
        <v>446633.9</v>
      </c>
      <c r="CW173" s="427">
        <v>0</v>
      </c>
      <c r="CX173" s="427">
        <v>2597</v>
      </c>
      <c r="CY173" s="427">
        <v>3235</v>
      </c>
      <c r="CZ173" s="427">
        <v>0</v>
      </c>
      <c r="DA173" s="427">
        <v>1782</v>
      </c>
      <c r="DB173" s="427">
        <v>454247.9</v>
      </c>
      <c r="DC173" s="427">
        <v>0</v>
      </c>
      <c r="DD173" s="427">
        <v>0</v>
      </c>
      <c r="DE173" s="427">
        <v>0</v>
      </c>
      <c r="DF173" s="427">
        <v>0</v>
      </c>
      <c r="DG173" s="427"/>
      <c r="DH173" s="427"/>
      <c r="DI173" s="427"/>
      <c r="DJ173" s="427">
        <v>0</v>
      </c>
      <c r="DK173" s="427">
        <v>0</v>
      </c>
      <c r="DL173" s="427">
        <v>0</v>
      </c>
      <c r="DM173" s="427">
        <v>0</v>
      </c>
      <c r="DN173" s="427">
        <v>0</v>
      </c>
      <c r="DO173" s="427">
        <v>0</v>
      </c>
      <c r="DP173" s="427">
        <v>-121227.8</v>
      </c>
      <c r="DQ173" s="427">
        <v>0</v>
      </c>
      <c r="DR173" s="427">
        <v>0</v>
      </c>
      <c r="DS173" s="427">
        <v>0</v>
      </c>
      <c r="DT173" s="427">
        <v>-121227.8</v>
      </c>
      <c r="DU173" s="427">
        <v>0</v>
      </c>
      <c r="DV173" s="427">
        <v>0</v>
      </c>
      <c r="DW173" s="427">
        <v>0</v>
      </c>
      <c r="DX173" s="427">
        <v>0</v>
      </c>
      <c r="DY173" s="427">
        <v>0</v>
      </c>
      <c r="DZ173" s="427">
        <v>0</v>
      </c>
      <c r="EA173" s="427">
        <v>0.1257951675215736</v>
      </c>
      <c r="EC173" s="428">
        <f t="shared" si="5"/>
        <v>0.12579516753612552</v>
      </c>
    </row>
    <row r="174" spans="1:133" ht="15.6" hidden="1" x14ac:dyDescent="0.3">
      <c r="A174" s="422" t="str">
        <f t="shared" si="4"/>
        <v>3302308</v>
      </c>
      <c r="B174" s="422" t="s">
        <v>553</v>
      </c>
      <c r="C174" s="423">
        <v>2308</v>
      </c>
      <c r="D174" s="424" t="s">
        <v>341</v>
      </c>
      <c r="E174" s="425" t="s">
        <v>1086</v>
      </c>
      <c r="F174" s="426">
        <v>46094</v>
      </c>
      <c r="G174" s="425" t="s">
        <v>161</v>
      </c>
      <c r="H174" s="425" t="s">
        <v>561</v>
      </c>
      <c r="I174" s="427">
        <v>2716463.0418125554</v>
      </c>
      <c r="J174" s="427">
        <v>0</v>
      </c>
      <c r="K174" s="427">
        <v>162858.69000000003</v>
      </c>
      <c r="L174" s="427">
        <v>0</v>
      </c>
      <c r="M174" s="427">
        <v>364210</v>
      </c>
      <c r="N174" s="427">
        <v>47980.93</v>
      </c>
      <c r="O174" s="427">
        <v>0</v>
      </c>
      <c r="P174" s="427">
        <v>3257</v>
      </c>
      <c r="Q174" s="427">
        <v>3575.33</v>
      </c>
      <c r="R174" s="427">
        <v>30023.33</v>
      </c>
      <c r="S174" s="427">
        <v>0</v>
      </c>
      <c r="T174" s="427">
        <v>0</v>
      </c>
      <c r="U174" s="427">
        <v>15279.099999999999</v>
      </c>
      <c r="V174" s="427">
        <v>15401.07</v>
      </c>
      <c r="W174" s="427">
        <v>1</v>
      </c>
      <c r="X174" s="427">
        <v>3359049.4918125556</v>
      </c>
      <c r="Y174" s="427">
        <v>1494791.25</v>
      </c>
      <c r="Z174" s="427">
        <v>0</v>
      </c>
      <c r="AA174" s="427">
        <v>581272.84</v>
      </c>
      <c r="AB174" s="427">
        <v>97045.069999999992</v>
      </c>
      <c r="AC174" s="427">
        <v>202544.28</v>
      </c>
      <c r="AD174" s="427">
        <v>90916.439999999988</v>
      </c>
      <c r="AE174" s="427">
        <v>203863.51000000004</v>
      </c>
      <c r="AF174" s="427">
        <v>10270.24</v>
      </c>
      <c r="AG174" s="427">
        <v>1874.55</v>
      </c>
      <c r="AH174" s="427">
        <v>0</v>
      </c>
      <c r="AI174" s="427">
        <v>0</v>
      </c>
      <c r="AJ174" s="427">
        <v>43496.130000000005</v>
      </c>
      <c r="AK174" s="427">
        <v>3499.36</v>
      </c>
      <c r="AL174" s="427">
        <v>44425.67</v>
      </c>
      <c r="AM174" s="427">
        <v>9977.51</v>
      </c>
      <c r="AN174" s="427">
        <v>40202.949999999997</v>
      </c>
      <c r="AO174" s="427">
        <v>36039.78</v>
      </c>
      <c r="AP174" s="427">
        <v>15390.48</v>
      </c>
      <c r="AQ174" s="427">
        <v>30643.010000000002</v>
      </c>
      <c r="AR174" s="427">
        <v>8537</v>
      </c>
      <c r="AS174" s="427">
        <v>0</v>
      </c>
      <c r="AT174" s="427">
        <v>5709.52</v>
      </c>
      <c r="AU174" s="427">
        <v>16981.32</v>
      </c>
      <c r="AV174" s="427">
        <v>0</v>
      </c>
      <c r="AW174" s="427">
        <v>19439.96</v>
      </c>
      <c r="AX174" s="427">
        <v>0</v>
      </c>
      <c r="AY174" s="427">
        <v>0</v>
      </c>
      <c r="AZ174" s="427">
        <v>45276.95</v>
      </c>
      <c r="BA174" s="427">
        <v>10484</v>
      </c>
      <c r="BB174" s="427">
        <v>8337</v>
      </c>
      <c r="BC174" s="427">
        <v>70812.170000000013</v>
      </c>
      <c r="BD174" s="427">
        <v>114948.23</v>
      </c>
      <c r="BE174" s="427">
        <v>149226.96000000002</v>
      </c>
      <c r="BF174" s="427">
        <v>79312.69</v>
      </c>
      <c r="BG174" s="427">
        <v>0</v>
      </c>
      <c r="BH174" s="427">
        <v>0</v>
      </c>
      <c r="BI174" s="427">
        <v>0</v>
      </c>
      <c r="BJ174" s="427">
        <v>3435318.8699999987</v>
      </c>
      <c r="BK174" s="427">
        <v>432926.45999999874</v>
      </c>
      <c r="BL174" s="427">
        <v>-76269.37818744313</v>
      </c>
      <c r="BM174" s="427">
        <v>356657.08181255561</v>
      </c>
      <c r="BN174" s="427">
        <v>8790.25</v>
      </c>
      <c r="BO174" s="427">
        <v>0</v>
      </c>
      <c r="BP174" s="427">
        <v>0</v>
      </c>
      <c r="BQ174" s="427">
        <v>8790.25</v>
      </c>
      <c r="BR174" s="427">
        <v>0</v>
      </c>
      <c r="BS174" s="427">
        <v>556.01</v>
      </c>
      <c r="BT174" s="427">
        <v>0</v>
      </c>
      <c r="BU174" s="427">
        <v>0</v>
      </c>
      <c r="BV174" s="427">
        <v>14180.63</v>
      </c>
      <c r="BW174" s="427">
        <v>0</v>
      </c>
      <c r="BX174" s="427">
        <v>0</v>
      </c>
      <c r="BY174" s="427">
        <v>0</v>
      </c>
      <c r="BZ174" s="427">
        <v>14736.64</v>
      </c>
      <c r="CA174" s="427">
        <v>26430.370000000003</v>
      </c>
      <c r="CB174" s="427">
        <v>-5946.3899999999994</v>
      </c>
      <c r="CC174" s="427">
        <v>20483.980000000003</v>
      </c>
      <c r="CD174" s="427">
        <v>0</v>
      </c>
      <c r="CE174" s="427">
        <v>0</v>
      </c>
      <c r="CF174" s="427">
        <v>0</v>
      </c>
      <c r="CG174" s="427">
        <v>0</v>
      </c>
      <c r="CH174" s="427">
        <v>0</v>
      </c>
      <c r="CI174" s="427">
        <v>0</v>
      </c>
      <c r="CJ174" s="427">
        <v>0</v>
      </c>
      <c r="CK174" s="427">
        <v>0</v>
      </c>
      <c r="CL174" s="427">
        <v>0</v>
      </c>
      <c r="CM174" s="427">
        <v>356657.08181255561</v>
      </c>
      <c r="CN174" s="427">
        <v>0</v>
      </c>
      <c r="CO174" s="427">
        <v>20484</v>
      </c>
      <c r="CP174" s="427">
        <v>-1.9999999996798579E-2</v>
      </c>
      <c r="CQ174" s="427">
        <v>0</v>
      </c>
      <c r="CR174" s="427">
        <v>377141.06181255559</v>
      </c>
      <c r="CS174" s="427">
        <v>445949.09</v>
      </c>
      <c r="CT174" s="427">
        <v>324826.92</v>
      </c>
      <c r="CU174" s="427">
        <v>552.28</v>
      </c>
      <c r="CV174" s="427">
        <v>121674.45000000004</v>
      </c>
      <c r="CW174" s="427">
        <v>0</v>
      </c>
      <c r="CX174" s="427">
        <v>10337.07</v>
      </c>
      <c r="CY174" s="427">
        <v>6451.26</v>
      </c>
      <c r="CZ174" s="427">
        <v>0</v>
      </c>
      <c r="DA174" s="427">
        <v>0</v>
      </c>
      <c r="DB174" s="427">
        <v>138462.78000000006</v>
      </c>
      <c r="DC174" s="427">
        <v>300305.15000000002</v>
      </c>
      <c r="DD174" s="427">
        <v>0</v>
      </c>
      <c r="DE174" s="427">
        <v>0</v>
      </c>
      <c r="DF174" s="427">
        <v>300305.15000000002</v>
      </c>
      <c r="DG174" s="427"/>
      <c r="DH174" s="427"/>
      <c r="DI174" s="427"/>
      <c r="DJ174" s="427">
        <v>0</v>
      </c>
      <c r="DK174" s="427">
        <v>300305.15000000002</v>
      </c>
      <c r="DL174" s="427">
        <v>0</v>
      </c>
      <c r="DM174" s="427">
        <v>0</v>
      </c>
      <c r="DN174" s="427">
        <v>0</v>
      </c>
      <c r="DO174" s="427">
        <v>0</v>
      </c>
      <c r="DP174" s="427">
        <v>-41122.67</v>
      </c>
      <c r="DQ174" s="427">
        <v>-20504.68</v>
      </c>
      <c r="DR174" s="427">
        <v>0</v>
      </c>
      <c r="DS174" s="427">
        <v>0</v>
      </c>
      <c r="DT174" s="427">
        <v>-61627.35</v>
      </c>
      <c r="DU174" s="427">
        <v>0</v>
      </c>
      <c r="DV174" s="427">
        <v>0</v>
      </c>
      <c r="DW174" s="427">
        <v>0</v>
      </c>
      <c r="DX174" s="427">
        <v>0</v>
      </c>
      <c r="DY174" s="427">
        <v>0</v>
      </c>
      <c r="DZ174" s="427">
        <v>0</v>
      </c>
      <c r="EA174" s="427">
        <v>0.48181255551753566</v>
      </c>
      <c r="EC174" s="428">
        <f t="shared" si="5"/>
        <v>0.4818125555102597</v>
      </c>
    </row>
    <row r="175" spans="1:133" ht="15.6" hidden="1" x14ac:dyDescent="0.3">
      <c r="A175" s="422" t="str">
        <f t="shared" si="4"/>
        <v>3302245</v>
      </c>
      <c r="B175" s="422" t="s">
        <v>554</v>
      </c>
      <c r="C175" s="423">
        <v>2245</v>
      </c>
      <c r="D175" s="424" t="s">
        <v>342</v>
      </c>
      <c r="E175" s="425" t="s">
        <v>1086</v>
      </c>
      <c r="F175" s="426" t="s">
        <v>1091</v>
      </c>
      <c r="G175" s="425" t="s">
        <v>161</v>
      </c>
      <c r="H175" s="425" t="s">
        <v>563</v>
      </c>
      <c r="I175" s="427">
        <v>1736911.06</v>
      </c>
      <c r="J175" s="427">
        <v>0</v>
      </c>
      <c r="K175" s="427">
        <v>186769.1</v>
      </c>
      <c r="L175" s="427">
        <v>0</v>
      </c>
      <c r="M175" s="427">
        <v>230280</v>
      </c>
      <c r="N175" s="427">
        <v>30440.93</v>
      </c>
      <c r="O175" s="427">
        <v>0</v>
      </c>
      <c r="P175" s="427">
        <v>0</v>
      </c>
      <c r="Q175" s="427">
        <v>6579.72</v>
      </c>
      <c r="R175" s="427">
        <v>607.04999999999995</v>
      </c>
      <c r="S175" s="427">
        <v>3850</v>
      </c>
      <c r="T175" s="427">
        <v>0</v>
      </c>
      <c r="U175" s="427">
        <v>0</v>
      </c>
      <c r="V175" s="427">
        <v>6824.17</v>
      </c>
      <c r="W175" s="427">
        <v>0</v>
      </c>
      <c r="X175" s="427">
        <v>2202262.0300000003</v>
      </c>
      <c r="Y175" s="427">
        <v>804925.64</v>
      </c>
      <c r="Z175" s="427">
        <v>0</v>
      </c>
      <c r="AA175" s="427">
        <v>350270.29000000004</v>
      </c>
      <c r="AB175" s="427">
        <v>81685.61</v>
      </c>
      <c r="AC175" s="427">
        <v>152056.51</v>
      </c>
      <c r="AD175" s="427">
        <v>0</v>
      </c>
      <c r="AE175" s="427">
        <v>3691.42</v>
      </c>
      <c r="AF175" s="427">
        <v>5627.28</v>
      </c>
      <c r="AG175" s="427">
        <v>7816.99</v>
      </c>
      <c r="AH175" s="427">
        <v>0</v>
      </c>
      <c r="AI175" s="427">
        <v>5376.47</v>
      </c>
      <c r="AJ175" s="427">
        <v>2922.06</v>
      </c>
      <c r="AK175" s="427">
        <v>2864.87</v>
      </c>
      <c r="AL175" s="427">
        <v>0</v>
      </c>
      <c r="AM175" s="427">
        <v>14170.75</v>
      </c>
      <c r="AN175" s="427">
        <v>34881.660000000003</v>
      </c>
      <c r="AO175" s="427">
        <v>18595.439999999999</v>
      </c>
      <c r="AP175" s="427">
        <v>20474.060000000001</v>
      </c>
      <c r="AQ175" s="427">
        <v>67361.240000000005</v>
      </c>
      <c r="AR175" s="427">
        <v>0</v>
      </c>
      <c r="AS175" s="427">
        <v>0</v>
      </c>
      <c r="AT175" s="427">
        <v>23669.17</v>
      </c>
      <c r="AU175" s="427">
        <v>7724.59</v>
      </c>
      <c r="AV175" s="427">
        <v>0</v>
      </c>
      <c r="AW175" s="427">
        <v>372</v>
      </c>
      <c r="AX175" s="427">
        <v>36414.33</v>
      </c>
      <c r="AY175" s="427">
        <v>0</v>
      </c>
      <c r="AZ175" s="427">
        <v>45923.35</v>
      </c>
      <c r="BA175" s="427">
        <v>5139.75</v>
      </c>
      <c r="BB175" s="427">
        <v>3474</v>
      </c>
      <c r="BC175" s="427">
        <v>144232.99</v>
      </c>
      <c r="BD175" s="427">
        <v>95208.71</v>
      </c>
      <c r="BE175" s="427">
        <v>96321</v>
      </c>
      <c r="BF175" s="427">
        <v>149456.58000000002</v>
      </c>
      <c r="BG175" s="427">
        <v>0</v>
      </c>
      <c r="BH175" s="427">
        <v>0</v>
      </c>
      <c r="BI175" s="427">
        <v>0</v>
      </c>
      <c r="BJ175" s="427">
        <v>2180656.7600000002</v>
      </c>
      <c r="BK175" s="427">
        <v>25296.379999998433</v>
      </c>
      <c r="BL175" s="427">
        <v>21605.270000000019</v>
      </c>
      <c r="BM175" s="427">
        <v>46901.649999998452</v>
      </c>
      <c r="BN175" s="427">
        <v>6532.38</v>
      </c>
      <c r="BO175" s="427">
        <v>0</v>
      </c>
      <c r="BP175" s="427">
        <v>0</v>
      </c>
      <c r="BQ175" s="427">
        <v>6532.38</v>
      </c>
      <c r="BR175" s="427">
        <v>0</v>
      </c>
      <c r="BS175" s="427">
        <v>13247.49</v>
      </c>
      <c r="BT175" s="427">
        <v>0</v>
      </c>
      <c r="BU175" s="427">
        <v>0</v>
      </c>
      <c r="BV175" s="427">
        <v>0</v>
      </c>
      <c r="BW175" s="427">
        <v>0</v>
      </c>
      <c r="BX175" s="427">
        <v>0</v>
      </c>
      <c r="BY175" s="427">
        <v>0</v>
      </c>
      <c r="BZ175" s="427">
        <v>13247.49</v>
      </c>
      <c r="CA175" s="427">
        <v>45101.329999999994</v>
      </c>
      <c r="CB175" s="427">
        <v>-6715.11</v>
      </c>
      <c r="CC175" s="427">
        <v>38386.219999999994</v>
      </c>
      <c r="CD175" s="427">
        <v>0</v>
      </c>
      <c r="CE175" s="427">
        <v>0</v>
      </c>
      <c r="CF175" s="427">
        <v>0</v>
      </c>
      <c r="CG175" s="427">
        <v>0</v>
      </c>
      <c r="CH175" s="427">
        <v>0</v>
      </c>
      <c r="CI175" s="427">
        <v>0</v>
      </c>
      <c r="CJ175" s="427">
        <v>0</v>
      </c>
      <c r="CK175" s="427">
        <v>0</v>
      </c>
      <c r="CL175" s="427">
        <v>0</v>
      </c>
      <c r="CM175" s="427">
        <v>46901.649999998452</v>
      </c>
      <c r="CN175" s="427">
        <v>0</v>
      </c>
      <c r="CO175" s="427">
        <v>0</v>
      </c>
      <c r="CP175" s="427">
        <v>38386.219999999994</v>
      </c>
      <c r="CQ175" s="427">
        <v>0</v>
      </c>
      <c r="CR175" s="427">
        <v>85287.869999998453</v>
      </c>
      <c r="CS175" s="427">
        <v>292737.26</v>
      </c>
      <c r="CT175" s="427">
        <v>14601.22</v>
      </c>
      <c r="CU175" s="427">
        <v>0</v>
      </c>
      <c r="CV175" s="427">
        <v>278136.04000000004</v>
      </c>
      <c r="CW175" s="427">
        <v>0</v>
      </c>
      <c r="CX175" s="427">
        <v>3071.02</v>
      </c>
      <c r="CY175" s="427">
        <v>7216.62</v>
      </c>
      <c r="CZ175" s="427">
        <v>0</v>
      </c>
      <c r="DA175" s="427">
        <v>0</v>
      </c>
      <c r="DB175" s="427">
        <v>288423.68000000005</v>
      </c>
      <c r="DC175" s="427">
        <v>0</v>
      </c>
      <c r="DD175" s="427">
        <v>0</v>
      </c>
      <c r="DE175" s="427">
        <v>0</v>
      </c>
      <c r="DF175" s="427">
        <v>0</v>
      </c>
      <c r="DG175" s="427"/>
      <c r="DH175" s="427"/>
      <c r="DI175" s="427"/>
      <c r="DJ175" s="427">
        <v>0</v>
      </c>
      <c r="DK175" s="427">
        <v>0</v>
      </c>
      <c r="DL175" s="427">
        <v>0</v>
      </c>
      <c r="DM175" s="427">
        <v>0</v>
      </c>
      <c r="DN175" s="427">
        <v>0</v>
      </c>
      <c r="DO175" s="427">
        <v>0</v>
      </c>
      <c r="DP175" s="427">
        <v>-142464.76999999999</v>
      </c>
      <c r="DQ175" s="427">
        <v>-37331.64</v>
      </c>
      <c r="DR175" s="427">
        <v>0</v>
      </c>
      <c r="DS175" s="427">
        <v>0</v>
      </c>
      <c r="DT175" s="427">
        <v>-179796.40999999997</v>
      </c>
      <c r="DU175" s="427">
        <v>67</v>
      </c>
      <c r="DV175" s="427">
        <v>0</v>
      </c>
      <c r="DW175" s="427">
        <v>0</v>
      </c>
      <c r="DX175" s="427">
        <v>0</v>
      </c>
      <c r="DY175" s="427">
        <v>0</v>
      </c>
      <c r="DZ175" s="427">
        <v>-23406.87</v>
      </c>
      <c r="EA175" s="427">
        <v>0.46999999837134965</v>
      </c>
      <c r="EC175" s="428">
        <f t="shared" si="5"/>
        <v>0.46999999837498763</v>
      </c>
    </row>
    <row r="176" spans="1:133" ht="15.6" hidden="1" x14ac:dyDescent="0.3">
      <c r="A176" s="422" t="str">
        <f t="shared" si="4"/>
        <v>3301020</v>
      </c>
      <c r="B176" s="422" t="s">
        <v>555</v>
      </c>
      <c r="C176" s="423">
        <v>1020</v>
      </c>
      <c r="D176" s="424" t="s">
        <v>343</v>
      </c>
      <c r="E176" s="425" t="s">
        <v>1086</v>
      </c>
      <c r="F176" s="426">
        <v>46094</v>
      </c>
      <c r="G176" s="425" t="s">
        <v>161</v>
      </c>
      <c r="H176" s="425" t="s">
        <v>543</v>
      </c>
      <c r="I176" s="427">
        <v>1284547.7264143531</v>
      </c>
      <c r="J176" s="427">
        <v>0</v>
      </c>
      <c r="K176" s="427">
        <v>82990.760657433042</v>
      </c>
      <c r="L176" s="427">
        <v>0</v>
      </c>
      <c r="M176" s="427">
        <v>0</v>
      </c>
      <c r="N176" s="427">
        <v>0</v>
      </c>
      <c r="O176" s="427">
        <v>0</v>
      </c>
      <c r="P176" s="427">
        <v>0</v>
      </c>
      <c r="Q176" s="427">
        <v>5809.33</v>
      </c>
      <c r="R176" s="427">
        <v>0</v>
      </c>
      <c r="S176" s="427">
        <v>0</v>
      </c>
      <c r="T176" s="427">
        <v>0</v>
      </c>
      <c r="U176" s="427">
        <v>42278.11</v>
      </c>
      <c r="V176" s="427">
        <v>74937</v>
      </c>
      <c r="W176" s="427">
        <v>0</v>
      </c>
      <c r="X176" s="427">
        <v>1490562.9270717863</v>
      </c>
      <c r="Y176" s="427">
        <v>453828.94</v>
      </c>
      <c r="Z176" s="427">
        <v>0</v>
      </c>
      <c r="AA176" s="427">
        <v>596500.44999999995</v>
      </c>
      <c r="AB176" s="427">
        <v>95190.959999999992</v>
      </c>
      <c r="AC176" s="427">
        <v>55674.21</v>
      </c>
      <c r="AD176" s="427">
        <v>0</v>
      </c>
      <c r="AE176" s="427">
        <v>0</v>
      </c>
      <c r="AF176" s="427">
        <v>366</v>
      </c>
      <c r="AG176" s="427">
        <v>2610.73</v>
      </c>
      <c r="AH176" s="427">
        <v>1236.94</v>
      </c>
      <c r="AI176" s="427">
        <v>0</v>
      </c>
      <c r="AJ176" s="427">
        <v>8511.24</v>
      </c>
      <c r="AK176" s="427">
        <v>0</v>
      </c>
      <c r="AL176" s="427">
        <v>20509.91</v>
      </c>
      <c r="AM176" s="427">
        <v>1874.17</v>
      </c>
      <c r="AN176" s="427">
        <v>30238.61</v>
      </c>
      <c r="AO176" s="427">
        <v>0</v>
      </c>
      <c r="AP176" s="427">
        <v>2078.08</v>
      </c>
      <c r="AQ176" s="427">
        <v>29153.31</v>
      </c>
      <c r="AR176" s="427">
        <v>149.26</v>
      </c>
      <c r="AS176" s="427">
        <v>0</v>
      </c>
      <c r="AT176" s="427">
        <v>0</v>
      </c>
      <c r="AU176" s="427">
        <v>0</v>
      </c>
      <c r="AV176" s="427">
        <v>0</v>
      </c>
      <c r="AW176" s="427">
        <v>0</v>
      </c>
      <c r="AX176" s="427">
        <v>0</v>
      </c>
      <c r="AY176" s="427">
        <v>0</v>
      </c>
      <c r="AZ176" s="427">
        <v>7534.18</v>
      </c>
      <c r="BA176" s="427">
        <v>6583.5</v>
      </c>
      <c r="BB176" s="427">
        <v>0</v>
      </c>
      <c r="BC176" s="427">
        <v>14066.13</v>
      </c>
      <c r="BD176" s="427">
        <v>131974.28</v>
      </c>
      <c r="BE176" s="427">
        <v>9051</v>
      </c>
      <c r="BF176" s="427">
        <v>86776.48</v>
      </c>
      <c r="BG176" s="427">
        <v>0</v>
      </c>
      <c r="BH176" s="427">
        <v>0</v>
      </c>
      <c r="BI176" s="427">
        <v>0</v>
      </c>
      <c r="BJ176" s="427">
        <v>1553908.3799999997</v>
      </c>
      <c r="BK176" s="427">
        <v>-213139.79000000103</v>
      </c>
      <c r="BL176" s="427">
        <v>-63345.452928213403</v>
      </c>
      <c r="BM176" s="427">
        <v>-276485.24292821443</v>
      </c>
      <c r="BN176" s="427">
        <v>5424.25</v>
      </c>
      <c r="BO176" s="427">
        <v>0</v>
      </c>
      <c r="BP176" s="427">
        <v>0</v>
      </c>
      <c r="BQ176" s="427">
        <v>5424.25</v>
      </c>
      <c r="BR176" s="427">
        <v>0</v>
      </c>
      <c r="BS176" s="427">
        <v>0</v>
      </c>
      <c r="BT176" s="427">
        <v>0</v>
      </c>
      <c r="BU176" s="427">
        <v>2163.38</v>
      </c>
      <c r="BV176" s="427">
        <v>0</v>
      </c>
      <c r="BW176" s="427">
        <v>0</v>
      </c>
      <c r="BX176" s="427">
        <v>0</v>
      </c>
      <c r="BY176" s="427">
        <v>0</v>
      </c>
      <c r="BZ176" s="427">
        <v>2163.38</v>
      </c>
      <c r="CA176" s="427">
        <v>51725.5</v>
      </c>
      <c r="CB176" s="427">
        <v>3260.87</v>
      </c>
      <c r="CC176" s="427">
        <v>54986.37</v>
      </c>
      <c r="CD176" s="427">
        <v>0</v>
      </c>
      <c r="CE176" s="427">
        <v>0</v>
      </c>
      <c r="CF176" s="427">
        <v>0</v>
      </c>
      <c r="CG176" s="427">
        <v>0</v>
      </c>
      <c r="CH176" s="427">
        <v>0</v>
      </c>
      <c r="CI176" s="427">
        <v>0</v>
      </c>
      <c r="CJ176" s="427">
        <v>0</v>
      </c>
      <c r="CK176" s="427">
        <v>0</v>
      </c>
      <c r="CL176" s="427">
        <v>0</v>
      </c>
      <c r="CM176" s="427">
        <v>0</v>
      </c>
      <c r="CN176" s="427">
        <v>-276485.24292821443</v>
      </c>
      <c r="CO176" s="427">
        <v>54986</v>
      </c>
      <c r="CP176" s="427">
        <v>0.37000000000261934</v>
      </c>
      <c r="CQ176" s="427">
        <v>0</v>
      </c>
      <c r="CR176" s="427">
        <v>-221498.87292821443</v>
      </c>
      <c r="CS176" s="427">
        <v>-76626.789999999994</v>
      </c>
      <c r="CT176" s="427">
        <v>19974.61</v>
      </c>
      <c r="CU176" s="427">
        <v>0</v>
      </c>
      <c r="CV176" s="427">
        <v>-96601.4</v>
      </c>
      <c r="CW176" s="427">
        <v>0</v>
      </c>
      <c r="CX176" s="427">
        <v>5868.07</v>
      </c>
      <c r="CY176" s="427">
        <v>2845.33</v>
      </c>
      <c r="CZ176" s="427">
        <v>0</v>
      </c>
      <c r="DA176" s="427">
        <v>0</v>
      </c>
      <c r="DB176" s="427">
        <v>-87887.999999999985</v>
      </c>
      <c r="DC176" s="427">
        <v>0</v>
      </c>
      <c r="DD176" s="427">
        <v>0</v>
      </c>
      <c r="DE176" s="427">
        <v>0</v>
      </c>
      <c r="DF176" s="427">
        <v>0</v>
      </c>
      <c r="DG176" s="427"/>
      <c r="DH176" s="427"/>
      <c r="DI176" s="427"/>
      <c r="DJ176" s="427">
        <v>0</v>
      </c>
      <c r="DK176" s="427">
        <v>0</v>
      </c>
      <c r="DL176" s="427">
        <v>0</v>
      </c>
      <c r="DM176" s="427">
        <v>0</v>
      </c>
      <c r="DN176" s="427">
        <v>0</v>
      </c>
      <c r="DO176" s="427">
        <v>0</v>
      </c>
      <c r="DP176" s="427">
        <v>-112579.44</v>
      </c>
      <c r="DQ176" s="427">
        <v>-583.44000000000005</v>
      </c>
      <c r="DR176" s="427">
        <v>0</v>
      </c>
      <c r="DS176" s="427">
        <v>0</v>
      </c>
      <c r="DT176" s="427">
        <v>-113162.88</v>
      </c>
      <c r="DU176" s="427">
        <v>0</v>
      </c>
      <c r="DV176" s="427">
        <v>0</v>
      </c>
      <c r="DW176" s="427">
        <v>0</v>
      </c>
      <c r="DX176" s="427">
        <v>0</v>
      </c>
      <c r="DY176" s="427">
        <v>0</v>
      </c>
      <c r="DZ176" s="427">
        <v>-20448.45</v>
      </c>
      <c r="EA176" s="427">
        <v>0.4570717855822295</v>
      </c>
      <c r="EC176" s="428">
        <f t="shared" si="5"/>
        <v>0.45707178557131556</v>
      </c>
    </row>
    <row r="177" spans="1:133" ht="15.6" hidden="1" x14ac:dyDescent="0.3">
      <c r="A177" s="422" t="str">
        <f t="shared" si="4"/>
        <v>3301014</v>
      </c>
      <c r="B177" s="422" t="s">
        <v>556</v>
      </c>
      <c r="C177" s="423">
        <v>1014</v>
      </c>
      <c r="D177" s="424" t="s">
        <v>344</v>
      </c>
      <c r="E177" s="425" t="s">
        <v>1086</v>
      </c>
      <c r="F177" s="426">
        <v>0</v>
      </c>
      <c r="G177" s="425" t="s">
        <v>161</v>
      </c>
      <c r="H177" s="425" t="s">
        <v>565</v>
      </c>
      <c r="I177" s="427">
        <v>752719.91944727115</v>
      </c>
      <c r="J177" s="427">
        <v>0</v>
      </c>
      <c r="K177" s="427">
        <v>27692.398794459834</v>
      </c>
      <c r="L177" s="427">
        <v>0</v>
      </c>
      <c r="M177" s="427">
        <v>0</v>
      </c>
      <c r="N177" s="427">
        <v>0</v>
      </c>
      <c r="O177" s="427">
        <v>0</v>
      </c>
      <c r="P177" s="427">
        <v>0</v>
      </c>
      <c r="Q177" s="427">
        <v>6298.08</v>
      </c>
      <c r="R177" s="427">
        <v>0</v>
      </c>
      <c r="S177" s="427">
        <v>0</v>
      </c>
      <c r="T177" s="427">
        <v>75594.380000000121</v>
      </c>
      <c r="U177" s="427">
        <v>0</v>
      </c>
      <c r="V177" s="427">
        <v>48434.46</v>
      </c>
      <c r="W177" s="427">
        <v>0</v>
      </c>
      <c r="X177" s="427">
        <v>910739.23824173107</v>
      </c>
      <c r="Y177" s="427">
        <v>198590.5</v>
      </c>
      <c r="Z177" s="427">
        <v>0</v>
      </c>
      <c r="AA177" s="427">
        <v>230976.53</v>
      </c>
      <c r="AB177" s="427">
        <v>29691.839999999997</v>
      </c>
      <c r="AC177" s="427">
        <v>55784.31</v>
      </c>
      <c r="AD177" s="427">
        <v>0</v>
      </c>
      <c r="AE177" s="427">
        <v>20498.59</v>
      </c>
      <c r="AF177" s="427">
        <v>2331</v>
      </c>
      <c r="AG177" s="427">
        <v>4438.1499999999996</v>
      </c>
      <c r="AH177" s="427">
        <v>0</v>
      </c>
      <c r="AI177" s="427">
        <v>0</v>
      </c>
      <c r="AJ177" s="427">
        <v>5856.27</v>
      </c>
      <c r="AK177" s="427">
        <v>2515</v>
      </c>
      <c r="AL177" s="427">
        <v>1056.97</v>
      </c>
      <c r="AM177" s="427">
        <v>1713.94</v>
      </c>
      <c r="AN177" s="427">
        <v>8902.86</v>
      </c>
      <c r="AO177" s="427">
        <v>0</v>
      </c>
      <c r="AP177" s="427">
        <v>7195.54</v>
      </c>
      <c r="AQ177" s="427">
        <v>38435.99</v>
      </c>
      <c r="AR177" s="427">
        <v>0</v>
      </c>
      <c r="AS177" s="427">
        <v>0</v>
      </c>
      <c r="AT177" s="427">
        <v>1864.83</v>
      </c>
      <c r="AU177" s="427">
        <v>0</v>
      </c>
      <c r="AV177" s="427">
        <v>0</v>
      </c>
      <c r="AW177" s="427">
        <v>19.98</v>
      </c>
      <c r="AX177" s="427">
        <v>0</v>
      </c>
      <c r="AY177" s="427">
        <v>0</v>
      </c>
      <c r="AZ177" s="427">
        <v>10026.469999999999</v>
      </c>
      <c r="BA177" s="427">
        <v>3291.75</v>
      </c>
      <c r="BB177" s="427">
        <v>0</v>
      </c>
      <c r="BC177" s="427">
        <v>6762.1</v>
      </c>
      <c r="BD177" s="427">
        <v>122570.92</v>
      </c>
      <c r="BE177" s="427">
        <v>0</v>
      </c>
      <c r="BF177" s="427">
        <v>64544.89</v>
      </c>
      <c r="BG177" s="427">
        <v>63626.860000000219</v>
      </c>
      <c r="BH177" s="427">
        <v>0</v>
      </c>
      <c r="BI177" s="427">
        <v>0</v>
      </c>
      <c r="BJ177" s="427">
        <v>880695.29000000015</v>
      </c>
      <c r="BK177" s="427">
        <v>269332.04000000015</v>
      </c>
      <c r="BL177" s="427">
        <v>30043.948241730919</v>
      </c>
      <c r="BM177" s="427">
        <v>299375.98824173107</v>
      </c>
      <c r="BN177" s="427">
        <v>4985.5</v>
      </c>
      <c r="BO177" s="427">
        <v>0</v>
      </c>
      <c r="BP177" s="427">
        <v>0</v>
      </c>
      <c r="BQ177" s="427">
        <v>4985.5</v>
      </c>
      <c r="BR177" s="427">
        <v>0</v>
      </c>
      <c r="BS177" s="427">
        <v>14778.62</v>
      </c>
      <c r="BT177" s="427">
        <v>0</v>
      </c>
      <c r="BU177" s="427">
        <v>0</v>
      </c>
      <c r="BV177" s="427">
        <v>0</v>
      </c>
      <c r="BW177" s="427">
        <v>0</v>
      </c>
      <c r="BX177" s="427">
        <v>3485</v>
      </c>
      <c r="BY177" s="427">
        <v>0</v>
      </c>
      <c r="BZ177" s="427">
        <v>18263.620000000003</v>
      </c>
      <c r="CA177" s="427">
        <v>29855.68</v>
      </c>
      <c r="CB177" s="427">
        <v>-13278.120000000003</v>
      </c>
      <c r="CC177" s="427">
        <v>16577.559999999998</v>
      </c>
      <c r="CD177" s="427">
        <v>0</v>
      </c>
      <c r="CE177" s="427">
        <v>0</v>
      </c>
      <c r="CF177" s="427">
        <v>0</v>
      </c>
      <c r="CG177" s="427">
        <v>0</v>
      </c>
      <c r="CH177" s="427">
        <v>0</v>
      </c>
      <c r="CI177" s="427">
        <v>0</v>
      </c>
      <c r="CJ177" s="427">
        <v>0</v>
      </c>
      <c r="CK177" s="427">
        <v>0</v>
      </c>
      <c r="CL177" s="427">
        <v>0</v>
      </c>
      <c r="CM177" s="427">
        <v>299375.98824173107</v>
      </c>
      <c r="CN177" s="427">
        <v>0</v>
      </c>
      <c r="CO177" s="427">
        <v>16578</v>
      </c>
      <c r="CP177" s="427">
        <v>-0.44000000000232831</v>
      </c>
      <c r="CQ177" s="427">
        <v>0</v>
      </c>
      <c r="CR177" s="427">
        <v>315953.54824173107</v>
      </c>
      <c r="CS177" s="427">
        <v>370089.7</v>
      </c>
      <c r="CT177" s="427">
        <v>0</v>
      </c>
      <c r="CU177" s="427">
        <v>0</v>
      </c>
      <c r="CV177" s="427">
        <v>370089.7</v>
      </c>
      <c r="CW177" s="427">
        <v>0</v>
      </c>
      <c r="CX177" s="427">
        <v>2424.17</v>
      </c>
      <c r="CY177" s="427">
        <v>726.44</v>
      </c>
      <c r="CZ177" s="427">
        <v>0</v>
      </c>
      <c r="DA177" s="427">
        <v>0</v>
      </c>
      <c r="DB177" s="427">
        <v>373240.31</v>
      </c>
      <c r="DC177" s="427">
        <v>0</v>
      </c>
      <c r="DD177" s="427">
        <v>0</v>
      </c>
      <c r="DE177" s="427">
        <v>0</v>
      </c>
      <c r="DF177" s="427">
        <v>0</v>
      </c>
      <c r="DG177" s="427"/>
      <c r="DH177" s="427"/>
      <c r="DI177" s="427"/>
      <c r="DJ177" s="427">
        <v>0</v>
      </c>
      <c r="DK177" s="427">
        <v>0</v>
      </c>
      <c r="DL177" s="427">
        <v>0</v>
      </c>
      <c r="DM177" s="427">
        <v>0</v>
      </c>
      <c r="DN177" s="427">
        <v>0</v>
      </c>
      <c r="DO177" s="427">
        <v>0</v>
      </c>
      <c r="DP177" s="427">
        <v>-57286.76</v>
      </c>
      <c r="DQ177" s="427">
        <v>0</v>
      </c>
      <c r="DR177" s="427">
        <v>0</v>
      </c>
      <c r="DS177" s="427">
        <v>0</v>
      </c>
      <c r="DT177" s="427">
        <v>-57286.76</v>
      </c>
      <c r="DU177" s="427">
        <v>0</v>
      </c>
      <c r="DV177" s="427">
        <v>0</v>
      </c>
      <c r="DW177" s="427">
        <v>0</v>
      </c>
      <c r="DX177" s="427">
        <v>0</v>
      </c>
      <c r="DY177" s="427">
        <v>0</v>
      </c>
      <c r="DZ177" s="427">
        <v>0</v>
      </c>
      <c r="EA177" s="427">
        <v>-1.7582689179107547E-3</v>
      </c>
      <c r="EC177" s="428">
        <f t="shared" si="5"/>
        <v>-1.7582689251867123E-3</v>
      </c>
    </row>
    <row r="178" spans="1:133" ht="15.6" hidden="1" x14ac:dyDescent="0.3">
      <c r="A178" s="422" t="str">
        <f t="shared" si="4"/>
        <v>3302019</v>
      </c>
      <c r="B178" s="422" t="s">
        <v>557</v>
      </c>
      <c r="C178" s="423">
        <v>2019</v>
      </c>
      <c r="D178" s="424" t="s">
        <v>345</v>
      </c>
      <c r="E178" s="425" t="s">
        <v>1086</v>
      </c>
      <c r="F178" s="426">
        <v>46091</v>
      </c>
      <c r="G178" s="425" t="s">
        <v>161</v>
      </c>
      <c r="H178" s="425" t="s">
        <v>544</v>
      </c>
      <c r="I178" s="427">
        <v>2452821.7722999994</v>
      </c>
      <c r="J178" s="427">
        <v>0</v>
      </c>
      <c r="K178" s="427">
        <v>261907.77999999997</v>
      </c>
      <c r="L178" s="427">
        <v>0</v>
      </c>
      <c r="M178" s="427">
        <v>302950</v>
      </c>
      <c r="N178" s="427">
        <v>74977.929999999993</v>
      </c>
      <c r="O178" s="427">
        <v>0</v>
      </c>
      <c r="P178" s="427">
        <v>0</v>
      </c>
      <c r="Q178" s="427">
        <v>17645.910284999969</v>
      </c>
      <c r="R178" s="427">
        <v>0</v>
      </c>
      <c r="S178" s="427">
        <v>0</v>
      </c>
      <c r="T178" s="427">
        <v>0</v>
      </c>
      <c r="U178" s="427">
        <v>1958.69</v>
      </c>
      <c r="V178" s="427">
        <v>8613.08</v>
      </c>
      <c r="W178" s="427">
        <v>0</v>
      </c>
      <c r="X178" s="427">
        <v>3120875.1625849991</v>
      </c>
      <c r="Y178" s="427">
        <v>1568539.3499999999</v>
      </c>
      <c r="Z178" s="427">
        <v>0</v>
      </c>
      <c r="AA178" s="427">
        <v>438936.41</v>
      </c>
      <c r="AB178" s="427">
        <v>134668.51</v>
      </c>
      <c r="AC178" s="427">
        <v>218452.5</v>
      </c>
      <c r="AD178" s="427">
        <v>10460.130000000001</v>
      </c>
      <c r="AE178" s="427">
        <v>0</v>
      </c>
      <c r="AF178" s="427">
        <v>225.03</v>
      </c>
      <c r="AG178" s="427">
        <v>3046.25</v>
      </c>
      <c r="AH178" s="427">
        <v>0</v>
      </c>
      <c r="AI178" s="427">
        <v>0</v>
      </c>
      <c r="AJ178" s="427">
        <v>3406.53</v>
      </c>
      <c r="AK178" s="427">
        <v>3930.39</v>
      </c>
      <c r="AL178" s="427">
        <v>2230.52</v>
      </c>
      <c r="AM178" s="427">
        <v>28447.98</v>
      </c>
      <c r="AN178" s="427">
        <v>34437.160000000003</v>
      </c>
      <c r="AO178" s="427">
        <v>61406.259999999987</v>
      </c>
      <c r="AP178" s="427">
        <v>23185.09</v>
      </c>
      <c r="AQ178" s="427">
        <v>8791.2999999999993</v>
      </c>
      <c r="AR178" s="427">
        <v>0</v>
      </c>
      <c r="AS178" s="427">
        <v>0</v>
      </c>
      <c r="AT178" s="427">
        <v>133.33000000000001</v>
      </c>
      <c r="AU178" s="427">
        <v>0</v>
      </c>
      <c r="AV178" s="427">
        <v>0</v>
      </c>
      <c r="AW178" s="427">
        <v>0</v>
      </c>
      <c r="AX178" s="427">
        <v>0</v>
      </c>
      <c r="AY178" s="427">
        <v>0</v>
      </c>
      <c r="AZ178" s="427">
        <v>221662.15</v>
      </c>
      <c r="BA178" s="427">
        <v>9471</v>
      </c>
      <c r="BB178" s="427">
        <v>1504.5</v>
      </c>
      <c r="BC178" s="427">
        <v>137000.39000000001</v>
      </c>
      <c r="BD178" s="427">
        <v>1407.24</v>
      </c>
      <c r="BE178" s="427">
        <v>10562.400000000001</v>
      </c>
      <c r="BF178" s="427">
        <v>177939.99</v>
      </c>
      <c r="BG178" s="427">
        <v>0</v>
      </c>
      <c r="BH178" s="427">
        <v>0</v>
      </c>
      <c r="BI178" s="427">
        <v>0</v>
      </c>
      <c r="BJ178" s="427">
        <v>3099844.4099999992</v>
      </c>
      <c r="BK178" s="427">
        <v>123178.30999999872</v>
      </c>
      <c r="BL178" s="427">
        <v>21030.752584999893</v>
      </c>
      <c r="BM178" s="427">
        <v>144209.06258499861</v>
      </c>
      <c r="BN178" s="427">
        <v>8578.75</v>
      </c>
      <c r="BO178" s="427">
        <v>0</v>
      </c>
      <c r="BP178" s="427">
        <v>0</v>
      </c>
      <c r="BQ178" s="427">
        <v>8578.75</v>
      </c>
      <c r="BR178" s="427">
        <v>18024</v>
      </c>
      <c r="BS178" s="427">
        <v>0</v>
      </c>
      <c r="BT178" s="427">
        <v>0</v>
      </c>
      <c r="BU178" s="427">
        <v>0</v>
      </c>
      <c r="BV178" s="427">
        <v>0</v>
      </c>
      <c r="BW178" s="427">
        <v>0</v>
      </c>
      <c r="BX178" s="427">
        <v>0</v>
      </c>
      <c r="BY178" s="427">
        <v>0</v>
      </c>
      <c r="BZ178" s="427">
        <v>18024</v>
      </c>
      <c r="CA178" s="427">
        <v>30887.719999999998</v>
      </c>
      <c r="CB178" s="427">
        <v>-9445.25</v>
      </c>
      <c r="CC178" s="427">
        <v>21442.469999999998</v>
      </c>
      <c r="CD178" s="427">
        <v>0</v>
      </c>
      <c r="CE178" s="427">
        <v>0</v>
      </c>
      <c r="CF178" s="427">
        <v>0</v>
      </c>
      <c r="CG178" s="427">
        <v>0</v>
      </c>
      <c r="CH178" s="427">
        <v>0</v>
      </c>
      <c r="CI178" s="427">
        <v>0</v>
      </c>
      <c r="CJ178" s="427">
        <v>0</v>
      </c>
      <c r="CK178" s="427">
        <v>0</v>
      </c>
      <c r="CL178" s="427">
        <v>0</v>
      </c>
      <c r="CM178" s="427">
        <v>144209.06258499861</v>
      </c>
      <c r="CN178" s="427">
        <v>0</v>
      </c>
      <c r="CO178" s="427">
        <v>21442</v>
      </c>
      <c r="CP178" s="427">
        <v>0.46999999999752617</v>
      </c>
      <c r="CQ178" s="427">
        <v>0</v>
      </c>
      <c r="CR178" s="427">
        <v>165651.53258499861</v>
      </c>
      <c r="CS178" s="427">
        <v>370768.9</v>
      </c>
      <c r="CT178" s="427">
        <v>0</v>
      </c>
      <c r="CU178" s="427">
        <v>0</v>
      </c>
      <c r="CV178" s="427">
        <v>370768.9</v>
      </c>
      <c r="CW178" s="427">
        <v>0</v>
      </c>
      <c r="CX178" s="427">
        <v>3107.57</v>
      </c>
      <c r="CY178" s="427">
        <v>1029.71</v>
      </c>
      <c r="CZ178" s="427">
        <v>0</v>
      </c>
      <c r="DA178" s="427">
        <v>0</v>
      </c>
      <c r="DB178" s="427">
        <v>374906.18000000005</v>
      </c>
      <c r="DC178" s="427">
        <v>0</v>
      </c>
      <c r="DD178" s="427">
        <v>0</v>
      </c>
      <c r="DE178" s="427">
        <v>0</v>
      </c>
      <c r="DF178" s="427">
        <v>0</v>
      </c>
      <c r="DG178" s="427"/>
      <c r="DH178" s="427"/>
      <c r="DI178" s="427"/>
      <c r="DJ178" s="427">
        <v>0</v>
      </c>
      <c r="DK178" s="427">
        <v>0</v>
      </c>
      <c r="DL178" s="427">
        <v>1072.98</v>
      </c>
      <c r="DM178" s="427">
        <v>0</v>
      </c>
      <c r="DN178" s="427">
        <v>0</v>
      </c>
      <c r="DO178" s="427">
        <v>0</v>
      </c>
      <c r="DP178" s="427">
        <v>-204006.16</v>
      </c>
      <c r="DQ178" s="427">
        <v>-6321.62</v>
      </c>
      <c r="DR178" s="427">
        <v>0</v>
      </c>
      <c r="DS178" s="427">
        <v>0</v>
      </c>
      <c r="DT178" s="427">
        <v>-209254.8</v>
      </c>
      <c r="DU178" s="427">
        <v>0</v>
      </c>
      <c r="DV178" s="427">
        <v>0</v>
      </c>
      <c r="DW178" s="427">
        <v>0</v>
      </c>
      <c r="DX178" s="427">
        <v>0</v>
      </c>
      <c r="DY178" s="427">
        <v>0</v>
      </c>
      <c r="DZ178" s="427">
        <v>0</v>
      </c>
      <c r="EA178" s="427">
        <v>0.15258499854826368</v>
      </c>
      <c r="EC178" s="428">
        <f t="shared" si="5"/>
        <v>0.15258499854826368</v>
      </c>
    </row>
    <row r="179" spans="1:133" ht="15.6" hidden="1" x14ac:dyDescent="0.3">
      <c r="A179" s="422" t="str">
        <f t="shared" si="4"/>
        <v>3302011</v>
      </c>
      <c r="B179" s="422" t="s">
        <v>558</v>
      </c>
      <c r="C179" s="423">
        <v>2011</v>
      </c>
      <c r="D179" s="424" t="s">
        <v>346</v>
      </c>
      <c r="E179" s="425" t="s">
        <v>1086</v>
      </c>
      <c r="F179" s="426">
        <v>46092</v>
      </c>
      <c r="G179" s="425" t="s">
        <v>161</v>
      </c>
      <c r="H179" s="425" t="s">
        <v>566</v>
      </c>
      <c r="I179" s="427">
        <v>3622508.3447204684</v>
      </c>
      <c r="J179" s="427">
        <v>0</v>
      </c>
      <c r="K179" s="427">
        <v>278431.45333333337</v>
      </c>
      <c r="L179" s="427">
        <v>0</v>
      </c>
      <c r="M179" s="427">
        <v>348315</v>
      </c>
      <c r="N179" s="427">
        <v>93787.53</v>
      </c>
      <c r="O179" s="427">
        <v>0</v>
      </c>
      <c r="P179" s="427">
        <v>14725.56</v>
      </c>
      <c r="Q179" s="427">
        <v>80.23</v>
      </c>
      <c r="R179" s="427">
        <v>44706.83</v>
      </c>
      <c r="S179" s="427">
        <v>0</v>
      </c>
      <c r="T179" s="427">
        <v>0</v>
      </c>
      <c r="U179" s="427">
        <v>41577.85</v>
      </c>
      <c r="V179" s="427">
        <v>25417.66</v>
      </c>
      <c r="W179" s="427">
        <v>0</v>
      </c>
      <c r="X179" s="427">
        <v>4469550.4580538021</v>
      </c>
      <c r="Y179" s="427">
        <v>2293462.34</v>
      </c>
      <c r="Z179" s="427">
        <v>0</v>
      </c>
      <c r="AA179" s="427">
        <v>270271.87</v>
      </c>
      <c r="AB179" s="427">
        <v>0</v>
      </c>
      <c r="AC179" s="427">
        <v>240394.55</v>
      </c>
      <c r="AD179" s="427">
        <v>136441.75</v>
      </c>
      <c r="AE179" s="427">
        <v>78189.8</v>
      </c>
      <c r="AF179" s="427">
        <v>11745.37</v>
      </c>
      <c r="AG179" s="427">
        <v>3862.56</v>
      </c>
      <c r="AH179" s="427">
        <v>0</v>
      </c>
      <c r="AI179" s="427">
        <v>0</v>
      </c>
      <c r="AJ179" s="427">
        <v>950</v>
      </c>
      <c r="AK179" s="427">
        <v>0</v>
      </c>
      <c r="AL179" s="427">
        <v>0</v>
      </c>
      <c r="AM179" s="427">
        <v>29210.6</v>
      </c>
      <c r="AN179" s="427">
        <v>63609.599999999999</v>
      </c>
      <c r="AO179" s="427">
        <v>93050.07</v>
      </c>
      <c r="AP179" s="427">
        <v>4672.95</v>
      </c>
      <c r="AQ179" s="427">
        <v>157415.64000000001</v>
      </c>
      <c r="AR179" s="427">
        <v>0</v>
      </c>
      <c r="AS179" s="427">
        <v>0</v>
      </c>
      <c r="AT179" s="427">
        <v>0</v>
      </c>
      <c r="AU179" s="427">
        <v>0</v>
      </c>
      <c r="AV179" s="427">
        <v>0</v>
      </c>
      <c r="AW179" s="427">
        <v>0</v>
      </c>
      <c r="AX179" s="427">
        <v>22623.05</v>
      </c>
      <c r="AY179" s="427">
        <v>0</v>
      </c>
      <c r="AZ179" s="427">
        <v>7575.44</v>
      </c>
      <c r="BA179" s="427">
        <v>18745.650000000001</v>
      </c>
      <c r="BB179" s="427">
        <v>3800</v>
      </c>
      <c r="BC179" s="427">
        <v>65807.98</v>
      </c>
      <c r="BD179" s="427">
        <v>390183.45</v>
      </c>
      <c r="BE179" s="427">
        <v>43296.480000000003</v>
      </c>
      <c r="BF179" s="427">
        <v>543547.63</v>
      </c>
      <c r="BG179" s="427">
        <v>0</v>
      </c>
      <c r="BH179" s="427">
        <v>0</v>
      </c>
      <c r="BI179" s="427">
        <v>0</v>
      </c>
      <c r="BJ179" s="427">
        <v>4478856.78</v>
      </c>
      <c r="BK179" s="427">
        <v>467915.51000000129</v>
      </c>
      <c r="BL179" s="427">
        <v>-9306.3219461981207</v>
      </c>
      <c r="BM179" s="427">
        <v>458609.18805380317</v>
      </c>
      <c r="BN179" s="427">
        <v>11204.5</v>
      </c>
      <c r="BO179" s="427">
        <v>0</v>
      </c>
      <c r="BP179" s="427">
        <v>0</v>
      </c>
      <c r="BQ179" s="427">
        <v>11204.5</v>
      </c>
      <c r="BR179" s="427">
        <v>0</v>
      </c>
      <c r="BS179" s="427">
        <v>0</v>
      </c>
      <c r="BT179" s="427">
        <v>0</v>
      </c>
      <c r="BU179" s="427">
        <v>0</v>
      </c>
      <c r="BV179" s="427">
        <v>0</v>
      </c>
      <c r="BW179" s="427">
        <v>0</v>
      </c>
      <c r="BX179" s="427">
        <v>13633</v>
      </c>
      <c r="BY179" s="427">
        <v>0</v>
      </c>
      <c r="BZ179" s="427">
        <v>13633</v>
      </c>
      <c r="CA179" s="427">
        <v>48032</v>
      </c>
      <c r="CB179" s="427">
        <v>-2428.5</v>
      </c>
      <c r="CC179" s="427">
        <v>45603.5</v>
      </c>
      <c r="CD179" s="427">
        <v>0</v>
      </c>
      <c r="CE179" s="427">
        <v>0</v>
      </c>
      <c r="CF179" s="427">
        <v>0</v>
      </c>
      <c r="CG179" s="427">
        <v>0</v>
      </c>
      <c r="CH179" s="427">
        <v>0</v>
      </c>
      <c r="CI179" s="427">
        <v>0</v>
      </c>
      <c r="CJ179" s="427">
        <v>0</v>
      </c>
      <c r="CK179" s="427">
        <v>0</v>
      </c>
      <c r="CL179" s="427">
        <v>0</v>
      </c>
      <c r="CM179" s="427">
        <v>458609.18805380317</v>
      </c>
      <c r="CN179" s="427">
        <v>0</v>
      </c>
      <c r="CO179" s="427">
        <v>45604</v>
      </c>
      <c r="CP179" s="427">
        <v>-0.5</v>
      </c>
      <c r="CQ179" s="427">
        <v>0</v>
      </c>
      <c r="CR179" s="427">
        <v>504212.68805380317</v>
      </c>
      <c r="CS179" s="427">
        <v>805051.17</v>
      </c>
      <c r="CT179" s="427">
        <v>272070.42</v>
      </c>
      <c r="CU179" s="427">
        <v>6516.35</v>
      </c>
      <c r="CV179" s="427">
        <v>539497.1</v>
      </c>
      <c r="CW179" s="427">
        <v>0</v>
      </c>
      <c r="CX179" s="427">
        <v>9987.9599999999991</v>
      </c>
      <c r="CY179" s="427">
        <v>6110.55</v>
      </c>
      <c r="CZ179" s="427">
        <v>0</v>
      </c>
      <c r="DA179" s="427">
        <v>0</v>
      </c>
      <c r="DB179" s="427">
        <v>555595.61</v>
      </c>
      <c r="DC179" s="427">
        <v>0</v>
      </c>
      <c r="DD179" s="427">
        <v>0</v>
      </c>
      <c r="DE179" s="427">
        <v>0</v>
      </c>
      <c r="DF179" s="427">
        <v>0</v>
      </c>
      <c r="DG179" s="427"/>
      <c r="DH179" s="427"/>
      <c r="DI179" s="427"/>
      <c r="DJ179" s="427">
        <v>0</v>
      </c>
      <c r="DK179" s="427">
        <v>0</v>
      </c>
      <c r="DL179" s="427">
        <v>0</v>
      </c>
      <c r="DM179" s="427">
        <v>0</v>
      </c>
      <c r="DN179" s="427">
        <v>0</v>
      </c>
      <c r="DO179" s="427">
        <v>0</v>
      </c>
      <c r="DP179" s="427">
        <v>0</v>
      </c>
      <c r="DQ179" s="427">
        <v>0</v>
      </c>
      <c r="DR179" s="427">
        <v>0</v>
      </c>
      <c r="DS179" s="427">
        <v>0</v>
      </c>
      <c r="DT179" s="427">
        <v>0</v>
      </c>
      <c r="DU179" s="427">
        <v>119.98</v>
      </c>
      <c r="DV179" s="427">
        <v>0</v>
      </c>
      <c r="DW179" s="427">
        <v>0</v>
      </c>
      <c r="DX179" s="427">
        <v>0</v>
      </c>
      <c r="DY179" s="427">
        <v>0</v>
      </c>
      <c r="DZ179" s="427">
        <v>-51503.17</v>
      </c>
      <c r="EA179" s="427">
        <v>0.26805380318546668</v>
      </c>
      <c r="EC179" s="428">
        <f t="shared" si="5"/>
        <v>0.26805380317819072</v>
      </c>
    </row>
    <row r="180" spans="1:133" ht="15.6" hidden="1" x14ac:dyDescent="0.3">
      <c r="A180" s="422" t="str">
        <f t="shared" si="4"/>
        <v>3304193</v>
      </c>
      <c r="B180" s="422" t="s">
        <v>559</v>
      </c>
      <c r="C180" s="423">
        <v>4193</v>
      </c>
      <c r="D180" s="424" t="s">
        <v>347</v>
      </c>
      <c r="E180" s="425" t="s">
        <v>1086</v>
      </c>
      <c r="F180" s="426">
        <v>0</v>
      </c>
      <c r="G180" s="425" t="s">
        <v>161</v>
      </c>
      <c r="H180" s="425" t="s">
        <v>567</v>
      </c>
      <c r="I180" s="427">
        <v>5321838.016861164</v>
      </c>
      <c r="J180" s="427">
        <v>0</v>
      </c>
      <c r="K180" s="427">
        <v>219296.88999999998</v>
      </c>
      <c r="L180" s="427">
        <v>0</v>
      </c>
      <c r="M180" s="427">
        <v>272430</v>
      </c>
      <c r="N180" s="427">
        <v>15453</v>
      </c>
      <c r="O180" s="427">
        <v>0</v>
      </c>
      <c r="P180" s="427">
        <v>0</v>
      </c>
      <c r="Q180" s="427">
        <v>14070.29</v>
      </c>
      <c r="R180" s="427">
        <v>0</v>
      </c>
      <c r="S180" s="427">
        <v>0</v>
      </c>
      <c r="T180" s="427">
        <v>0</v>
      </c>
      <c r="U180" s="427">
        <v>130810.34999999999</v>
      </c>
      <c r="V180" s="427">
        <v>198744.24</v>
      </c>
      <c r="W180" s="427">
        <v>0</v>
      </c>
      <c r="X180" s="427">
        <v>6172642.7868611636</v>
      </c>
      <c r="Y180" s="427">
        <v>3426217.39</v>
      </c>
      <c r="Z180" s="427">
        <v>0</v>
      </c>
      <c r="AA180" s="427">
        <v>433980.01</v>
      </c>
      <c r="AB180" s="427">
        <v>0</v>
      </c>
      <c r="AC180" s="427">
        <v>1122111.3700000001</v>
      </c>
      <c r="AD180" s="427">
        <v>0</v>
      </c>
      <c r="AE180" s="427">
        <v>61006.14</v>
      </c>
      <c r="AF180" s="427">
        <v>20266.22</v>
      </c>
      <c r="AG180" s="427">
        <v>7077.67</v>
      </c>
      <c r="AH180" s="427">
        <v>0</v>
      </c>
      <c r="AI180" s="427">
        <v>0</v>
      </c>
      <c r="AJ180" s="427">
        <v>1680.3</v>
      </c>
      <c r="AK180" s="427">
        <v>400</v>
      </c>
      <c r="AL180" s="427">
        <v>187.4</v>
      </c>
      <c r="AM180" s="427">
        <v>45017.25</v>
      </c>
      <c r="AN180" s="427">
        <v>132519.81</v>
      </c>
      <c r="AO180" s="427">
        <v>126037.06</v>
      </c>
      <c r="AP180" s="427">
        <v>24329.89</v>
      </c>
      <c r="AQ180" s="427">
        <v>230060.7580952381</v>
      </c>
      <c r="AR180" s="427">
        <v>0</v>
      </c>
      <c r="AS180" s="427">
        <v>72642.37</v>
      </c>
      <c r="AT180" s="427">
        <v>10553.216666666667</v>
      </c>
      <c r="AU180" s="427">
        <v>32614.52</v>
      </c>
      <c r="AV180" s="427">
        <v>0</v>
      </c>
      <c r="AW180" s="427">
        <v>0</v>
      </c>
      <c r="AX180" s="427">
        <v>0</v>
      </c>
      <c r="AY180" s="427">
        <v>64666.049999999988</v>
      </c>
      <c r="AZ180" s="427">
        <v>110996.93333333333</v>
      </c>
      <c r="BA180" s="427">
        <v>22204.786666666667</v>
      </c>
      <c r="BB180" s="427">
        <v>148.83000000000001</v>
      </c>
      <c r="BC180" s="427">
        <v>128833.12000000001</v>
      </c>
      <c r="BD180" s="427">
        <v>26663.61</v>
      </c>
      <c r="BE180" s="427">
        <v>121003.8</v>
      </c>
      <c r="BF180" s="427">
        <v>69110.845833333326</v>
      </c>
      <c r="BG180" s="427">
        <v>338894.34</v>
      </c>
      <c r="BH180" s="427">
        <v>0</v>
      </c>
      <c r="BI180" s="427">
        <v>0</v>
      </c>
      <c r="BJ180" s="427">
        <v>6629223.6905952375</v>
      </c>
      <c r="BK180" s="427">
        <v>1580301.9500000011</v>
      </c>
      <c r="BL180" s="427">
        <v>-456580.90373407397</v>
      </c>
      <c r="BM180" s="427">
        <v>1123721.0462659271</v>
      </c>
      <c r="BN180" s="427">
        <v>15432.81</v>
      </c>
      <c r="BO180" s="427">
        <v>0</v>
      </c>
      <c r="BP180" s="427">
        <v>0</v>
      </c>
      <c r="BQ180" s="427">
        <v>15432.81</v>
      </c>
      <c r="BR180" s="427">
        <v>0</v>
      </c>
      <c r="BS180" s="427">
        <v>0</v>
      </c>
      <c r="BT180" s="427">
        <v>0</v>
      </c>
      <c r="BU180" s="427">
        <v>0</v>
      </c>
      <c r="BV180" s="427">
        <v>0</v>
      </c>
      <c r="BW180" s="427">
        <v>0</v>
      </c>
      <c r="BX180" s="427">
        <v>24590.37</v>
      </c>
      <c r="BY180" s="427">
        <v>0</v>
      </c>
      <c r="BZ180" s="427">
        <v>24590.37</v>
      </c>
      <c r="CA180" s="427">
        <v>75471.59</v>
      </c>
      <c r="CB180" s="427">
        <v>-9157.56</v>
      </c>
      <c r="CC180" s="427">
        <v>66314.03</v>
      </c>
      <c r="CD180" s="427">
        <v>0</v>
      </c>
      <c r="CE180" s="427">
        <v>0</v>
      </c>
      <c r="CF180" s="427">
        <v>0</v>
      </c>
      <c r="CG180" s="427">
        <v>0</v>
      </c>
      <c r="CH180" s="427">
        <v>0</v>
      </c>
      <c r="CI180" s="427">
        <v>0</v>
      </c>
      <c r="CJ180" s="427">
        <v>0</v>
      </c>
      <c r="CK180" s="427">
        <v>0</v>
      </c>
      <c r="CL180" s="427">
        <v>0</v>
      </c>
      <c r="CM180" s="427">
        <v>1123721.0462659271</v>
      </c>
      <c r="CN180" s="427">
        <v>0</v>
      </c>
      <c r="CO180" s="427">
        <v>66314</v>
      </c>
      <c r="CP180" s="427">
        <v>2.9999999998835847E-2</v>
      </c>
      <c r="CQ180" s="427">
        <v>0</v>
      </c>
      <c r="CR180" s="427">
        <v>1190035.0762659272</v>
      </c>
      <c r="CS180" s="427">
        <v>25000</v>
      </c>
      <c r="CT180" s="427">
        <v>0</v>
      </c>
      <c r="CU180" s="427">
        <v>250</v>
      </c>
      <c r="CV180" s="427">
        <v>25250</v>
      </c>
      <c r="CW180" s="427">
        <v>0</v>
      </c>
      <c r="CX180" s="427">
        <v>19289.36</v>
      </c>
      <c r="CY180" s="427">
        <v>402.37</v>
      </c>
      <c r="CZ180" s="427">
        <v>0</v>
      </c>
      <c r="DA180" s="427">
        <v>0</v>
      </c>
      <c r="DB180" s="427">
        <v>44941.73</v>
      </c>
      <c r="DC180" s="427">
        <v>1637183.16</v>
      </c>
      <c r="DD180" s="427">
        <v>0</v>
      </c>
      <c r="DE180" s="427">
        <v>0</v>
      </c>
      <c r="DF180" s="427">
        <v>1637183.16</v>
      </c>
      <c r="DG180" s="427"/>
      <c r="DH180" s="427"/>
      <c r="DI180" s="427"/>
      <c r="DJ180" s="427">
        <v>0</v>
      </c>
      <c r="DK180" s="427">
        <v>1637183.16</v>
      </c>
      <c r="DL180" s="427">
        <v>0</v>
      </c>
      <c r="DM180" s="427">
        <v>0</v>
      </c>
      <c r="DN180" s="427">
        <v>130601.88</v>
      </c>
      <c r="DO180" s="427">
        <v>0</v>
      </c>
      <c r="DP180" s="427">
        <v>-175204.06</v>
      </c>
      <c r="DQ180" s="427">
        <v>-1397.67</v>
      </c>
      <c r="DR180" s="427">
        <v>-66942.7</v>
      </c>
      <c r="DS180" s="427">
        <v>0</v>
      </c>
      <c r="DT180" s="427">
        <v>-112942.54999999999</v>
      </c>
      <c r="DU180" s="427">
        <v>27362</v>
      </c>
      <c r="DV180" s="427">
        <v>0</v>
      </c>
      <c r="DW180" s="427">
        <v>0</v>
      </c>
      <c r="DX180" s="427">
        <v>-1517.88</v>
      </c>
      <c r="DY180" s="427">
        <v>0</v>
      </c>
      <c r="DZ180" s="427">
        <v>-404991.41000000003</v>
      </c>
      <c r="EA180" s="427">
        <v>2.6265927357599139E-2</v>
      </c>
      <c r="EC180" s="428">
        <f t="shared" si="5"/>
        <v>2.6265927299391478E-2</v>
      </c>
    </row>
    <row r="181" spans="1:133" ht="15.6" hidden="1" x14ac:dyDescent="0.3">
      <c r="A181" s="422" t="str">
        <f t="shared" si="4"/>
        <v>3302478</v>
      </c>
      <c r="B181" s="422" t="s">
        <v>560</v>
      </c>
      <c r="C181" s="423">
        <v>2478</v>
      </c>
      <c r="D181" s="424" t="s">
        <v>348</v>
      </c>
      <c r="E181" s="425" t="s">
        <v>1086</v>
      </c>
      <c r="F181" s="426">
        <v>46094</v>
      </c>
      <c r="G181" s="425" t="s">
        <v>161</v>
      </c>
      <c r="H181" s="425" t="s">
        <v>568</v>
      </c>
      <c r="I181" s="427">
        <v>2336589.6273684208</v>
      </c>
      <c r="J181" s="427">
        <v>0</v>
      </c>
      <c r="K181" s="427">
        <v>56491.33</v>
      </c>
      <c r="L181" s="427">
        <v>0</v>
      </c>
      <c r="M181" s="427">
        <v>60915</v>
      </c>
      <c r="N181" s="427">
        <v>101063</v>
      </c>
      <c r="O181" s="427">
        <v>38623</v>
      </c>
      <c r="P181" s="427">
        <v>45864</v>
      </c>
      <c r="Q181" s="427">
        <v>52258.61</v>
      </c>
      <c r="R181" s="427">
        <v>0</v>
      </c>
      <c r="S181" s="427">
        <v>0</v>
      </c>
      <c r="T181" s="427">
        <v>0</v>
      </c>
      <c r="U181" s="427">
        <v>41636.92</v>
      </c>
      <c r="V181" s="427">
        <v>208666.34</v>
      </c>
      <c r="W181" s="427">
        <v>0</v>
      </c>
      <c r="X181" s="427">
        <v>2942107.8273684205</v>
      </c>
      <c r="Y181" s="427">
        <v>1365556.82</v>
      </c>
      <c r="Z181" s="427">
        <v>7324.71</v>
      </c>
      <c r="AA181" s="427">
        <v>318179.78999999998</v>
      </c>
      <c r="AB181" s="427">
        <v>61343.78</v>
      </c>
      <c r="AC181" s="427">
        <v>207589.86</v>
      </c>
      <c r="AD181" s="427">
        <v>0</v>
      </c>
      <c r="AE181" s="427">
        <v>181665.16</v>
      </c>
      <c r="AF181" s="427">
        <v>626.63</v>
      </c>
      <c r="AG181" s="427">
        <v>3004.12</v>
      </c>
      <c r="AH181" s="427">
        <v>0</v>
      </c>
      <c r="AI181" s="427">
        <v>0</v>
      </c>
      <c r="AJ181" s="427">
        <v>61684.85</v>
      </c>
      <c r="AK181" s="427">
        <v>6349.9299999999994</v>
      </c>
      <c r="AL181" s="427">
        <v>56922.03</v>
      </c>
      <c r="AM181" s="427">
        <v>9163.9399999999987</v>
      </c>
      <c r="AN181" s="427">
        <v>58960.15</v>
      </c>
      <c r="AO181" s="427">
        <v>47099.579999999987</v>
      </c>
      <c r="AP181" s="427">
        <v>9750.67</v>
      </c>
      <c r="AQ181" s="427">
        <v>57482.229999999996</v>
      </c>
      <c r="AR181" s="427">
        <v>0</v>
      </c>
      <c r="AS181" s="427">
        <v>0</v>
      </c>
      <c r="AT181" s="427">
        <v>27927.67</v>
      </c>
      <c r="AU181" s="427">
        <v>4629.75</v>
      </c>
      <c r="AV181" s="427">
        <v>0</v>
      </c>
      <c r="AW181" s="427">
        <v>26402.51</v>
      </c>
      <c r="AX181" s="427">
        <v>0</v>
      </c>
      <c r="AY181" s="427">
        <v>0</v>
      </c>
      <c r="AZ181" s="427">
        <v>37147.82</v>
      </c>
      <c r="BA181" s="427">
        <v>11934</v>
      </c>
      <c r="BB181" s="427">
        <v>0</v>
      </c>
      <c r="BC181" s="427">
        <v>70535.319999999992</v>
      </c>
      <c r="BD181" s="427">
        <v>250347.84</v>
      </c>
      <c r="BE181" s="427">
        <v>119807.01</v>
      </c>
      <c r="BF181" s="427">
        <v>208159.28</v>
      </c>
      <c r="BG181" s="427">
        <v>0</v>
      </c>
      <c r="BH181" s="427">
        <v>0</v>
      </c>
      <c r="BI181" s="427">
        <v>0</v>
      </c>
      <c r="BJ181" s="427">
        <v>3209595.4499999988</v>
      </c>
      <c r="BK181" s="427">
        <v>575599.77000000014</v>
      </c>
      <c r="BL181" s="427">
        <v>-267487.62263157824</v>
      </c>
      <c r="BM181" s="427">
        <v>308112.14736842189</v>
      </c>
      <c r="BN181" s="427">
        <v>9121</v>
      </c>
      <c r="BO181" s="427">
        <v>0</v>
      </c>
      <c r="BP181" s="427">
        <v>0</v>
      </c>
      <c r="BQ181" s="427">
        <v>9121</v>
      </c>
      <c r="BR181" s="427">
        <v>0</v>
      </c>
      <c r="BS181" s="427">
        <v>0</v>
      </c>
      <c r="BT181" s="427">
        <v>0</v>
      </c>
      <c r="BU181" s="427">
        <v>0</v>
      </c>
      <c r="BV181" s="427">
        <v>0</v>
      </c>
      <c r="BW181" s="427">
        <v>0</v>
      </c>
      <c r="BX181" s="427">
        <v>0</v>
      </c>
      <c r="BY181" s="427">
        <v>0</v>
      </c>
      <c r="BZ181" s="427">
        <v>0</v>
      </c>
      <c r="CA181" s="427">
        <v>4255.9600000000028</v>
      </c>
      <c r="CB181" s="427">
        <v>9121</v>
      </c>
      <c r="CC181" s="427">
        <v>13376.960000000003</v>
      </c>
      <c r="CD181" s="427">
        <v>0</v>
      </c>
      <c r="CE181" s="427">
        <v>0</v>
      </c>
      <c r="CF181" s="427">
        <v>0</v>
      </c>
      <c r="CG181" s="427">
        <v>0</v>
      </c>
      <c r="CH181" s="427">
        <v>0</v>
      </c>
      <c r="CI181" s="427">
        <v>0</v>
      </c>
      <c r="CJ181" s="427">
        <v>0</v>
      </c>
      <c r="CK181" s="427">
        <v>0</v>
      </c>
      <c r="CL181" s="427">
        <v>0</v>
      </c>
      <c r="CM181" s="427">
        <v>308112.14736842189</v>
      </c>
      <c r="CN181" s="427">
        <v>0</v>
      </c>
      <c r="CO181" s="427">
        <v>0</v>
      </c>
      <c r="CP181" s="427">
        <v>13376.960000000003</v>
      </c>
      <c r="CQ181" s="427">
        <v>0</v>
      </c>
      <c r="CR181" s="427">
        <v>321489.10736842192</v>
      </c>
      <c r="CS181" s="427">
        <v>100000</v>
      </c>
      <c r="CT181" s="427">
        <v>0</v>
      </c>
      <c r="CU181" s="427">
        <v>216.6</v>
      </c>
      <c r="CV181" s="427">
        <v>100216.6</v>
      </c>
      <c r="CW181" s="427">
        <v>0</v>
      </c>
      <c r="CX181" s="427">
        <v>10163.86</v>
      </c>
      <c r="CY181" s="427">
        <v>20778.849999999999</v>
      </c>
      <c r="CZ181" s="427">
        <v>0</v>
      </c>
      <c r="DA181" s="427">
        <v>0</v>
      </c>
      <c r="DB181" s="427">
        <v>131159.31</v>
      </c>
      <c r="DC181" s="427">
        <v>505399.79</v>
      </c>
      <c r="DD181" s="427">
        <v>0</v>
      </c>
      <c r="DE181" s="427">
        <v>1577</v>
      </c>
      <c r="DF181" s="427">
        <v>506976.79</v>
      </c>
      <c r="DG181" s="427"/>
      <c r="DH181" s="427"/>
      <c r="DI181" s="427"/>
      <c r="DJ181" s="427">
        <v>0</v>
      </c>
      <c r="DK181" s="427">
        <v>506976.79</v>
      </c>
      <c r="DL181" s="427">
        <v>0</v>
      </c>
      <c r="DM181" s="427">
        <v>0</v>
      </c>
      <c r="DN181" s="427">
        <v>0</v>
      </c>
      <c r="DO181" s="427">
        <v>0</v>
      </c>
      <c r="DP181" s="427">
        <v>-63073.1</v>
      </c>
      <c r="DQ181" s="427">
        <v>-68312.45</v>
      </c>
      <c r="DR181" s="427">
        <v>0</v>
      </c>
      <c r="DS181" s="427">
        <v>0</v>
      </c>
      <c r="DT181" s="427">
        <v>-131385.54999999999</v>
      </c>
      <c r="DU181" s="427">
        <v>5218</v>
      </c>
      <c r="DV181" s="427">
        <v>0</v>
      </c>
      <c r="DW181" s="427">
        <v>-6460</v>
      </c>
      <c r="DX181" s="427">
        <v>0</v>
      </c>
      <c r="DY181" s="427">
        <v>0</v>
      </c>
      <c r="DZ181" s="427">
        <v>-184019.59</v>
      </c>
      <c r="EA181" s="427">
        <v>0.14736842195270583</v>
      </c>
      <c r="EC181" s="428">
        <f t="shared" si="5"/>
        <v>0.147368421923602</v>
      </c>
    </row>
    <row r="182" spans="1:133" ht="15.6" hidden="1" x14ac:dyDescent="0.3">
      <c r="A182" s="422" t="str">
        <f t="shared" si="4"/>
        <v>3302293</v>
      </c>
      <c r="B182" s="422" t="s">
        <v>561</v>
      </c>
      <c r="C182" s="423">
        <v>2293</v>
      </c>
      <c r="D182" s="424" t="s">
        <v>349</v>
      </c>
      <c r="E182" s="425" t="s">
        <v>1086</v>
      </c>
      <c r="F182" s="426">
        <v>0</v>
      </c>
      <c r="G182" s="425" t="s">
        <v>161</v>
      </c>
      <c r="H182" s="425" t="s">
        <v>569</v>
      </c>
      <c r="I182" s="427">
        <v>3631607.1168743148</v>
      </c>
      <c r="J182" s="427">
        <v>0</v>
      </c>
      <c r="K182" s="427">
        <v>125466.9</v>
      </c>
      <c r="L182" s="427">
        <v>0</v>
      </c>
      <c r="M182" s="427">
        <v>403340</v>
      </c>
      <c r="N182" s="427">
        <v>88487</v>
      </c>
      <c r="O182" s="427">
        <v>0</v>
      </c>
      <c r="P182" s="427">
        <v>0</v>
      </c>
      <c r="Q182" s="427">
        <v>69.98</v>
      </c>
      <c r="R182" s="427">
        <v>2736.93</v>
      </c>
      <c r="S182" s="427">
        <v>0</v>
      </c>
      <c r="T182" s="427">
        <v>0</v>
      </c>
      <c r="U182" s="427">
        <v>44532.98</v>
      </c>
      <c r="V182" s="427">
        <v>82648.899999999994</v>
      </c>
      <c r="W182" s="427">
        <v>0</v>
      </c>
      <c r="X182" s="427">
        <v>4378889.8068743162</v>
      </c>
      <c r="Y182" s="427">
        <v>1919445.81</v>
      </c>
      <c r="Z182" s="427">
        <v>0</v>
      </c>
      <c r="AA182" s="427">
        <v>417758.99</v>
      </c>
      <c r="AB182" s="427">
        <v>154550.91</v>
      </c>
      <c r="AC182" s="427">
        <v>387867.86</v>
      </c>
      <c r="AD182" s="427">
        <v>130993.59999999999</v>
      </c>
      <c r="AE182" s="427">
        <v>190719.68</v>
      </c>
      <c r="AF182" s="427">
        <v>0</v>
      </c>
      <c r="AG182" s="427">
        <v>15079.46</v>
      </c>
      <c r="AH182" s="427">
        <v>0</v>
      </c>
      <c r="AI182" s="427">
        <v>0</v>
      </c>
      <c r="AJ182" s="427">
        <v>30496.42</v>
      </c>
      <c r="AK182" s="427">
        <v>23554.01</v>
      </c>
      <c r="AL182" s="427">
        <v>247.3</v>
      </c>
      <c r="AM182" s="427">
        <v>8203.81</v>
      </c>
      <c r="AN182" s="427">
        <v>87943.74</v>
      </c>
      <c r="AO182" s="427">
        <v>41074.75</v>
      </c>
      <c r="AP182" s="427">
        <v>13084.06</v>
      </c>
      <c r="AQ182" s="427">
        <v>242443.3168743182</v>
      </c>
      <c r="AR182" s="427">
        <v>0</v>
      </c>
      <c r="AS182" s="427">
        <v>0</v>
      </c>
      <c r="AT182" s="427">
        <v>0</v>
      </c>
      <c r="AU182" s="427">
        <v>0</v>
      </c>
      <c r="AV182" s="427">
        <v>11247.7</v>
      </c>
      <c r="AW182" s="427">
        <v>0</v>
      </c>
      <c r="AX182" s="427">
        <v>0</v>
      </c>
      <c r="AY182" s="427">
        <v>0</v>
      </c>
      <c r="AZ182" s="427">
        <v>78429.649999999994</v>
      </c>
      <c r="BA182" s="427">
        <v>12566.4</v>
      </c>
      <c r="BB182" s="427">
        <v>10578</v>
      </c>
      <c r="BC182" s="427">
        <v>118472.73000000001</v>
      </c>
      <c r="BD182" s="427">
        <v>255156.9</v>
      </c>
      <c r="BE182" s="427">
        <v>41859.99</v>
      </c>
      <c r="BF182" s="427">
        <v>202155.31</v>
      </c>
      <c r="BG182" s="427">
        <v>0</v>
      </c>
      <c r="BH182" s="427">
        <v>0</v>
      </c>
      <c r="BI182" s="427">
        <v>0</v>
      </c>
      <c r="BJ182" s="427">
        <v>4393930.3968743179</v>
      </c>
      <c r="BK182" s="427">
        <v>1033474.2400000016</v>
      </c>
      <c r="BL182" s="427">
        <v>-15040.590000001714</v>
      </c>
      <c r="BM182" s="427">
        <v>1018433.6499999999</v>
      </c>
      <c r="BN182" s="427">
        <v>10894</v>
      </c>
      <c r="BO182" s="427">
        <v>0</v>
      </c>
      <c r="BP182" s="427">
        <v>0</v>
      </c>
      <c r="BQ182" s="427">
        <v>10894</v>
      </c>
      <c r="BR182" s="427">
        <v>0</v>
      </c>
      <c r="BS182" s="427">
        <v>0</v>
      </c>
      <c r="BT182" s="427">
        <v>0</v>
      </c>
      <c r="BU182" s="427">
        <v>0</v>
      </c>
      <c r="BV182" s="427">
        <v>0</v>
      </c>
      <c r="BW182" s="427">
        <v>0</v>
      </c>
      <c r="BX182" s="427">
        <v>0</v>
      </c>
      <c r="BY182" s="427">
        <v>0</v>
      </c>
      <c r="BZ182" s="427">
        <v>0</v>
      </c>
      <c r="CA182" s="427">
        <v>82527.95</v>
      </c>
      <c r="CB182" s="427">
        <v>10894</v>
      </c>
      <c r="CC182" s="427">
        <v>93421.95</v>
      </c>
      <c r="CD182" s="427">
        <v>0</v>
      </c>
      <c r="CE182" s="427">
        <v>0</v>
      </c>
      <c r="CF182" s="427">
        <v>0</v>
      </c>
      <c r="CG182" s="427">
        <v>0</v>
      </c>
      <c r="CH182" s="427">
        <v>0</v>
      </c>
      <c r="CI182" s="427">
        <v>0</v>
      </c>
      <c r="CJ182" s="427">
        <v>0</v>
      </c>
      <c r="CK182" s="427">
        <v>0</v>
      </c>
      <c r="CL182" s="427">
        <v>0</v>
      </c>
      <c r="CM182" s="427">
        <v>1018433.6499999999</v>
      </c>
      <c r="CN182" s="427">
        <v>0</v>
      </c>
      <c r="CO182" s="427">
        <v>93422</v>
      </c>
      <c r="CP182" s="427">
        <v>-5.0000000002910383E-2</v>
      </c>
      <c r="CQ182" s="427">
        <v>0</v>
      </c>
      <c r="CR182" s="427">
        <v>1111855.5999999999</v>
      </c>
      <c r="CS182" s="427">
        <v>1359594.05</v>
      </c>
      <c r="CT182" s="427">
        <v>56776.42</v>
      </c>
      <c r="CU182" s="427">
        <v>4494.46</v>
      </c>
      <c r="CV182" s="427">
        <v>1307312.0900000001</v>
      </c>
      <c r="CW182" s="427">
        <v>0</v>
      </c>
      <c r="CX182" s="427">
        <v>9375.41</v>
      </c>
      <c r="CY182" s="427">
        <v>12793.97</v>
      </c>
      <c r="CZ182" s="427">
        <v>0</v>
      </c>
      <c r="DA182" s="427">
        <v>0</v>
      </c>
      <c r="DB182" s="427">
        <v>1329481.47</v>
      </c>
      <c r="DC182" s="427">
        <v>0</v>
      </c>
      <c r="DD182" s="427">
        <v>0</v>
      </c>
      <c r="DE182" s="427">
        <v>0</v>
      </c>
      <c r="DF182" s="427">
        <v>0</v>
      </c>
      <c r="DG182" s="427"/>
      <c r="DH182" s="427"/>
      <c r="DI182" s="427"/>
      <c r="DJ182" s="427">
        <v>0</v>
      </c>
      <c r="DK182" s="427">
        <v>0</v>
      </c>
      <c r="DL182" s="427">
        <v>0</v>
      </c>
      <c r="DM182" s="427">
        <v>0</v>
      </c>
      <c r="DN182" s="427">
        <v>0</v>
      </c>
      <c r="DO182" s="427">
        <v>0</v>
      </c>
      <c r="DP182" s="427">
        <v>-251288.56</v>
      </c>
      <c r="DQ182" s="427">
        <v>-17264.29</v>
      </c>
      <c r="DR182" s="427">
        <v>0</v>
      </c>
      <c r="DS182" s="427">
        <v>0</v>
      </c>
      <c r="DT182" s="427">
        <v>-268552.84999999998</v>
      </c>
      <c r="DU182" s="427">
        <v>41340.6</v>
      </c>
      <c r="DV182" s="427">
        <v>0</v>
      </c>
      <c r="DW182" s="427">
        <v>0</v>
      </c>
      <c r="DX182" s="427">
        <v>0</v>
      </c>
      <c r="DY182" s="427">
        <v>9586.3799999999992</v>
      </c>
      <c r="DZ182" s="427">
        <v>0</v>
      </c>
      <c r="EA182" s="427">
        <v>0</v>
      </c>
      <c r="EC182" s="428">
        <f t="shared" si="5"/>
        <v>-1.3278622645884752E-10</v>
      </c>
    </row>
    <row r="183" spans="1:133" ht="15.6" hidden="1" x14ac:dyDescent="0.3">
      <c r="A183" s="422" t="str">
        <f t="shared" si="4"/>
        <v>3302445</v>
      </c>
      <c r="B183" s="422" t="s">
        <v>562</v>
      </c>
      <c r="C183" s="423">
        <v>2445</v>
      </c>
      <c r="D183" s="424" t="s">
        <v>350</v>
      </c>
      <c r="E183" s="425" t="s">
        <v>1086</v>
      </c>
      <c r="F183" s="426">
        <v>46094</v>
      </c>
      <c r="G183" s="425" t="s">
        <v>161</v>
      </c>
      <c r="H183" s="425" t="s">
        <v>545</v>
      </c>
      <c r="I183" s="427">
        <v>1444120.5447175885</v>
      </c>
      <c r="J183" s="427">
        <v>0</v>
      </c>
      <c r="K183" s="427">
        <v>137470.60666666669</v>
      </c>
      <c r="L183" s="427">
        <v>0</v>
      </c>
      <c r="M183" s="427">
        <v>216160</v>
      </c>
      <c r="N183" s="427">
        <v>33035</v>
      </c>
      <c r="O183" s="427">
        <v>0</v>
      </c>
      <c r="P183" s="427">
        <v>0</v>
      </c>
      <c r="Q183" s="427">
        <v>4401.9245699999801</v>
      </c>
      <c r="R183" s="427">
        <v>9720</v>
      </c>
      <c r="S183" s="427">
        <v>0</v>
      </c>
      <c r="T183" s="427">
        <v>0</v>
      </c>
      <c r="U183" s="427">
        <v>6979</v>
      </c>
      <c r="V183" s="427">
        <v>16194.899438877124</v>
      </c>
      <c r="W183" s="427">
        <v>0</v>
      </c>
      <c r="X183" s="427">
        <v>1868081.9753931323</v>
      </c>
      <c r="Y183" s="427">
        <v>663874.03</v>
      </c>
      <c r="Z183" s="427">
        <v>0</v>
      </c>
      <c r="AA183" s="427">
        <v>411115.31</v>
      </c>
      <c r="AB183" s="427">
        <v>49970.99</v>
      </c>
      <c r="AC183" s="427">
        <v>118379.5</v>
      </c>
      <c r="AD183" s="427">
        <v>0</v>
      </c>
      <c r="AE183" s="427">
        <v>40564.959999999999</v>
      </c>
      <c r="AF183" s="427">
        <v>0</v>
      </c>
      <c r="AG183" s="427">
        <v>3926</v>
      </c>
      <c r="AH183" s="427">
        <v>0</v>
      </c>
      <c r="AI183" s="427">
        <v>0</v>
      </c>
      <c r="AJ183" s="427">
        <v>28693</v>
      </c>
      <c r="AK183" s="427">
        <v>10360</v>
      </c>
      <c r="AL183" s="427">
        <v>4682</v>
      </c>
      <c r="AM183" s="427">
        <v>12192</v>
      </c>
      <c r="AN183" s="427">
        <v>38737</v>
      </c>
      <c r="AO183" s="427">
        <v>24535.639999999996</v>
      </c>
      <c r="AP183" s="427">
        <v>16160</v>
      </c>
      <c r="AQ183" s="427">
        <v>36387</v>
      </c>
      <c r="AR183" s="427">
        <v>39921</v>
      </c>
      <c r="AS183" s="427">
        <v>0</v>
      </c>
      <c r="AT183" s="427">
        <v>0</v>
      </c>
      <c r="AU183" s="427">
        <v>0</v>
      </c>
      <c r="AV183" s="427">
        <v>0</v>
      </c>
      <c r="AW183" s="427">
        <v>0</v>
      </c>
      <c r="AX183" s="427">
        <v>9020</v>
      </c>
      <c r="AY183" s="427">
        <v>0</v>
      </c>
      <c r="AZ183" s="427">
        <v>10574</v>
      </c>
      <c r="BA183" s="427">
        <v>5139.75</v>
      </c>
      <c r="BB183" s="427">
        <v>5685</v>
      </c>
      <c r="BC183" s="427">
        <v>88423.679999999993</v>
      </c>
      <c r="BD183" s="427">
        <v>105557</v>
      </c>
      <c r="BE183" s="427">
        <v>28001.32</v>
      </c>
      <c r="BF183" s="427">
        <v>20323</v>
      </c>
      <c r="BG183" s="427">
        <v>4119.160000000149</v>
      </c>
      <c r="BH183" s="427">
        <v>0</v>
      </c>
      <c r="BI183" s="427">
        <v>216</v>
      </c>
      <c r="BJ183" s="427">
        <v>1776557.34</v>
      </c>
      <c r="BK183" s="427">
        <v>23520.619999999151</v>
      </c>
      <c r="BL183" s="427">
        <v>91524.635393132223</v>
      </c>
      <c r="BM183" s="427">
        <v>115045.25539313137</v>
      </c>
      <c r="BN183" s="427">
        <v>6283.75</v>
      </c>
      <c r="BO183" s="427">
        <v>0</v>
      </c>
      <c r="BP183" s="427">
        <v>216</v>
      </c>
      <c r="BQ183" s="427">
        <v>6499.75</v>
      </c>
      <c r="BR183" s="427">
        <v>0</v>
      </c>
      <c r="BS183" s="427">
        <v>6500</v>
      </c>
      <c r="BT183" s="427">
        <v>0</v>
      </c>
      <c r="BU183" s="427">
        <v>0</v>
      </c>
      <c r="BV183" s="427">
        <v>0</v>
      </c>
      <c r="BW183" s="427">
        <v>0</v>
      </c>
      <c r="BX183" s="427">
        <v>0</v>
      </c>
      <c r="BY183" s="427">
        <v>0</v>
      </c>
      <c r="BZ183" s="427">
        <v>6500</v>
      </c>
      <c r="CA183" s="427">
        <v>13518.599999999999</v>
      </c>
      <c r="CB183" s="427">
        <v>-0.25</v>
      </c>
      <c r="CC183" s="427">
        <v>13518.349999999999</v>
      </c>
      <c r="CD183" s="427">
        <v>0</v>
      </c>
      <c r="CE183" s="427">
        <v>0</v>
      </c>
      <c r="CF183" s="427">
        <v>0</v>
      </c>
      <c r="CG183" s="427">
        <v>0</v>
      </c>
      <c r="CH183" s="427">
        <v>0</v>
      </c>
      <c r="CI183" s="427">
        <v>0</v>
      </c>
      <c r="CJ183" s="427">
        <v>0</v>
      </c>
      <c r="CK183" s="427">
        <v>0</v>
      </c>
      <c r="CL183" s="427">
        <v>0</v>
      </c>
      <c r="CM183" s="427">
        <v>115045.25539313137</v>
      </c>
      <c r="CN183" s="427">
        <v>0</v>
      </c>
      <c r="CO183" s="427">
        <v>6500</v>
      </c>
      <c r="CP183" s="427">
        <v>7018.3499999999985</v>
      </c>
      <c r="CQ183" s="427">
        <v>0</v>
      </c>
      <c r="CR183" s="427">
        <v>128563.60539313138</v>
      </c>
      <c r="CS183" s="427">
        <v>254134</v>
      </c>
      <c r="CT183" s="427">
        <v>0</v>
      </c>
      <c r="CU183" s="427">
        <v>0</v>
      </c>
      <c r="CV183" s="427">
        <v>254134</v>
      </c>
      <c r="CW183" s="427">
        <v>0</v>
      </c>
      <c r="CX183" s="427">
        <v>5585.16</v>
      </c>
      <c r="CY183" s="427">
        <v>621.24</v>
      </c>
      <c r="CZ183" s="427">
        <v>0</v>
      </c>
      <c r="DA183" s="427">
        <v>0</v>
      </c>
      <c r="DB183" s="427">
        <v>260340.4</v>
      </c>
      <c r="DC183" s="427">
        <v>0</v>
      </c>
      <c r="DD183" s="427">
        <v>0</v>
      </c>
      <c r="DE183" s="427">
        <v>0</v>
      </c>
      <c r="DF183" s="427">
        <v>0</v>
      </c>
      <c r="DG183" s="427"/>
      <c r="DH183" s="427"/>
      <c r="DI183" s="427"/>
      <c r="DJ183" s="427">
        <v>0</v>
      </c>
      <c r="DK183" s="427">
        <v>0</v>
      </c>
      <c r="DL183" s="427">
        <v>0</v>
      </c>
      <c r="DM183" s="427">
        <v>3691.19</v>
      </c>
      <c r="DN183" s="427">
        <v>0</v>
      </c>
      <c r="DO183" s="427">
        <v>0</v>
      </c>
      <c r="DP183" s="427">
        <v>-111923.79</v>
      </c>
      <c r="DQ183" s="427">
        <v>-23544.68</v>
      </c>
      <c r="DR183" s="427">
        <v>0</v>
      </c>
      <c r="DS183" s="427">
        <v>0</v>
      </c>
      <c r="DT183" s="427">
        <v>-131777.28</v>
      </c>
      <c r="DU183" s="427">
        <v>0</v>
      </c>
      <c r="DV183" s="427">
        <v>0</v>
      </c>
      <c r="DW183" s="427">
        <v>0</v>
      </c>
      <c r="DX183" s="427">
        <v>0</v>
      </c>
      <c r="DY183" s="427">
        <v>0</v>
      </c>
      <c r="DZ183" s="427">
        <v>0</v>
      </c>
      <c r="EA183" s="427">
        <v>0.48539313138462603</v>
      </c>
      <c r="EC183" s="428">
        <f t="shared" si="5"/>
        <v>0.48539313138462603</v>
      </c>
    </row>
    <row r="184" spans="1:133" ht="15.6" hidden="1" x14ac:dyDescent="0.3">
      <c r="A184" s="422" t="str">
        <f t="shared" si="4"/>
        <v>3302278</v>
      </c>
      <c r="B184" s="422" t="s">
        <v>563</v>
      </c>
      <c r="C184" s="423">
        <v>2278</v>
      </c>
      <c r="D184" s="424" t="s">
        <v>351</v>
      </c>
      <c r="E184" s="425" t="s">
        <v>1086</v>
      </c>
      <c r="F184" s="426">
        <v>46091</v>
      </c>
      <c r="G184" s="425" t="s">
        <v>161</v>
      </c>
      <c r="H184" s="425" t="s">
        <v>570</v>
      </c>
      <c r="I184" s="427">
        <v>2567155.6818283945</v>
      </c>
      <c r="J184" s="427">
        <v>0</v>
      </c>
      <c r="K184" s="427">
        <v>340885.03666666668</v>
      </c>
      <c r="L184" s="427">
        <v>0</v>
      </c>
      <c r="M184" s="427">
        <v>382780</v>
      </c>
      <c r="N184" s="427">
        <v>57676.93</v>
      </c>
      <c r="O184" s="427">
        <v>0</v>
      </c>
      <c r="P184" s="427">
        <v>8164</v>
      </c>
      <c r="Q184" s="427">
        <v>34886.949999999997</v>
      </c>
      <c r="R184" s="427">
        <v>0</v>
      </c>
      <c r="S184" s="427">
        <v>0</v>
      </c>
      <c r="T184" s="427">
        <v>0</v>
      </c>
      <c r="U184" s="427">
        <v>14843.5</v>
      </c>
      <c r="V184" s="427">
        <v>370712.44</v>
      </c>
      <c r="W184" s="427">
        <v>0</v>
      </c>
      <c r="X184" s="427">
        <v>3777104.5384950615</v>
      </c>
      <c r="Y184" s="427">
        <v>1524706.42</v>
      </c>
      <c r="Z184" s="427">
        <v>0</v>
      </c>
      <c r="AA184" s="427">
        <v>750418.88</v>
      </c>
      <c r="AB184" s="427">
        <v>89956.61</v>
      </c>
      <c r="AC184" s="427">
        <v>149220.98000000001</v>
      </c>
      <c r="AD184" s="427">
        <v>0</v>
      </c>
      <c r="AE184" s="427">
        <v>81303.429999999993</v>
      </c>
      <c r="AF184" s="427">
        <v>16620.3</v>
      </c>
      <c r="AG184" s="427">
        <v>1239</v>
      </c>
      <c r="AH184" s="427">
        <v>0</v>
      </c>
      <c r="AI184" s="427">
        <v>0</v>
      </c>
      <c r="AJ184" s="427">
        <v>179377.40000000002</v>
      </c>
      <c r="AK184" s="427">
        <v>6864</v>
      </c>
      <c r="AL184" s="427">
        <v>1247.8</v>
      </c>
      <c r="AM184" s="427">
        <v>7700</v>
      </c>
      <c r="AN184" s="427">
        <v>37550.46</v>
      </c>
      <c r="AO184" s="427">
        <v>24535.639999999996</v>
      </c>
      <c r="AP184" s="427">
        <v>10473.64</v>
      </c>
      <c r="AQ184" s="427">
        <v>68306.990000000005</v>
      </c>
      <c r="AR184" s="427">
        <v>0</v>
      </c>
      <c r="AS184" s="427">
        <v>0</v>
      </c>
      <c r="AT184" s="427">
        <v>0</v>
      </c>
      <c r="AU184" s="427">
        <v>0</v>
      </c>
      <c r="AV184" s="427">
        <v>0</v>
      </c>
      <c r="AW184" s="427">
        <v>0</v>
      </c>
      <c r="AX184" s="427">
        <v>0</v>
      </c>
      <c r="AY184" s="427">
        <v>0</v>
      </c>
      <c r="AZ184" s="427">
        <v>327492.34000000003</v>
      </c>
      <c r="BA184" s="427">
        <v>9471</v>
      </c>
      <c r="BB184" s="427">
        <v>4540</v>
      </c>
      <c r="BC184" s="427">
        <v>178827.2</v>
      </c>
      <c r="BD184" s="427">
        <v>77167.259999999995</v>
      </c>
      <c r="BE184" s="427">
        <v>10458.079999999996</v>
      </c>
      <c r="BF184" s="427">
        <v>170245.5</v>
      </c>
      <c r="BG184" s="427">
        <v>0</v>
      </c>
      <c r="BH184" s="427">
        <v>0</v>
      </c>
      <c r="BI184" s="427">
        <v>0</v>
      </c>
      <c r="BJ184" s="427">
        <v>3727722.9299999997</v>
      </c>
      <c r="BK184" s="427">
        <v>512082.35000000021</v>
      </c>
      <c r="BL184" s="427">
        <v>49381.608495061751</v>
      </c>
      <c r="BM184" s="427">
        <v>561463.95849506196</v>
      </c>
      <c r="BN184" s="427">
        <v>8623.75</v>
      </c>
      <c r="BO184" s="427">
        <v>0</v>
      </c>
      <c r="BP184" s="427">
        <v>0</v>
      </c>
      <c r="BQ184" s="427">
        <v>8623.75</v>
      </c>
      <c r="BR184" s="427">
        <v>0</v>
      </c>
      <c r="BS184" s="427">
        <v>0</v>
      </c>
      <c r="BT184" s="427">
        <v>0</v>
      </c>
      <c r="BU184" s="427">
        <v>0</v>
      </c>
      <c r="BV184" s="427">
        <v>0</v>
      </c>
      <c r="BW184" s="427">
        <v>0</v>
      </c>
      <c r="BX184" s="427">
        <v>31101.42</v>
      </c>
      <c r="BY184" s="427">
        <v>0</v>
      </c>
      <c r="BZ184" s="427">
        <v>31101.42</v>
      </c>
      <c r="CA184" s="427">
        <v>28037.59</v>
      </c>
      <c r="CB184" s="427">
        <v>-22477.67</v>
      </c>
      <c r="CC184" s="427">
        <v>5559.9200000000019</v>
      </c>
      <c r="CD184" s="427">
        <v>0</v>
      </c>
      <c r="CE184" s="427">
        <v>0</v>
      </c>
      <c r="CF184" s="427">
        <v>0</v>
      </c>
      <c r="CG184" s="427">
        <v>0</v>
      </c>
      <c r="CH184" s="427">
        <v>0</v>
      </c>
      <c r="CI184" s="427">
        <v>0</v>
      </c>
      <c r="CJ184" s="427">
        <v>0</v>
      </c>
      <c r="CK184" s="427">
        <v>0</v>
      </c>
      <c r="CL184" s="427">
        <v>0</v>
      </c>
      <c r="CM184" s="427">
        <v>561463.95849506196</v>
      </c>
      <c r="CN184" s="427">
        <v>0</v>
      </c>
      <c r="CO184" s="427">
        <v>5559.9200000000019</v>
      </c>
      <c r="CP184" s="427">
        <v>0</v>
      </c>
      <c r="CQ184" s="427">
        <v>0</v>
      </c>
      <c r="CR184" s="427">
        <v>567023.878495062</v>
      </c>
      <c r="CS184" s="427">
        <v>879225.84</v>
      </c>
      <c r="CT184" s="427">
        <v>35000</v>
      </c>
      <c r="CU184" s="427">
        <v>0</v>
      </c>
      <c r="CV184" s="427">
        <v>844225.84</v>
      </c>
      <c r="CW184" s="427">
        <v>0</v>
      </c>
      <c r="CX184" s="427">
        <v>7119.22</v>
      </c>
      <c r="CY184" s="427">
        <v>1115.8599999999999</v>
      </c>
      <c r="CZ184" s="427">
        <v>128.58000000000001</v>
      </c>
      <c r="DA184" s="427">
        <v>0</v>
      </c>
      <c r="DB184" s="427">
        <v>852589.49999999988</v>
      </c>
      <c r="DC184" s="427">
        <v>0</v>
      </c>
      <c r="DD184" s="427">
        <v>0</v>
      </c>
      <c r="DE184" s="427">
        <v>0</v>
      </c>
      <c r="DF184" s="427">
        <v>0</v>
      </c>
      <c r="DG184" s="427"/>
      <c r="DH184" s="427"/>
      <c r="DI184" s="427"/>
      <c r="DJ184" s="427">
        <v>0</v>
      </c>
      <c r="DK184" s="427">
        <v>0</v>
      </c>
      <c r="DL184" s="427">
        <v>0</v>
      </c>
      <c r="DM184" s="427">
        <v>0</v>
      </c>
      <c r="DN184" s="427">
        <v>0</v>
      </c>
      <c r="DO184" s="427">
        <v>0</v>
      </c>
      <c r="DP184" s="427">
        <v>-233976.21</v>
      </c>
      <c r="DQ184" s="427">
        <v>-56872.88</v>
      </c>
      <c r="DR184" s="427">
        <v>0</v>
      </c>
      <c r="DS184" s="427">
        <v>0</v>
      </c>
      <c r="DT184" s="427">
        <v>-290849.08999999997</v>
      </c>
      <c r="DU184" s="427">
        <v>0</v>
      </c>
      <c r="DV184" s="427">
        <v>4096.55</v>
      </c>
      <c r="DW184" s="427">
        <v>0</v>
      </c>
      <c r="DX184" s="427">
        <v>0</v>
      </c>
      <c r="DY184" s="427">
        <v>1186.9199999999998</v>
      </c>
      <c r="DZ184" s="427">
        <v>0</v>
      </c>
      <c r="EA184" s="427">
        <v>-1.5049378853291273E-3</v>
      </c>
      <c r="EC184" s="428">
        <f t="shared" si="5"/>
        <v>-1.5049379132960894E-3</v>
      </c>
    </row>
    <row r="185" spans="1:133" ht="15.6" hidden="1" x14ac:dyDescent="0.3">
      <c r="A185" s="422" t="str">
        <f t="shared" si="4"/>
        <v>3302317</v>
      </c>
      <c r="B185" s="422" t="s">
        <v>565</v>
      </c>
      <c r="C185" s="423">
        <v>2317</v>
      </c>
      <c r="D185" s="424" t="s">
        <v>353</v>
      </c>
      <c r="E185" s="425" t="s">
        <v>1086</v>
      </c>
      <c r="F185" s="426" t="s">
        <v>1087</v>
      </c>
      <c r="G185" s="425" t="s">
        <v>161</v>
      </c>
      <c r="H185" s="425" t="s">
        <v>378</v>
      </c>
      <c r="I185" s="427">
        <v>1825022.5158814637</v>
      </c>
      <c r="J185" s="427">
        <v>0</v>
      </c>
      <c r="K185" s="427">
        <v>160773.28444444446</v>
      </c>
      <c r="L185" s="427">
        <v>0</v>
      </c>
      <c r="M185" s="427">
        <v>132045</v>
      </c>
      <c r="N185" s="427">
        <v>97105.48</v>
      </c>
      <c r="O185" s="427">
        <v>900</v>
      </c>
      <c r="P185" s="427">
        <v>0</v>
      </c>
      <c r="Q185" s="427">
        <v>4424.01</v>
      </c>
      <c r="R185" s="427">
        <v>7619.44</v>
      </c>
      <c r="S185" s="427">
        <v>0</v>
      </c>
      <c r="T185" s="427">
        <v>0</v>
      </c>
      <c r="U185" s="427">
        <v>4825.3</v>
      </c>
      <c r="V185" s="427">
        <v>161426.13999999998</v>
      </c>
      <c r="W185" s="427">
        <v>0</v>
      </c>
      <c r="X185" s="427">
        <v>2394141.1703259079</v>
      </c>
      <c r="Y185" s="427">
        <v>904602.12</v>
      </c>
      <c r="Z185" s="427">
        <v>0</v>
      </c>
      <c r="AA185" s="427">
        <v>398958.96</v>
      </c>
      <c r="AB185" s="427">
        <v>75891.89</v>
      </c>
      <c r="AC185" s="427">
        <v>120089.68</v>
      </c>
      <c r="AD185" s="427">
        <v>0</v>
      </c>
      <c r="AE185" s="427">
        <v>79249.59</v>
      </c>
      <c r="AF185" s="427">
        <v>50224.24</v>
      </c>
      <c r="AG185" s="427">
        <v>6745.6</v>
      </c>
      <c r="AH185" s="427">
        <v>0</v>
      </c>
      <c r="AI185" s="427">
        <v>0</v>
      </c>
      <c r="AJ185" s="427">
        <v>18464.240000000002</v>
      </c>
      <c r="AK185" s="427">
        <v>3000</v>
      </c>
      <c r="AL185" s="427">
        <v>2875.04</v>
      </c>
      <c r="AM185" s="427">
        <v>29055.49</v>
      </c>
      <c r="AN185" s="427">
        <v>107509.78</v>
      </c>
      <c r="AO185" s="427">
        <v>15383.15</v>
      </c>
      <c r="AP185" s="427">
        <v>14926.3</v>
      </c>
      <c r="AQ185" s="427">
        <v>36681.26</v>
      </c>
      <c r="AR185" s="427">
        <v>0</v>
      </c>
      <c r="AS185" s="427">
        <v>0</v>
      </c>
      <c r="AT185" s="427">
        <v>0</v>
      </c>
      <c r="AU185" s="427">
        <v>1636.52</v>
      </c>
      <c r="AV185" s="427">
        <v>0</v>
      </c>
      <c r="AW185" s="427">
        <v>0</v>
      </c>
      <c r="AX185" s="427">
        <v>0</v>
      </c>
      <c r="AY185" s="427">
        <v>0</v>
      </c>
      <c r="AZ185" s="427">
        <v>13934.16</v>
      </c>
      <c r="BA185" s="427">
        <v>5139.75</v>
      </c>
      <c r="BB185" s="427">
        <v>0</v>
      </c>
      <c r="BC185" s="427">
        <v>137501.44</v>
      </c>
      <c r="BD185" s="427">
        <v>483229.13</v>
      </c>
      <c r="BE185" s="427">
        <v>6546.0799999999981</v>
      </c>
      <c r="BF185" s="427">
        <v>107432.04</v>
      </c>
      <c r="BG185" s="427">
        <v>0</v>
      </c>
      <c r="BH185" s="427">
        <v>0</v>
      </c>
      <c r="BI185" s="427">
        <v>0</v>
      </c>
      <c r="BJ185" s="427">
        <v>2619076.46</v>
      </c>
      <c r="BK185" s="427">
        <v>-92002.089999998105</v>
      </c>
      <c r="BL185" s="427">
        <v>-224935.28967409208</v>
      </c>
      <c r="BM185" s="427">
        <v>-316937.37967409019</v>
      </c>
      <c r="BN185" s="427">
        <v>7429</v>
      </c>
      <c r="BO185" s="427">
        <v>0</v>
      </c>
      <c r="BP185" s="427">
        <v>0</v>
      </c>
      <c r="BQ185" s="427">
        <v>7429</v>
      </c>
      <c r="BR185" s="427">
        <v>0</v>
      </c>
      <c r="BS185" s="427">
        <v>6952</v>
      </c>
      <c r="BT185" s="427">
        <v>0</v>
      </c>
      <c r="BU185" s="427">
        <v>0</v>
      </c>
      <c r="BV185" s="427">
        <v>0</v>
      </c>
      <c r="BW185" s="427">
        <v>0</v>
      </c>
      <c r="BX185" s="427">
        <v>0</v>
      </c>
      <c r="BY185" s="427">
        <v>0</v>
      </c>
      <c r="BZ185" s="427">
        <v>6952</v>
      </c>
      <c r="CA185" s="427">
        <v>18324.299999999996</v>
      </c>
      <c r="CB185" s="427">
        <v>477</v>
      </c>
      <c r="CC185" s="427">
        <v>18801.299999999996</v>
      </c>
      <c r="CD185" s="427">
        <v>0</v>
      </c>
      <c r="CE185" s="427">
        <v>0</v>
      </c>
      <c r="CF185" s="427">
        <v>0</v>
      </c>
      <c r="CG185" s="427">
        <v>0</v>
      </c>
      <c r="CH185" s="427">
        <v>0</v>
      </c>
      <c r="CI185" s="427">
        <v>0</v>
      </c>
      <c r="CJ185" s="427">
        <v>0</v>
      </c>
      <c r="CK185" s="427">
        <v>0</v>
      </c>
      <c r="CL185" s="427">
        <v>0</v>
      </c>
      <c r="CM185" s="427">
        <v>0</v>
      </c>
      <c r="CN185" s="427">
        <v>-316937.37967409019</v>
      </c>
      <c r="CO185" s="427">
        <v>18801</v>
      </c>
      <c r="CP185" s="427">
        <v>0.29999999999563443</v>
      </c>
      <c r="CQ185" s="427">
        <v>0</v>
      </c>
      <c r="CR185" s="427">
        <v>-298136.0796740902</v>
      </c>
      <c r="CS185" s="427">
        <v>-119690.38</v>
      </c>
      <c r="CT185" s="427">
        <v>0</v>
      </c>
      <c r="CU185" s="427">
        <v>0</v>
      </c>
      <c r="CV185" s="427">
        <v>-119690.38</v>
      </c>
      <c r="CW185" s="427">
        <v>600</v>
      </c>
      <c r="CX185" s="427">
        <v>13961.21</v>
      </c>
      <c r="CY185" s="427">
        <v>2616.08</v>
      </c>
      <c r="CZ185" s="427">
        <v>0</v>
      </c>
      <c r="DA185" s="427">
        <v>-35000</v>
      </c>
      <c r="DB185" s="427">
        <v>-137513.09000000003</v>
      </c>
      <c r="DC185" s="427">
        <v>58.44</v>
      </c>
      <c r="DD185" s="427">
        <v>0</v>
      </c>
      <c r="DE185" s="427">
        <v>0</v>
      </c>
      <c r="DF185" s="427">
        <v>58.44</v>
      </c>
      <c r="DG185" s="427"/>
      <c r="DH185" s="427"/>
      <c r="DI185" s="427"/>
      <c r="DJ185" s="427">
        <v>0</v>
      </c>
      <c r="DK185" s="427">
        <v>58.44</v>
      </c>
      <c r="DL185" s="427">
        <v>59920.18</v>
      </c>
      <c r="DM185" s="427">
        <v>0</v>
      </c>
      <c r="DN185" s="427">
        <v>0</v>
      </c>
      <c r="DO185" s="427">
        <v>0</v>
      </c>
      <c r="DP185" s="427">
        <v>-49000</v>
      </c>
      <c r="DQ185" s="427">
        <v>-34111.39</v>
      </c>
      <c r="DR185" s="427">
        <v>0</v>
      </c>
      <c r="DS185" s="427">
        <v>0</v>
      </c>
      <c r="DT185" s="427">
        <v>-23191.21</v>
      </c>
      <c r="DU185" s="427">
        <v>596.5</v>
      </c>
      <c r="DV185" s="427">
        <v>0</v>
      </c>
      <c r="DW185" s="427">
        <v>-308.7</v>
      </c>
      <c r="DX185" s="427">
        <v>0</v>
      </c>
      <c r="DY185" s="427">
        <v>0</v>
      </c>
      <c r="DZ185" s="427">
        <v>-137777.87</v>
      </c>
      <c r="EA185" s="427">
        <v>-0.14967409014934674</v>
      </c>
      <c r="EC185" s="428">
        <f t="shared" si="5"/>
        <v>-0.14967409017845057</v>
      </c>
    </row>
    <row r="186" spans="1:133" ht="15.6" hidden="1" x14ac:dyDescent="0.3">
      <c r="A186" s="422" t="str">
        <f t="shared" si="4"/>
        <v>3302225</v>
      </c>
      <c r="B186" s="422" t="s">
        <v>566</v>
      </c>
      <c r="C186" s="423">
        <v>2225</v>
      </c>
      <c r="D186" s="424" t="s">
        <v>354</v>
      </c>
      <c r="E186" s="425" t="s">
        <v>1086</v>
      </c>
      <c r="F186" s="426">
        <v>46094</v>
      </c>
      <c r="G186" s="425" t="s">
        <v>161</v>
      </c>
      <c r="H186" s="425" t="s">
        <v>386</v>
      </c>
      <c r="I186" s="427">
        <v>2287657.4927828242</v>
      </c>
      <c r="J186" s="427">
        <v>0</v>
      </c>
      <c r="K186" s="427">
        <v>233508.95333333337</v>
      </c>
      <c r="L186" s="427">
        <v>0</v>
      </c>
      <c r="M186" s="427">
        <v>282140</v>
      </c>
      <c r="N186" s="427">
        <v>47895.92</v>
      </c>
      <c r="O186" s="427">
        <v>0</v>
      </c>
      <c r="P186" s="427">
        <v>0</v>
      </c>
      <c r="Q186" s="427">
        <v>7239.48</v>
      </c>
      <c r="R186" s="427">
        <v>26558.95</v>
      </c>
      <c r="S186" s="427">
        <v>0</v>
      </c>
      <c r="T186" s="427">
        <v>0</v>
      </c>
      <c r="U186" s="427">
        <v>32144.809999999998</v>
      </c>
      <c r="V186" s="427">
        <v>80270.27</v>
      </c>
      <c r="W186" s="427">
        <v>0</v>
      </c>
      <c r="X186" s="427">
        <v>2997415.876116158</v>
      </c>
      <c r="Y186" s="427">
        <v>1171893.3399999999</v>
      </c>
      <c r="Z186" s="427">
        <v>200494.78</v>
      </c>
      <c r="AA186" s="427">
        <v>695848.30999999994</v>
      </c>
      <c r="AB186" s="427">
        <v>34816.950000000004</v>
      </c>
      <c r="AC186" s="427">
        <v>58933.340000000004</v>
      </c>
      <c r="AD186" s="427">
        <v>0</v>
      </c>
      <c r="AE186" s="427">
        <v>70622.5</v>
      </c>
      <c r="AF186" s="427">
        <v>7747.88</v>
      </c>
      <c r="AG186" s="427">
        <v>27915.74</v>
      </c>
      <c r="AH186" s="427">
        <v>0</v>
      </c>
      <c r="AI186" s="427">
        <v>0</v>
      </c>
      <c r="AJ186" s="427">
        <v>60168.1</v>
      </c>
      <c r="AK186" s="427">
        <v>1289.75</v>
      </c>
      <c r="AL186" s="427">
        <v>5702.16</v>
      </c>
      <c r="AM186" s="427">
        <v>12250.93</v>
      </c>
      <c r="AN186" s="427">
        <v>46822.41</v>
      </c>
      <c r="AO186" s="427">
        <v>20391.630000000005</v>
      </c>
      <c r="AP186" s="427">
        <v>37915.99</v>
      </c>
      <c r="AQ186" s="427">
        <v>118583.5</v>
      </c>
      <c r="AR186" s="427">
        <v>0</v>
      </c>
      <c r="AS186" s="427">
        <v>0</v>
      </c>
      <c r="AT186" s="427">
        <v>0</v>
      </c>
      <c r="AU186" s="427">
        <v>0</v>
      </c>
      <c r="AV186" s="427">
        <v>0</v>
      </c>
      <c r="AW186" s="427">
        <v>0</v>
      </c>
      <c r="AX186" s="427">
        <v>0</v>
      </c>
      <c r="AY186" s="427">
        <v>0</v>
      </c>
      <c r="AZ186" s="427">
        <v>60341.639999999992</v>
      </c>
      <c r="BA186" s="427">
        <v>9747</v>
      </c>
      <c r="BB186" s="427">
        <v>0</v>
      </c>
      <c r="BC186" s="427">
        <v>140608.24</v>
      </c>
      <c r="BD186" s="427">
        <v>0</v>
      </c>
      <c r="BE186" s="427">
        <v>106965.64</v>
      </c>
      <c r="BF186" s="427">
        <v>0</v>
      </c>
      <c r="BG186" s="427">
        <v>0</v>
      </c>
      <c r="BH186" s="427">
        <v>0</v>
      </c>
      <c r="BI186" s="427">
        <v>0</v>
      </c>
      <c r="BJ186" s="427">
        <v>2889059.8300000005</v>
      </c>
      <c r="BK186" s="427">
        <v>577131.90000000084</v>
      </c>
      <c r="BL186" s="427">
        <v>108356.04611615743</v>
      </c>
      <c r="BM186" s="427">
        <v>685487.94611615827</v>
      </c>
      <c r="BN186" s="427">
        <v>8140</v>
      </c>
      <c r="BO186" s="427">
        <v>0</v>
      </c>
      <c r="BP186" s="427">
        <v>0</v>
      </c>
      <c r="BQ186" s="427">
        <v>8140</v>
      </c>
      <c r="BR186" s="427">
        <v>0</v>
      </c>
      <c r="BS186" s="427">
        <v>0</v>
      </c>
      <c r="BT186" s="427">
        <v>0</v>
      </c>
      <c r="BU186" s="427">
        <v>0</v>
      </c>
      <c r="BV186" s="427">
        <v>0</v>
      </c>
      <c r="BW186" s="427">
        <v>0</v>
      </c>
      <c r="BX186" s="427">
        <v>0</v>
      </c>
      <c r="BY186" s="427">
        <v>0</v>
      </c>
      <c r="BZ186" s="427">
        <v>0</v>
      </c>
      <c r="CA186" s="427">
        <v>58183.75</v>
      </c>
      <c r="CB186" s="427">
        <v>8140</v>
      </c>
      <c r="CC186" s="427">
        <v>66323.75</v>
      </c>
      <c r="CD186" s="427">
        <v>0</v>
      </c>
      <c r="CE186" s="427">
        <v>0</v>
      </c>
      <c r="CF186" s="427">
        <v>0</v>
      </c>
      <c r="CG186" s="427">
        <v>0</v>
      </c>
      <c r="CH186" s="427">
        <v>0</v>
      </c>
      <c r="CI186" s="427">
        <v>0</v>
      </c>
      <c r="CJ186" s="427">
        <v>0</v>
      </c>
      <c r="CK186" s="427">
        <v>0</v>
      </c>
      <c r="CL186" s="427">
        <v>0</v>
      </c>
      <c r="CM186" s="427">
        <v>685487.94611615827</v>
      </c>
      <c r="CN186" s="427">
        <v>0</v>
      </c>
      <c r="CO186" s="427">
        <v>66324</v>
      </c>
      <c r="CP186" s="427">
        <v>-0.25</v>
      </c>
      <c r="CQ186" s="427">
        <v>0</v>
      </c>
      <c r="CR186" s="427">
        <v>751811.69611615827</v>
      </c>
      <c r="CS186" s="427">
        <v>1111572.3500000001</v>
      </c>
      <c r="CT186" s="427">
        <v>51276.99</v>
      </c>
      <c r="CU186" s="427">
        <v>3280.73</v>
      </c>
      <c r="CV186" s="427">
        <v>1063576.0900000001</v>
      </c>
      <c r="CW186" s="427">
        <v>0</v>
      </c>
      <c r="CX186" s="427">
        <v>6388.8</v>
      </c>
      <c r="CY186" s="427">
        <v>3733.7</v>
      </c>
      <c r="CZ186" s="427">
        <v>26367.97</v>
      </c>
      <c r="DA186" s="427">
        <v>0</v>
      </c>
      <c r="DB186" s="427">
        <v>1100066.56</v>
      </c>
      <c r="DC186" s="427">
        <v>-38050.939999999981</v>
      </c>
      <c r="DD186" s="427">
        <v>46647.199999999997</v>
      </c>
      <c r="DE186" s="427">
        <v>0</v>
      </c>
      <c r="DF186" s="427">
        <v>-84698.139999999985</v>
      </c>
      <c r="DG186" s="427"/>
      <c r="DH186" s="427"/>
      <c r="DI186" s="427"/>
      <c r="DJ186" s="427">
        <v>0</v>
      </c>
      <c r="DK186" s="427">
        <v>-84698.139999999985</v>
      </c>
      <c r="DL186" s="427">
        <v>75275</v>
      </c>
      <c r="DM186" s="427">
        <v>0</v>
      </c>
      <c r="DN186" s="427">
        <v>0</v>
      </c>
      <c r="DO186" s="427">
        <v>0</v>
      </c>
      <c r="DP186" s="427">
        <v>-226942.82</v>
      </c>
      <c r="DQ186" s="427">
        <v>-38501.480000000003</v>
      </c>
      <c r="DR186" s="427">
        <v>0</v>
      </c>
      <c r="DS186" s="427">
        <v>0</v>
      </c>
      <c r="DT186" s="427">
        <v>-190169.30000000002</v>
      </c>
      <c r="DU186" s="427">
        <v>0</v>
      </c>
      <c r="DV186" s="427">
        <v>0</v>
      </c>
      <c r="DW186" s="427">
        <v>-44798.93</v>
      </c>
      <c r="DX186" s="427">
        <v>0</v>
      </c>
      <c r="DY186" s="427">
        <v>12573.11</v>
      </c>
      <c r="DZ186" s="427">
        <v>-41161.26</v>
      </c>
      <c r="EA186" s="427">
        <v>-0.34388384176418185</v>
      </c>
      <c r="EC186" s="428">
        <f t="shared" si="5"/>
        <v>-0.34388384174962994</v>
      </c>
    </row>
    <row r="187" spans="1:133" ht="15.6" hidden="1" x14ac:dyDescent="0.3">
      <c r="A187" s="422" t="str">
        <f t="shared" si="4"/>
        <v>3302412</v>
      </c>
      <c r="B187" s="422" t="s">
        <v>567</v>
      </c>
      <c r="C187" s="423">
        <v>2412</v>
      </c>
      <c r="D187" s="424" t="s">
        <v>355</v>
      </c>
      <c r="E187" s="425" t="s">
        <v>1086</v>
      </c>
      <c r="F187" s="426">
        <v>46094</v>
      </c>
      <c r="G187" s="425" t="s">
        <v>161</v>
      </c>
      <c r="H187" s="425" t="s">
        <v>388</v>
      </c>
      <c r="I187" s="427">
        <v>2215764.3643996087</v>
      </c>
      <c r="J187" s="427">
        <v>0</v>
      </c>
      <c r="K187" s="427">
        <v>216619.76666666666</v>
      </c>
      <c r="L187" s="427">
        <v>0</v>
      </c>
      <c r="M187" s="427">
        <v>184345</v>
      </c>
      <c r="N187" s="427">
        <v>79230.2</v>
      </c>
      <c r="O187" s="427">
        <v>32265.53</v>
      </c>
      <c r="P187" s="427">
        <v>0</v>
      </c>
      <c r="Q187" s="427">
        <v>861.98</v>
      </c>
      <c r="R187" s="427">
        <v>0</v>
      </c>
      <c r="S187" s="427">
        <v>0</v>
      </c>
      <c r="T187" s="427">
        <v>0</v>
      </c>
      <c r="U187" s="427">
        <v>26600</v>
      </c>
      <c r="V187" s="427">
        <v>20531</v>
      </c>
      <c r="W187" s="427">
        <v>0</v>
      </c>
      <c r="X187" s="427">
        <v>2776217.8410662753</v>
      </c>
      <c r="Y187" s="427">
        <v>1380114.4</v>
      </c>
      <c r="Z187" s="427">
        <v>0</v>
      </c>
      <c r="AA187" s="427">
        <v>196519.97999999998</v>
      </c>
      <c r="AB187" s="427">
        <v>87233.25</v>
      </c>
      <c r="AC187" s="427">
        <v>45452.340000000004</v>
      </c>
      <c r="AD187" s="427">
        <v>0</v>
      </c>
      <c r="AE187" s="427">
        <v>52472.1</v>
      </c>
      <c r="AF187" s="427">
        <v>5901.58</v>
      </c>
      <c r="AG187" s="427">
        <v>4702.9699999999993</v>
      </c>
      <c r="AH187" s="427">
        <v>0</v>
      </c>
      <c r="AI187" s="427">
        <v>0</v>
      </c>
      <c r="AJ187" s="427">
        <v>15623.130000000001</v>
      </c>
      <c r="AK187" s="427">
        <v>2310</v>
      </c>
      <c r="AL187" s="427">
        <v>0</v>
      </c>
      <c r="AM187" s="427">
        <v>6104.22</v>
      </c>
      <c r="AN187" s="427">
        <v>35211.089999999997</v>
      </c>
      <c r="AO187" s="427">
        <v>32064.810000000009</v>
      </c>
      <c r="AP187" s="427">
        <v>33879.9</v>
      </c>
      <c r="AQ187" s="427">
        <v>148702.45000000001</v>
      </c>
      <c r="AR187" s="427">
        <v>0</v>
      </c>
      <c r="AS187" s="427">
        <v>0</v>
      </c>
      <c r="AT187" s="427">
        <v>0</v>
      </c>
      <c r="AU187" s="427">
        <v>0</v>
      </c>
      <c r="AV187" s="427">
        <v>0</v>
      </c>
      <c r="AW187" s="427">
        <v>0</v>
      </c>
      <c r="AX187" s="427">
        <v>11480</v>
      </c>
      <c r="AY187" s="427">
        <v>0</v>
      </c>
      <c r="AZ187" s="427">
        <v>6874.08</v>
      </c>
      <c r="BA187" s="427">
        <v>9471</v>
      </c>
      <c r="BB187" s="427">
        <v>5000</v>
      </c>
      <c r="BC187" s="427">
        <v>88977.89</v>
      </c>
      <c r="BD187" s="427">
        <v>318847.08999999997</v>
      </c>
      <c r="BE187" s="427">
        <v>108016.45000000001</v>
      </c>
      <c r="BF187" s="427">
        <v>137874.81</v>
      </c>
      <c r="BG187" s="427">
        <v>0</v>
      </c>
      <c r="BH187" s="427">
        <v>0</v>
      </c>
      <c r="BI187" s="427">
        <v>0</v>
      </c>
      <c r="BJ187" s="427">
        <v>2732833.54</v>
      </c>
      <c r="BK187" s="427">
        <v>616793.31000000029</v>
      </c>
      <c r="BL187" s="427">
        <v>43384.30106627522</v>
      </c>
      <c r="BM187" s="427">
        <v>660177.61106627551</v>
      </c>
      <c r="BN187" s="427">
        <v>8725</v>
      </c>
      <c r="BO187" s="427">
        <v>0</v>
      </c>
      <c r="BP187" s="427">
        <v>0</v>
      </c>
      <c r="BQ187" s="427">
        <v>8725</v>
      </c>
      <c r="BR187" s="427">
        <v>0</v>
      </c>
      <c r="BS187" s="427">
        <v>0</v>
      </c>
      <c r="BT187" s="427">
        <v>0</v>
      </c>
      <c r="BU187" s="427">
        <v>0</v>
      </c>
      <c r="BV187" s="427">
        <v>0</v>
      </c>
      <c r="BW187" s="427">
        <v>0</v>
      </c>
      <c r="BX187" s="427">
        <v>10264.64</v>
      </c>
      <c r="BY187" s="427">
        <v>0</v>
      </c>
      <c r="BZ187" s="427">
        <v>10264.64</v>
      </c>
      <c r="CA187" s="427">
        <v>70269.25</v>
      </c>
      <c r="CB187" s="427">
        <v>-1539.6399999999994</v>
      </c>
      <c r="CC187" s="427">
        <v>68729.61</v>
      </c>
      <c r="CD187" s="427">
        <v>0</v>
      </c>
      <c r="CE187" s="427">
        <v>0</v>
      </c>
      <c r="CF187" s="427">
        <v>0</v>
      </c>
      <c r="CG187" s="427">
        <v>0</v>
      </c>
      <c r="CH187" s="427">
        <v>0</v>
      </c>
      <c r="CI187" s="427">
        <v>0</v>
      </c>
      <c r="CJ187" s="427">
        <v>0</v>
      </c>
      <c r="CK187" s="427">
        <v>0</v>
      </c>
      <c r="CL187" s="427">
        <v>0</v>
      </c>
      <c r="CM187" s="427">
        <v>660177.61106627551</v>
      </c>
      <c r="CN187" s="427">
        <v>0</v>
      </c>
      <c r="CO187" s="427">
        <v>68730</v>
      </c>
      <c r="CP187" s="427">
        <v>-0.38999999999941792</v>
      </c>
      <c r="CQ187" s="427">
        <v>0</v>
      </c>
      <c r="CR187" s="427">
        <v>728907.2210662755</v>
      </c>
      <c r="CS187" s="427">
        <v>1012991.28</v>
      </c>
      <c r="CT187" s="427">
        <v>59418.52</v>
      </c>
      <c r="CU187" s="427">
        <v>0</v>
      </c>
      <c r="CV187" s="427">
        <v>953572.76</v>
      </c>
      <c r="CW187" s="427">
        <v>0</v>
      </c>
      <c r="CX187" s="427">
        <v>14932.56</v>
      </c>
      <c r="CY187" s="427">
        <v>7714.06</v>
      </c>
      <c r="CZ187" s="427">
        <v>0</v>
      </c>
      <c r="DA187" s="427">
        <v>0</v>
      </c>
      <c r="DB187" s="427">
        <v>976219.38000000012</v>
      </c>
      <c r="DC187" s="427">
        <v>0</v>
      </c>
      <c r="DD187" s="427">
        <v>0</v>
      </c>
      <c r="DE187" s="427">
        <v>0</v>
      </c>
      <c r="DF187" s="427">
        <v>0</v>
      </c>
      <c r="DG187" s="427"/>
      <c r="DH187" s="427"/>
      <c r="DI187" s="427"/>
      <c r="DJ187" s="427">
        <v>0</v>
      </c>
      <c r="DK187" s="427">
        <v>0</v>
      </c>
      <c r="DL187" s="427">
        <v>0</v>
      </c>
      <c r="DM187" s="427">
        <v>0</v>
      </c>
      <c r="DN187" s="427">
        <v>9251.17</v>
      </c>
      <c r="DO187" s="427">
        <v>0</v>
      </c>
      <c r="DP187" s="427">
        <v>-180841.61</v>
      </c>
      <c r="DQ187" s="427">
        <v>0</v>
      </c>
      <c r="DR187" s="427">
        <v>-75722.080000000002</v>
      </c>
      <c r="DS187" s="427">
        <v>0</v>
      </c>
      <c r="DT187" s="427">
        <v>-247312.51999999996</v>
      </c>
      <c r="DU187" s="427">
        <v>0</v>
      </c>
      <c r="DV187" s="427">
        <v>0</v>
      </c>
      <c r="DW187" s="427">
        <v>0</v>
      </c>
      <c r="DX187" s="427">
        <v>0</v>
      </c>
      <c r="DY187" s="427">
        <v>0</v>
      </c>
      <c r="DZ187" s="427">
        <v>0</v>
      </c>
      <c r="EA187" s="427">
        <v>0.36106627539265901</v>
      </c>
      <c r="EC187" s="428">
        <f t="shared" si="5"/>
        <v>0.36106627533445135</v>
      </c>
    </row>
    <row r="188" spans="1:133" ht="15.6" hidden="1" x14ac:dyDescent="0.3">
      <c r="A188" s="422" t="str">
        <f t="shared" si="4"/>
        <v>3303421</v>
      </c>
      <c r="B188" s="422" t="s">
        <v>568</v>
      </c>
      <c r="C188" s="423">
        <v>3421</v>
      </c>
      <c r="D188" s="424" t="s">
        <v>356</v>
      </c>
      <c r="E188" s="425" t="s">
        <v>1086</v>
      </c>
      <c r="F188" s="426">
        <v>0</v>
      </c>
      <c r="G188" s="425" t="s">
        <v>161</v>
      </c>
      <c r="H188" s="425" t="s">
        <v>392</v>
      </c>
      <c r="I188" s="427">
        <v>4564559.4898238098</v>
      </c>
      <c r="J188" s="427">
        <v>0</v>
      </c>
      <c r="K188" s="427">
        <v>239092.12866666669</v>
      </c>
      <c r="L188" s="427">
        <v>0</v>
      </c>
      <c r="M188" s="427">
        <v>523255</v>
      </c>
      <c r="N188" s="427">
        <v>132634.18999999881</v>
      </c>
      <c r="O188" s="427">
        <v>0</v>
      </c>
      <c r="P188" s="427">
        <v>60</v>
      </c>
      <c r="Q188" s="427">
        <v>83124.65282500007</v>
      </c>
      <c r="R188" s="427">
        <v>39263.47</v>
      </c>
      <c r="S188" s="427">
        <v>0</v>
      </c>
      <c r="T188" s="427">
        <v>0</v>
      </c>
      <c r="U188" s="427">
        <v>25996.7</v>
      </c>
      <c r="V188" s="427">
        <v>13364.44</v>
      </c>
      <c r="W188" s="427">
        <v>0</v>
      </c>
      <c r="X188" s="427">
        <v>5621350.0713154748</v>
      </c>
      <c r="Y188" s="427">
        <v>3308476.1599999997</v>
      </c>
      <c r="Z188" s="427">
        <v>0</v>
      </c>
      <c r="AA188" s="427">
        <v>754728.64</v>
      </c>
      <c r="AB188" s="427">
        <v>76704.399999999994</v>
      </c>
      <c r="AC188" s="427">
        <v>261975.44</v>
      </c>
      <c r="AD188" s="427">
        <v>0</v>
      </c>
      <c r="AE188" s="427">
        <v>125027.55</v>
      </c>
      <c r="AF188" s="427">
        <v>24467.97</v>
      </c>
      <c r="AG188" s="427">
        <v>23005.7</v>
      </c>
      <c r="AH188" s="427">
        <v>0</v>
      </c>
      <c r="AI188" s="427">
        <v>0</v>
      </c>
      <c r="AJ188" s="427">
        <v>25182.03</v>
      </c>
      <c r="AK188" s="427">
        <v>0</v>
      </c>
      <c r="AL188" s="427">
        <v>76390.92</v>
      </c>
      <c r="AM188" s="427">
        <v>15801.44</v>
      </c>
      <c r="AN188" s="427">
        <v>36193.279999999999</v>
      </c>
      <c r="AO188" s="427">
        <v>32542.019999999993</v>
      </c>
      <c r="AP188" s="427">
        <v>30252.920000000002</v>
      </c>
      <c r="AQ188" s="427">
        <v>63930.33</v>
      </c>
      <c r="AR188" s="427">
        <v>0</v>
      </c>
      <c r="AS188" s="427">
        <v>0</v>
      </c>
      <c r="AT188" s="427">
        <v>0</v>
      </c>
      <c r="AU188" s="427">
        <v>20508.04</v>
      </c>
      <c r="AV188" s="427">
        <v>887</v>
      </c>
      <c r="AW188" s="427">
        <v>4082.85</v>
      </c>
      <c r="AX188" s="427">
        <v>35486.5</v>
      </c>
      <c r="AY188" s="427">
        <v>0</v>
      </c>
      <c r="AZ188" s="427">
        <v>73236.639999995867</v>
      </c>
      <c r="BA188" s="427">
        <v>48916.759999999995</v>
      </c>
      <c r="BB188" s="427">
        <v>15781.29</v>
      </c>
      <c r="BC188" s="427">
        <v>233408.23</v>
      </c>
      <c r="BD188" s="427">
        <v>72767.81</v>
      </c>
      <c r="BE188" s="427">
        <v>138960.32000000001</v>
      </c>
      <c r="BF188" s="427">
        <v>87374.03</v>
      </c>
      <c r="BG188" s="427">
        <v>0</v>
      </c>
      <c r="BH188" s="427">
        <v>0</v>
      </c>
      <c r="BI188" s="427">
        <v>0</v>
      </c>
      <c r="BJ188" s="427">
        <v>5586088.2699999958</v>
      </c>
      <c r="BK188" s="427">
        <v>197343.95000000286</v>
      </c>
      <c r="BL188" s="427">
        <v>35261.801315478981</v>
      </c>
      <c r="BM188" s="427">
        <v>232605.75131548184</v>
      </c>
      <c r="BN188" s="427">
        <v>13393.75</v>
      </c>
      <c r="BO188" s="427">
        <v>0</v>
      </c>
      <c r="BP188" s="427">
        <v>0</v>
      </c>
      <c r="BQ188" s="427">
        <v>13393.75</v>
      </c>
      <c r="BR188" s="427">
        <v>0</v>
      </c>
      <c r="BS188" s="427">
        <v>12143.71</v>
      </c>
      <c r="BT188" s="427">
        <v>0</v>
      </c>
      <c r="BU188" s="427">
        <v>0</v>
      </c>
      <c r="BV188" s="427">
        <v>0</v>
      </c>
      <c r="BW188" s="427">
        <v>0</v>
      </c>
      <c r="BX188" s="427">
        <v>0</v>
      </c>
      <c r="BY188" s="427">
        <v>0</v>
      </c>
      <c r="BZ188" s="427">
        <v>12143.71</v>
      </c>
      <c r="CA188" s="427">
        <v>6901.3099999999977</v>
      </c>
      <c r="CB188" s="427">
        <v>1250.0400000000009</v>
      </c>
      <c r="CC188" s="427">
        <v>8151.3499999999985</v>
      </c>
      <c r="CD188" s="427">
        <v>0</v>
      </c>
      <c r="CE188" s="427">
        <v>0</v>
      </c>
      <c r="CF188" s="427">
        <v>0</v>
      </c>
      <c r="CG188" s="427">
        <v>0</v>
      </c>
      <c r="CH188" s="427">
        <v>0</v>
      </c>
      <c r="CI188" s="427">
        <v>0</v>
      </c>
      <c r="CJ188" s="427">
        <v>0</v>
      </c>
      <c r="CK188" s="427">
        <v>0</v>
      </c>
      <c r="CL188" s="427">
        <v>0</v>
      </c>
      <c r="CM188" s="427">
        <v>232605.75131548184</v>
      </c>
      <c r="CN188" s="427">
        <v>0</v>
      </c>
      <c r="CO188" s="427">
        <v>8151</v>
      </c>
      <c r="CP188" s="427">
        <v>0.34999999999854481</v>
      </c>
      <c r="CQ188" s="427">
        <v>0</v>
      </c>
      <c r="CR188" s="427">
        <v>240757.10131548185</v>
      </c>
      <c r="CS188" s="427">
        <v>770792.86</v>
      </c>
      <c r="CT188" s="427">
        <v>2027.31</v>
      </c>
      <c r="CU188" s="427">
        <v>250</v>
      </c>
      <c r="CV188" s="427">
        <v>769015.54999999993</v>
      </c>
      <c r="CW188" s="427">
        <v>0</v>
      </c>
      <c r="CX188" s="427">
        <v>16261.17</v>
      </c>
      <c r="CY188" s="427">
        <v>1487.01</v>
      </c>
      <c r="CZ188" s="427">
        <v>12824</v>
      </c>
      <c r="DA188" s="427">
        <v>0</v>
      </c>
      <c r="DB188" s="427">
        <v>799587.73</v>
      </c>
      <c r="DC188" s="427">
        <v>0</v>
      </c>
      <c r="DD188" s="427">
        <v>0</v>
      </c>
      <c r="DE188" s="427">
        <v>0</v>
      </c>
      <c r="DF188" s="427">
        <v>0</v>
      </c>
      <c r="DG188" s="427"/>
      <c r="DH188" s="427"/>
      <c r="DI188" s="427"/>
      <c r="DJ188" s="427">
        <v>0</v>
      </c>
      <c r="DK188" s="427">
        <v>0</v>
      </c>
      <c r="DL188" s="427">
        <v>0</v>
      </c>
      <c r="DM188" s="427">
        <v>0</v>
      </c>
      <c r="DN188" s="427">
        <v>0</v>
      </c>
      <c r="DO188" s="427">
        <v>0</v>
      </c>
      <c r="DP188" s="427">
        <v>-373234.75</v>
      </c>
      <c r="DQ188" s="427">
        <v>-4712.3999999999996</v>
      </c>
      <c r="DR188" s="427">
        <v>0</v>
      </c>
      <c r="DS188" s="427">
        <v>0</v>
      </c>
      <c r="DT188" s="427">
        <v>-377947.15</v>
      </c>
      <c r="DU188" s="427">
        <v>0</v>
      </c>
      <c r="DV188" s="427">
        <v>0</v>
      </c>
      <c r="DW188" s="427">
        <v>0</v>
      </c>
      <c r="DX188" s="427">
        <v>0</v>
      </c>
      <c r="DY188" s="427">
        <v>0</v>
      </c>
      <c r="DZ188" s="427">
        <v>-180883.06</v>
      </c>
      <c r="EA188" s="427">
        <v>-0.41868451811023988</v>
      </c>
      <c r="EC188" s="428">
        <f t="shared" si="5"/>
        <v>-0.41868451813934371</v>
      </c>
    </row>
    <row r="189" spans="1:133" ht="15.6" hidden="1" x14ac:dyDescent="0.3">
      <c r="A189" s="422" t="str">
        <f t="shared" si="4"/>
        <v>3302227</v>
      </c>
      <c r="B189" s="422" t="s">
        <v>569</v>
      </c>
      <c r="C189" s="423">
        <v>2227</v>
      </c>
      <c r="D189" s="424" t="s">
        <v>357</v>
      </c>
      <c r="E189" s="425" t="s">
        <v>1086</v>
      </c>
      <c r="F189" s="426">
        <v>46094</v>
      </c>
      <c r="G189" s="425" t="s">
        <v>161</v>
      </c>
      <c r="H189" s="425" t="s">
        <v>416</v>
      </c>
      <c r="I189" s="427">
        <v>2849298.7815727475</v>
      </c>
      <c r="J189" s="427">
        <v>0</v>
      </c>
      <c r="K189" s="427">
        <v>185905.65666666668</v>
      </c>
      <c r="L189" s="427">
        <v>0</v>
      </c>
      <c r="M189" s="427">
        <v>368155</v>
      </c>
      <c r="N189" s="427">
        <v>49571</v>
      </c>
      <c r="O189" s="427">
        <v>0</v>
      </c>
      <c r="P189" s="427">
        <v>0</v>
      </c>
      <c r="Q189" s="427">
        <v>78438.597163232786</v>
      </c>
      <c r="R189" s="427">
        <v>0</v>
      </c>
      <c r="S189" s="427">
        <v>0</v>
      </c>
      <c r="T189" s="427">
        <v>0</v>
      </c>
      <c r="U189" s="427">
        <v>14850.45</v>
      </c>
      <c r="V189" s="427">
        <v>41979.26</v>
      </c>
      <c r="W189" s="427">
        <v>0</v>
      </c>
      <c r="X189" s="427">
        <v>3588198.7454026472</v>
      </c>
      <c r="Y189" s="427">
        <v>1570174.56</v>
      </c>
      <c r="Z189" s="427">
        <v>0</v>
      </c>
      <c r="AA189" s="427">
        <v>736713.5</v>
      </c>
      <c r="AB189" s="427">
        <v>103885.77</v>
      </c>
      <c r="AC189" s="427">
        <v>234980.46</v>
      </c>
      <c r="AD189" s="427">
        <v>0</v>
      </c>
      <c r="AE189" s="427">
        <v>59599.29</v>
      </c>
      <c r="AF189" s="427">
        <v>10407.39</v>
      </c>
      <c r="AG189" s="427">
        <v>5004.88</v>
      </c>
      <c r="AH189" s="427">
        <v>0</v>
      </c>
      <c r="AI189" s="427">
        <v>0</v>
      </c>
      <c r="AJ189" s="427">
        <v>43835.56</v>
      </c>
      <c r="AK189" s="427">
        <v>2310</v>
      </c>
      <c r="AL189" s="427">
        <v>2447.6799999999998</v>
      </c>
      <c r="AM189" s="427">
        <v>14391.740000000002</v>
      </c>
      <c r="AN189" s="427">
        <v>48703.59</v>
      </c>
      <c r="AO189" s="427">
        <v>20919.869999999995</v>
      </c>
      <c r="AP189" s="427">
        <v>10343.16</v>
      </c>
      <c r="AQ189" s="427">
        <v>103895</v>
      </c>
      <c r="AR189" s="427">
        <v>7136.53</v>
      </c>
      <c r="AS189" s="427">
        <v>0</v>
      </c>
      <c r="AT189" s="427">
        <v>24677.64</v>
      </c>
      <c r="AU189" s="427">
        <v>10642.54</v>
      </c>
      <c r="AV189" s="427">
        <v>65700.37</v>
      </c>
      <c r="AW189" s="427">
        <v>0</v>
      </c>
      <c r="AX189" s="427">
        <v>10800</v>
      </c>
      <c r="AY189" s="427">
        <v>0</v>
      </c>
      <c r="AZ189" s="427">
        <v>19357.45</v>
      </c>
      <c r="BA189" s="427">
        <v>9471</v>
      </c>
      <c r="BB189" s="427">
        <v>6440</v>
      </c>
      <c r="BC189" s="427">
        <v>200115.21000000002</v>
      </c>
      <c r="BD189" s="427">
        <v>234214.82</v>
      </c>
      <c r="BE189" s="427">
        <v>22935.949999999997</v>
      </c>
      <c r="BF189" s="427">
        <v>108519.98</v>
      </c>
      <c r="BG189" s="427">
        <v>0</v>
      </c>
      <c r="BH189" s="427">
        <v>0</v>
      </c>
      <c r="BI189" s="427">
        <v>0</v>
      </c>
      <c r="BJ189" s="427">
        <v>3687623.9400000009</v>
      </c>
      <c r="BK189" s="427">
        <v>411321.15588224592</v>
      </c>
      <c r="BL189" s="427">
        <v>-99425.194597353693</v>
      </c>
      <c r="BM189" s="427">
        <v>311895.96128489223</v>
      </c>
      <c r="BN189" s="427">
        <v>9172.75</v>
      </c>
      <c r="BO189" s="427">
        <v>0</v>
      </c>
      <c r="BP189" s="427">
        <v>0</v>
      </c>
      <c r="BQ189" s="427">
        <v>9172.75</v>
      </c>
      <c r="BR189" s="427">
        <v>0</v>
      </c>
      <c r="BS189" s="427">
        <v>0</v>
      </c>
      <c r="BT189" s="427">
        <v>0</v>
      </c>
      <c r="BU189" s="427">
        <v>0</v>
      </c>
      <c r="BV189" s="427">
        <v>0</v>
      </c>
      <c r="BW189" s="427">
        <v>0</v>
      </c>
      <c r="BX189" s="427">
        <v>0</v>
      </c>
      <c r="BY189" s="427">
        <v>0</v>
      </c>
      <c r="BZ189" s="427">
        <v>0</v>
      </c>
      <c r="CA189" s="427">
        <v>3763.8</v>
      </c>
      <c r="CB189" s="427">
        <v>9172.75</v>
      </c>
      <c r="CC189" s="427">
        <v>12936.55</v>
      </c>
      <c r="CD189" s="427">
        <v>0</v>
      </c>
      <c r="CE189" s="427">
        <v>0</v>
      </c>
      <c r="CF189" s="427">
        <v>0</v>
      </c>
      <c r="CG189" s="427">
        <v>0</v>
      </c>
      <c r="CH189" s="427">
        <v>0</v>
      </c>
      <c r="CI189" s="427">
        <v>0</v>
      </c>
      <c r="CJ189" s="427">
        <v>0</v>
      </c>
      <c r="CK189" s="427">
        <v>0</v>
      </c>
      <c r="CL189" s="427">
        <v>0</v>
      </c>
      <c r="CM189" s="427">
        <v>311895.96128489223</v>
      </c>
      <c r="CN189" s="427">
        <v>0</v>
      </c>
      <c r="CO189" s="427">
        <v>12937</v>
      </c>
      <c r="CP189" s="427">
        <v>-0.4500000000007276</v>
      </c>
      <c r="CQ189" s="427">
        <v>0</v>
      </c>
      <c r="CR189" s="427">
        <v>324832.51128489221</v>
      </c>
      <c r="CS189" s="427">
        <v>645020.32999999996</v>
      </c>
      <c r="CT189" s="427">
        <v>0</v>
      </c>
      <c r="CU189" s="427">
        <v>0</v>
      </c>
      <c r="CV189" s="427">
        <v>645020.32999999996</v>
      </c>
      <c r="CW189" s="427">
        <v>0</v>
      </c>
      <c r="CX189" s="427">
        <v>11931.25</v>
      </c>
      <c r="CY189" s="427">
        <v>4805.05</v>
      </c>
      <c r="CZ189" s="427">
        <v>0</v>
      </c>
      <c r="DA189" s="427">
        <v>0</v>
      </c>
      <c r="DB189" s="427">
        <v>661756.63</v>
      </c>
      <c r="DC189" s="427">
        <v>0</v>
      </c>
      <c r="DD189" s="427">
        <v>0</v>
      </c>
      <c r="DE189" s="427">
        <v>0</v>
      </c>
      <c r="DF189" s="427">
        <v>0</v>
      </c>
      <c r="DG189" s="427"/>
      <c r="DH189" s="427"/>
      <c r="DI189" s="427"/>
      <c r="DJ189" s="427">
        <v>0</v>
      </c>
      <c r="DK189" s="427">
        <v>0</v>
      </c>
      <c r="DL189" s="427">
        <v>12489.05</v>
      </c>
      <c r="DM189" s="427">
        <v>14250</v>
      </c>
      <c r="DN189" s="427">
        <v>0</v>
      </c>
      <c r="DO189" s="427">
        <v>0</v>
      </c>
      <c r="DP189" s="427">
        <v>-265024.11</v>
      </c>
      <c r="DQ189" s="427">
        <v>-52267.98</v>
      </c>
      <c r="DR189" s="427">
        <v>0</v>
      </c>
      <c r="DS189" s="427">
        <v>0</v>
      </c>
      <c r="DT189" s="427">
        <v>-290553.03999999998</v>
      </c>
      <c r="DU189" s="427">
        <v>0</v>
      </c>
      <c r="DV189" s="427">
        <v>0</v>
      </c>
      <c r="DW189" s="427">
        <v>0</v>
      </c>
      <c r="DX189" s="427">
        <v>0</v>
      </c>
      <c r="DY189" s="427">
        <v>0</v>
      </c>
      <c r="DZ189" s="427">
        <v>-46370.81</v>
      </c>
      <c r="EA189" s="427">
        <v>-0.26871510781347752</v>
      </c>
      <c r="EC189" s="428">
        <f t="shared" si="5"/>
        <v>-0.26871510781347752</v>
      </c>
    </row>
    <row r="190" spans="1:133" ht="15.6" hidden="1" x14ac:dyDescent="0.3">
      <c r="A190" s="422" t="str">
        <f t="shared" si="4"/>
        <v>3302231</v>
      </c>
      <c r="B190" s="422" t="s">
        <v>570</v>
      </c>
      <c r="C190" s="423">
        <v>2231</v>
      </c>
      <c r="D190" s="424" t="s">
        <v>358</v>
      </c>
      <c r="E190" s="425" t="s">
        <v>1086</v>
      </c>
      <c r="F190" s="426">
        <v>0</v>
      </c>
      <c r="G190" s="425" t="s">
        <v>161</v>
      </c>
      <c r="H190" s="425" t="s">
        <v>419</v>
      </c>
      <c r="I190" s="427">
        <v>2656620.6288642175</v>
      </c>
      <c r="J190" s="427">
        <v>0</v>
      </c>
      <c r="K190" s="427">
        <v>61042.920000000006</v>
      </c>
      <c r="L190" s="427">
        <v>0</v>
      </c>
      <c r="M190" s="427">
        <v>320780</v>
      </c>
      <c r="N190" s="427">
        <v>59494</v>
      </c>
      <c r="O190" s="427">
        <v>0</v>
      </c>
      <c r="P190" s="427">
        <v>0</v>
      </c>
      <c r="Q190" s="427">
        <v>14878.225315000027</v>
      </c>
      <c r="R190" s="427">
        <v>0</v>
      </c>
      <c r="S190" s="427">
        <v>0</v>
      </c>
      <c r="T190" s="427">
        <v>0</v>
      </c>
      <c r="U190" s="427">
        <v>23940.840152982259</v>
      </c>
      <c r="V190" s="427">
        <v>7311.2698470164933</v>
      </c>
      <c r="W190" s="427">
        <v>0</v>
      </c>
      <c r="X190" s="427">
        <v>3144067.8841792159</v>
      </c>
      <c r="Y190" s="427">
        <v>1705267.7601974402</v>
      </c>
      <c r="Z190" s="427">
        <v>0</v>
      </c>
      <c r="AA190" s="427">
        <v>0</v>
      </c>
      <c r="AB190" s="427">
        <v>118650.86086847156</v>
      </c>
      <c r="AC190" s="427">
        <v>214959.05602887343</v>
      </c>
      <c r="AD190" s="427">
        <v>0</v>
      </c>
      <c r="AE190" s="427">
        <v>806465.37804733473</v>
      </c>
      <c r="AF190" s="427">
        <v>2773.6080421129809</v>
      </c>
      <c r="AG190" s="427">
        <v>111.8812921003878</v>
      </c>
      <c r="AH190" s="427">
        <v>0</v>
      </c>
      <c r="AI190" s="427">
        <v>0</v>
      </c>
      <c r="AJ190" s="427">
        <v>11883.832576258963</v>
      </c>
      <c r="AK190" s="427">
        <v>0</v>
      </c>
      <c r="AL190" s="427">
        <v>2640.851683613103</v>
      </c>
      <c r="AM190" s="427">
        <v>0</v>
      </c>
      <c r="AN190" s="427">
        <v>17303.655289645332</v>
      </c>
      <c r="AO190" s="427">
        <v>36393.823020768526</v>
      </c>
      <c r="AP190" s="427">
        <v>3450.2200000000003</v>
      </c>
      <c r="AQ190" s="427">
        <v>7184.9740921202847</v>
      </c>
      <c r="AR190" s="427">
        <v>0</v>
      </c>
      <c r="AS190" s="427">
        <v>0</v>
      </c>
      <c r="AT190" s="427">
        <v>0</v>
      </c>
      <c r="AU190" s="427">
        <v>0</v>
      </c>
      <c r="AV190" s="427">
        <v>0</v>
      </c>
      <c r="AW190" s="427">
        <v>0</v>
      </c>
      <c r="AX190" s="427">
        <v>0</v>
      </c>
      <c r="AY190" s="427">
        <v>0</v>
      </c>
      <c r="AZ190" s="427">
        <v>67.496992170942832</v>
      </c>
      <c r="BA190" s="427">
        <v>13413.009082060416</v>
      </c>
      <c r="BB190" s="427">
        <v>0</v>
      </c>
      <c r="BC190" s="427">
        <v>118647.58725324376</v>
      </c>
      <c r="BD190" s="427">
        <v>7209.05</v>
      </c>
      <c r="BE190" s="427">
        <v>15845.11010167862</v>
      </c>
      <c r="BF190" s="427">
        <v>3166.6654321071787</v>
      </c>
      <c r="BG190" s="427">
        <v>0</v>
      </c>
      <c r="BH190" s="427">
        <v>0</v>
      </c>
      <c r="BI190" s="427">
        <v>0</v>
      </c>
      <c r="BJ190" s="427">
        <v>3085434.82</v>
      </c>
      <c r="BK190" s="427">
        <v>209531.29000000108</v>
      </c>
      <c r="BL190" s="427">
        <v>58633.064179216046</v>
      </c>
      <c r="BM190" s="427">
        <v>268164.35417921713</v>
      </c>
      <c r="BN190" s="427">
        <v>9094</v>
      </c>
      <c r="BO190" s="427">
        <v>0</v>
      </c>
      <c r="BP190" s="427">
        <v>0</v>
      </c>
      <c r="BQ190" s="427">
        <v>9094</v>
      </c>
      <c r="BR190" s="427">
        <v>0</v>
      </c>
      <c r="BS190" s="427">
        <v>0</v>
      </c>
      <c r="BT190" s="427">
        <v>0</v>
      </c>
      <c r="BU190" s="427">
        <v>0</v>
      </c>
      <c r="BV190" s="427">
        <v>0</v>
      </c>
      <c r="BW190" s="427">
        <v>0</v>
      </c>
      <c r="BX190" s="427">
        <v>0</v>
      </c>
      <c r="BY190" s="427">
        <v>0</v>
      </c>
      <c r="BZ190" s="427">
        <v>0</v>
      </c>
      <c r="CA190" s="427">
        <v>7768.64</v>
      </c>
      <c r="CB190" s="427">
        <v>9094</v>
      </c>
      <c r="CC190" s="427">
        <v>16862.64</v>
      </c>
      <c r="CD190" s="427">
        <v>0</v>
      </c>
      <c r="CE190" s="427">
        <v>0</v>
      </c>
      <c r="CF190" s="427">
        <v>0</v>
      </c>
      <c r="CG190" s="427">
        <v>0</v>
      </c>
      <c r="CH190" s="427">
        <v>0</v>
      </c>
      <c r="CI190" s="427">
        <v>0</v>
      </c>
      <c r="CJ190" s="427">
        <v>0</v>
      </c>
      <c r="CK190" s="427">
        <v>0</v>
      </c>
      <c r="CL190" s="427">
        <v>0</v>
      </c>
      <c r="CM190" s="427">
        <v>268164.35417921713</v>
      </c>
      <c r="CN190" s="427">
        <v>0</v>
      </c>
      <c r="CO190" s="427">
        <v>16863</v>
      </c>
      <c r="CP190" s="427">
        <v>-0.36000000000058208</v>
      </c>
      <c r="CQ190" s="427">
        <v>0</v>
      </c>
      <c r="CR190" s="427">
        <v>285026.99417921714</v>
      </c>
      <c r="CS190" s="427">
        <v>369015.86</v>
      </c>
      <c r="CT190" s="427">
        <v>275328.93</v>
      </c>
      <c r="CU190" s="427">
        <v>286543.82</v>
      </c>
      <c r="CV190" s="427">
        <v>380230.75</v>
      </c>
      <c r="CW190" s="427">
        <v>0</v>
      </c>
      <c r="CX190" s="427">
        <v>3876.9900000000002</v>
      </c>
      <c r="CY190" s="427">
        <v>0</v>
      </c>
      <c r="CZ190" s="427">
        <v>6877.79</v>
      </c>
      <c r="DA190" s="427">
        <v>0</v>
      </c>
      <c r="DB190" s="427">
        <v>390985.52999999997</v>
      </c>
      <c r="DC190" s="427">
        <v>0</v>
      </c>
      <c r="DD190" s="427">
        <v>0</v>
      </c>
      <c r="DE190" s="427">
        <v>0</v>
      </c>
      <c r="DF190" s="427">
        <v>0</v>
      </c>
      <c r="DG190" s="427"/>
      <c r="DH190" s="427"/>
      <c r="DI190" s="427"/>
      <c r="DJ190" s="427">
        <v>0</v>
      </c>
      <c r="DK190" s="427">
        <v>0</v>
      </c>
      <c r="DL190" s="427">
        <v>0</v>
      </c>
      <c r="DM190" s="427">
        <v>0</v>
      </c>
      <c r="DN190" s="427">
        <v>0</v>
      </c>
      <c r="DO190" s="427">
        <v>0</v>
      </c>
      <c r="DP190" s="427">
        <v>-9944.0499999999993</v>
      </c>
      <c r="DQ190" s="427">
        <v>-51662.13</v>
      </c>
      <c r="DR190" s="427">
        <v>0</v>
      </c>
      <c r="DS190" s="427">
        <v>0</v>
      </c>
      <c r="DT190" s="427">
        <v>-61606.179999999993</v>
      </c>
      <c r="DU190" s="427">
        <v>0</v>
      </c>
      <c r="DV190" s="427">
        <v>0</v>
      </c>
      <c r="DW190" s="427">
        <v>-2168.39</v>
      </c>
      <c r="DX190" s="427">
        <v>0</v>
      </c>
      <c r="DY190" s="427">
        <v>0</v>
      </c>
      <c r="DZ190" s="427">
        <v>-42183.97</v>
      </c>
      <c r="EA190" s="427">
        <v>4.1792171541601419E-3</v>
      </c>
      <c r="EC190" s="428">
        <f t="shared" si="5"/>
        <v>4.1792171687120572E-3</v>
      </c>
    </row>
  </sheetData>
  <sheetProtection algorithmName="SHA-512" hashValue="LwPAiP5WCa4oAZgFwnZ2YIswmSzuvgXEeZAq9h9Atpwe9l6WlDDVwqh4a87Dm7FqNWskLyuTHEc93QYYPWTr+Q==" saltValue="QRwIAT6a4ClUKx3cCU0CZA==" spinCount="100000" sheet="1" objects="1" scenarios="1" autoFilter="0"/>
  <autoFilter ref="A4:EC190" xr:uid="{8AC7EA22-F55B-4768-AFF2-154434EB1882}">
    <filterColumn colId="3">
      <filters>
        <filter val="Bellfield Infant School (NC)"/>
        <filter val="Bellfield Junior School"/>
      </filters>
    </filterColumn>
  </autoFilter>
  <mergeCells count="10">
    <mergeCell ref="DC2:DK2"/>
    <mergeCell ref="DL2:DT2"/>
    <mergeCell ref="DU2:DV2"/>
    <mergeCell ref="DW2:DX2"/>
    <mergeCell ref="E2:H2"/>
    <mergeCell ref="I2:BM2"/>
    <mergeCell ref="BN2:CC2"/>
    <mergeCell ref="CD2:CL2"/>
    <mergeCell ref="CM2:CR2"/>
    <mergeCell ref="CS2:DB2"/>
  </mergeCells>
  <conditionalFormatting sqref="A4:D4">
    <cfRule type="cellIs" dxfId="18" priority="2" operator="lessThan">
      <formula>0</formula>
    </cfRule>
  </conditionalFormatting>
  <conditionalFormatting sqref="I5:BM190">
    <cfRule type="cellIs" dxfId="17" priority="1" operator="lessThan">
      <formula>0</formula>
    </cfRule>
  </conditionalFormatting>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7BE90-6C9E-40E2-857F-1089D62061B3}">
  <sheetPr>
    <tabColor rgb="FF00B0F0"/>
  </sheetPr>
  <dimension ref="A1:N15"/>
  <sheetViews>
    <sheetView topLeftCell="D1" zoomScale="90" zoomScaleNormal="90" workbookViewId="0">
      <selection activeCell="G22" sqref="G22"/>
    </sheetView>
  </sheetViews>
  <sheetFormatPr defaultRowHeight="13.2" x14ac:dyDescent="0.25"/>
  <cols>
    <col min="1" max="1" width="16.88671875" customWidth="1"/>
    <col min="2" max="2" width="53.5546875" bestFit="1" customWidth="1"/>
    <col min="3" max="4" width="49.44140625" customWidth="1"/>
    <col min="5" max="6" width="28.44140625" customWidth="1"/>
    <col min="7" max="11" width="15.44140625" customWidth="1"/>
    <col min="12" max="12" width="31.109375" customWidth="1"/>
    <col min="13" max="13" width="34.109375" customWidth="1"/>
    <col min="14" max="14" width="12" bestFit="1" customWidth="1"/>
  </cols>
  <sheetData>
    <row r="1" spans="1:14" ht="21" x14ac:dyDescent="0.25">
      <c r="A1" s="463" t="s">
        <v>1005</v>
      </c>
      <c r="B1" s="464"/>
      <c r="C1" s="464"/>
      <c r="D1" s="32"/>
      <c r="E1" s="32"/>
    </row>
    <row r="2" spans="1:14" x14ac:dyDescent="0.25">
      <c r="A2" s="11"/>
      <c r="B2" s="11"/>
    </row>
    <row r="3" spans="1:14" ht="13.8" x14ac:dyDescent="0.25">
      <c r="A3" s="242" t="s">
        <v>0</v>
      </c>
      <c r="B3" s="307" t="str">
        <f>Summary!C4</f>
        <v>Select School Name</v>
      </c>
      <c r="C3" s="243" t="s">
        <v>637</v>
      </c>
      <c r="D3" s="245" t="str">
        <f>Summary!C5</f>
        <v>-</v>
      </c>
    </row>
    <row r="6" spans="1:14" ht="33" customHeight="1" x14ac:dyDescent="0.25">
      <c r="A6" s="245" t="s">
        <v>612</v>
      </c>
      <c r="B6" s="245"/>
      <c r="C6" s="285" t="s">
        <v>1008</v>
      </c>
      <c r="D6" s="285" t="s">
        <v>721</v>
      </c>
      <c r="E6" s="285" t="s">
        <v>937</v>
      </c>
      <c r="F6" s="285" t="s">
        <v>938</v>
      </c>
      <c r="G6" s="285" t="s">
        <v>816</v>
      </c>
      <c r="H6" s="285" t="s">
        <v>817</v>
      </c>
      <c r="I6" s="285" t="s">
        <v>818</v>
      </c>
      <c r="J6" s="285" t="s">
        <v>819</v>
      </c>
      <c r="K6" s="285" t="s">
        <v>1041</v>
      </c>
      <c r="L6" s="285" t="s">
        <v>724</v>
      </c>
      <c r="M6" s="285" t="s">
        <v>725</v>
      </c>
      <c r="N6" s="245" t="s">
        <v>726</v>
      </c>
    </row>
    <row r="7" spans="1:14" x14ac:dyDescent="0.25">
      <c r="A7" s="1" t="s">
        <v>148</v>
      </c>
      <c r="B7" s="1" t="s">
        <v>797</v>
      </c>
      <c r="C7" s="326"/>
      <c r="D7" s="326"/>
      <c r="E7" s="326"/>
      <c r="F7" s="326"/>
      <c r="G7" s="389"/>
      <c r="H7" s="389"/>
      <c r="I7" s="389"/>
      <c r="J7" s="389"/>
      <c r="K7" s="389"/>
      <c r="L7" s="326"/>
      <c r="M7" s="326"/>
      <c r="N7" s="326"/>
    </row>
    <row r="8" spans="1:14" x14ac:dyDescent="0.25">
      <c r="A8" s="1" t="s">
        <v>149</v>
      </c>
      <c r="B8" s="1" t="s">
        <v>798</v>
      </c>
      <c r="C8" s="326"/>
      <c r="D8" s="326"/>
      <c r="E8" s="326"/>
      <c r="F8" s="326"/>
      <c r="G8" s="389"/>
      <c r="H8" s="389"/>
      <c r="I8" s="389"/>
      <c r="J8" s="389"/>
      <c r="K8" s="389"/>
      <c r="L8" s="326"/>
      <c r="M8" s="326"/>
      <c r="N8" s="326"/>
    </row>
    <row r="9" spans="1:14" x14ac:dyDescent="0.25">
      <c r="A9" s="1" t="s">
        <v>150</v>
      </c>
      <c r="B9" s="1" t="s">
        <v>799</v>
      </c>
      <c r="C9" s="326"/>
      <c r="D9" s="326"/>
      <c r="E9" s="326"/>
      <c r="F9" s="326"/>
      <c r="G9" s="389"/>
      <c r="H9" s="389"/>
      <c r="I9" s="389"/>
      <c r="J9" s="389"/>
      <c r="K9" s="389"/>
      <c r="L9" s="326"/>
      <c r="M9" s="326"/>
      <c r="N9" s="326"/>
    </row>
    <row r="10" spans="1:14" x14ac:dyDescent="0.25">
      <c r="A10" s="1" t="s">
        <v>800</v>
      </c>
      <c r="B10" s="1" t="s">
        <v>764</v>
      </c>
      <c r="C10" s="326"/>
      <c r="D10" s="326"/>
      <c r="E10" s="326"/>
      <c r="F10" s="326"/>
      <c r="G10" s="389"/>
      <c r="H10" s="389"/>
      <c r="I10" s="389"/>
      <c r="J10" s="389"/>
      <c r="K10" s="389"/>
      <c r="L10" s="326"/>
      <c r="M10" s="326"/>
      <c r="N10" s="326"/>
    </row>
    <row r="11" spans="1:14" x14ac:dyDescent="0.25">
      <c r="A11" s="1" t="s">
        <v>801</v>
      </c>
      <c r="B11" s="1" t="s">
        <v>766</v>
      </c>
      <c r="C11" s="326"/>
      <c r="D11" s="326"/>
      <c r="E11" s="326"/>
      <c r="F11" s="326"/>
      <c r="G11" s="389"/>
      <c r="H11" s="389"/>
      <c r="I11" s="389"/>
      <c r="J11" s="389"/>
      <c r="K11" s="389"/>
      <c r="L11" s="326"/>
      <c r="M11" s="326"/>
      <c r="N11" s="326"/>
    </row>
    <row r="12" spans="1:14" x14ac:dyDescent="0.25">
      <c r="A12" s="1" t="s">
        <v>802</v>
      </c>
      <c r="B12" s="1" t="s">
        <v>770</v>
      </c>
      <c r="C12" s="326"/>
      <c r="D12" s="326"/>
      <c r="E12" s="326"/>
      <c r="F12" s="326"/>
      <c r="G12" s="389"/>
      <c r="H12" s="389"/>
      <c r="I12" s="389"/>
      <c r="J12" s="389"/>
      <c r="K12" s="389"/>
      <c r="L12" s="326"/>
      <c r="M12" s="326"/>
      <c r="N12" s="326"/>
    </row>
    <row r="13" spans="1:14" x14ac:dyDescent="0.25">
      <c r="A13" s="1" t="s">
        <v>803</v>
      </c>
      <c r="B13" s="1" t="s">
        <v>772</v>
      </c>
      <c r="C13" s="326"/>
      <c r="D13" s="326"/>
      <c r="E13" s="326"/>
      <c r="F13" s="326"/>
      <c r="G13" s="389"/>
      <c r="H13" s="389"/>
      <c r="I13" s="389"/>
      <c r="J13" s="389"/>
      <c r="K13" s="389"/>
      <c r="L13" s="326"/>
      <c r="M13" s="326"/>
      <c r="N13" s="326"/>
    </row>
    <row r="14" spans="1:14" x14ac:dyDescent="0.25">
      <c r="A14" s="1" t="s">
        <v>804</v>
      </c>
      <c r="B14" s="1" t="s">
        <v>774</v>
      </c>
      <c r="C14" s="326"/>
      <c r="D14" s="326"/>
      <c r="E14" s="326"/>
      <c r="F14" s="326"/>
      <c r="G14" s="389"/>
      <c r="H14" s="389"/>
      <c r="I14" s="389"/>
      <c r="J14" s="389"/>
      <c r="K14" s="389"/>
      <c r="L14" s="326"/>
      <c r="M14" s="326"/>
      <c r="N14" s="326"/>
    </row>
    <row r="15" spans="1:14" x14ac:dyDescent="0.25">
      <c r="A15" s="11"/>
      <c r="B15" s="11"/>
      <c r="D15" s="11"/>
      <c r="F15" s="25" t="s">
        <v>812</v>
      </c>
      <c r="G15" s="274">
        <f>SUM(G7:G14)</f>
        <v>0</v>
      </c>
      <c r="H15" s="274">
        <f t="shared" ref="H15:K15" si="0">SUM(H7:H14)</f>
        <v>0</v>
      </c>
      <c r="I15" s="274">
        <f t="shared" si="0"/>
        <v>0</v>
      </c>
      <c r="J15" s="274">
        <f t="shared" si="0"/>
        <v>0</v>
      </c>
      <c r="K15" s="274">
        <f t="shared" si="0"/>
        <v>0</v>
      </c>
    </row>
  </sheetData>
  <mergeCells count="1">
    <mergeCell ref="A1:C1"/>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FBD7C814-3955-4371-B2E6-2B7A910D7669}">
          <x14:formula1>
            <xm:f>Lookup!$F$2:$F$5</xm:f>
          </x14:formula1>
          <xm:sqref>N7:N14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F30D0-F9BD-4B40-BBE8-E39A772C31D7}">
  <sheetPr>
    <tabColor rgb="FF00B0F0"/>
  </sheetPr>
  <dimension ref="A1:H30"/>
  <sheetViews>
    <sheetView zoomScale="90" zoomScaleNormal="90" workbookViewId="0">
      <selection activeCell="B11" sqref="B11"/>
    </sheetView>
  </sheetViews>
  <sheetFormatPr defaultRowHeight="13.2" x14ac:dyDescent="0.25"/>
  <cols>
    <col min="1" max="1" width="24.6640625" customWidth="1"/>
    <col min="2" max="7" width="29" customWidth="1"/>
    <col min="8" max="8" width="52.109375" customWidth="1"/>
    <col min="9" max="9" width="13.88671875" customWidth="1"/>
  </cols>
  <sheetData>
    <row r="1" spans="1:8" ht="21" x14ac:dyDescent="0.25">
      <c r="A1" s="463" t="s">
        <v>805</v>
      </c>
      <c r="B1" s="464"/>
      <c r="C1" s="464"/>
      <c r="D1" s="464"/>
      <c r="E1" s="464"/>
    </row>
    <row r="2" spans="1:8" x14ac:dyDescent="0.25">
      <c r="A2" s="11"/>
    </row>
    <row r="3" spans="1:8" ht="13.8" x14ac:dyDescent="0.25">
      <c r="A3" s="242" t="s">
        <v>0</v>
      </c>
      <c r="B3" s="469" t="str">
        <f>Summary!C4</f>
        <v>Select School Name</v>
      </c>
      <c r="C3" s="469"/>
      <c r="D3" s="243" t="s">
        <v>637</v>
      </c>
      <c r="E3" s="245" t="str">
        <f>Summary!C5</f>
        <v>-</v>
      </c>
    </row>
    <row r="4" spans="1:8" ht="13.8" thickBot="1" x14ac:dyDescent="0.3"/>
    <row r="5" spans="1:8" x14ac:dyDescent="0.25">
      <c r="A5" s="311" t="s">
        <v>626</v>
      </c>
      <c r="B5" s="294">
        <v>45931</v>
      </c>
      <c r="C5" s="294">
        <v>46296</v>
      </c>
      <c r="D5" s="294">
        <v>46661</v>
      </c>
      <c r="E5" s="294">
        <v>47027</v>
      </c>
      <c r="F5" s="294">
        <v>47392</v>
      </c>
      <c r="G5" s="294">
        <v>47757</v>
      </c>
      <c r="H5" s="288" t="s">
        <v>660</v>
      </c>
    </row>
    <row r="6" spans="1:8" x14ac:dyDescent="0.25">
      <c r="A6" s="309" t="s">
        <v>1016</v>
      </c>
      <c r="B6" s="383"/>
      <c r="C6" s="383"/>
      <c r="D6" s="383"/>
      <c r="E6" s="383"/>
      <c r="F6" s="383"/>
      <c r="G6" s="383"/>
      <c r="H6" s="384"/>
    </row>
    <row r="7" spans="1:8" ht="13.8" thickBot="1" x14ac:dyDescent="0.3">
      <c r="A7" s="310" t="s">
        <v>1017</v>
      </c>
      <c r="B7" s="385"/>
      <c r="C7" s="385"/>
      <c r="D7" s="385"/>
      <c r="E7" s="385"/>
      <c r="F7" s="385"/>
      <c r="G7" s="385"/>
      <c r="H7" s="386"/>
    </row>
    <row r="8" spans="1:8" x14ac:dyDescent="0.25">
      <c r="A8" s="353"/>
      <c r="B8" s="354"/>
      <c r="C8" s="354"/>
      <c r="D8" s="354"/>
      <c r="E8" s="354"/>
      <c r="F8" s="354"/>
      <c r="G8" s="354"/>
      <c r="H8" s="355"/>
    </row>
    <row r="9" spans="1:8" x14ac:dyDescent="0.25">
      <c r="A9" s="15"/>
      <c r="B9" s="16"/>
      <c r="C9" s="16"/>
      <c r="D9" s="16"/>
      <c r="E9" s="16"/>
      <c r="F9" s="16"/>
      <c r="G9" s="16"/>
      <c r="H9" s="14"/>
    </row>
    <row r="10" spans="1:8" ht="13.8" thickBot="1" x14ac:dyDescent="0.3">
      <c r="A10" s="15"/>
      <c r="B10" s="16"/>
      <c r="C10" s="16"/>
      <c r="D10" s="16"/>
      <c r="E10" s="16"/>
      <c r="F10" s="16"/>
      <c r="G10" s="16"/>
      <c r="H10" s="14"/>
    </row>
    <row r="11" spans="1:8" ht="45.9" customHeight="1" x14ac:dyDescent="0.25">
      <c r="A11" s="286" t="s">
        <v>806</v>
      </c>
      <c r="B11" s="287" t="s">
        <v>640</v>
      </c>
      <c r="C11" s="287" t="s">
        <v>641</v>
      </c>
      <c r="D11" s="287" t="s">
        <v>642</v>
      </c>
      <c r="E11" s="287" t="s">
        <v>643</v>
      </c>
      <c r="F11" s="287" t="s">
        <v>644</v>
      </c>
      <c r="G11" s="287" t="s">
        <v>1040</v>
      </c>
      <c r="H11" s="288" t="s">
        <v>660</v>
      </c>
    </row>
    <row r="12" spans="1:8" x14ac:dyDescent="0.25">
      <c r="A12" s="356" t="s">
        <v>1028</v>
      </c>
      <c r="B12" s="387"/>
      <c r="C12" s="387"/>
      <c r="D12" s="387"/>
      <c r="E12" s="387"/>
      <c r="F12" s="387"/>
      <c r="G12" s="387"/>
      <c r="H12" s="384"/>
    </row>
    <row r="13" spans="1:8" x14ac:dyDescent="0.25">
      <c r="A13" s="356" t="s">
        <v>1027</v>
      </c>
      <c r="B13" s="387"/>
      <c r="C13" s="387"/>
      <c r="D13" s="387"/>
      <c r="E13" s="387"/>
      <c r="F13" s="387"/>
      <c r="G13" s="387"/>
      <c r="H13" s="384"/>
    </row>
    <row r="14" spans="1:8" x14ac:dyDescent="0.25">
      <c r="A14" s="356" t="s">
        <v>1003</v>
      </c>
      <c r="B14" s="387"/>
      <c r="C14" s="387"/>
      <c r="D14" s="387"/>
      <c r="E14" s="387"/>
      <c r="F14" s="387"/>
      <c r="G14" s="387"/>
      <c r="H14" s="384"/>
    </row>
    <row r="15" spans="1:8" x14ac:dyDescent="0.25">
      <c r="A15" s="356" t="s">
        <v>1004</v>
      </c>
      <c r="B15" s="387"/>
      <c r="C15" s="387"/>
      <c r="D15" s="387"/>
      <c r="E15" s="387"/>
      <c r="F15" s="387"/>
      <c r="G15" s="387"/>
      <c r="H15" s="384"/>
    </row>
    <row r="16" spans="1:8" x14ac:dyDescent="0.25">
      <c r="A16" s="356" t="s">
        <v>807</v>
      </c>
      <c r="B16" s="387"/>
      <c r="C16" s="387"/>
      <c r="D16" s="387"/>
      <c r="E16" s="387"/>
      <c r="F16" s="387"/>
      <c r="G16" s="387"/>
      <c r="H16" s="384"/>
    </row>
    <row r="17" spans="1:8" x14ac:dyDescent="0.25">
      <c r="A17" s="356" t="s">
        <v>808</v>
      </c>
      <c r="B17" s="387"/>
      <c r="C17" s="387"/>
      <c r="D17" s="387"/>
      <c r="E17" s="387"/>
      <c r="F17" s="387"/>
      <c r="G17" s="387"/>
      <c r="H17" s="384"/>
    </row>
    <row r="18" spans="1:8" x14ac:dyDescent="0.25">
      <c r="A18" s="356" t="s">
        <v>809</v>
      </c>
      <c r="B18" s="387"/>
      <c r="C18" s="387"/>
      <c r="D18" s="387"/>
      <c r="E18" s="387"/>
      <c r="F18" s="387"/>
      <c r="G18" s="387"/>
      <c r="H18" s="384"/>
    </row>
    <row r="19" spans="1:8" x14ac:dyDescent="0.25">
      <c r="A19" s="356" t="s">
        <v>810</v>
      </c>
      <c r="B19" s="387"/>
      <c r="C19" s="387"/>
      <c r="D19" s="387"/>
      <c r="E19" s="387"/>
      <c r="F19" s="387"/>
      <c r="G19" s="387"/>
      <c r="H19" s="384"/>
    </row>
    <row r="20" spans="1:8" x14ac:dyDescent="0.25">
      <c r="A20" s="356" t="s">
        <v>811</v>
      </c>
      <c r="B20" s="387"/>
      <c r="C20" s="387"/>
      <c r="D20" s="387"/>
      <c r="E20" s="387"/>
      <c r="F20" s="387"/>
      <c r="G20" s="387"/>
      <c r="H20" s="384"/>
    </row>
    <row r="21" spans="1:8" x14ac:dyDescent="0.25">
      <c r="A21" s="356" t="s">
        <v>1026</v>
      </c>
      <c r="B21" s="387"/>
      <c r="C21" s="387"/>
      <c r="D21" s="387"/>
      <c r="E21" s="387"/>
      <c r="F21" s="387"/>
      <c r="G21" s="387"/>
      <c r="H21" s="384"/>
    </row>
    <row r="22" spans="1:8" x14ac:dyDescent="0.25">
      <c r="A22" s="356" t="s">
        <v>1025</v>
      </c>
      <c r="B22" s="387"/>
      <c r="C22" s="387"/>
      <c r="D22" s="387"/>
      <c r="E22" s="387"/>
      <c r="F22" s="387"/>
      <c r="G22" s="387"/>
      <c r="H22" s="384"/>
    </row>
    <row r="23" spans="1:8" x14ac:dyDescent="0.25">
      <c r="A23" s="356" t="s">
        <v>1024</v>
      </c>
      <c r="B23" s="387"/>
      <c r="C23" s="387"/>
      <c r="D23" s="387"/>
      <c r="E23" s="387"/>
      <c r="F23" s="387"/>
      <c r="G23" s="387"/>
      <c r="H23" s="384"/>
    </row>
    <row r="24" spans="1:8" x14ac:dyDescent="0.25">
      <c r="A24" s="356" t="s">
        <v>1023</v>
      </c>
      <c r="B24" s="387"/>
      <c r="C24" s="387"/>
      <c r="D24" s="387"/>
      <c r="E24" s="387"/>
      <c r="F24" s="387"/>
      <c r="G24" s="387"/>
      <c r="H24" s="384"/>
    </row>
    <row r="25" spans="1:8" x14ac:dyDescent="0.25">
      <c r="A25" s="356" t="s">
        <v>1022</v>
      </c>
      <c r="B25" s="387"/>
      <c r="C25" s="387"/>
      <c r="D25" s="387"/>
      <c r="E25" s="387"/>
      <c r="F25" s="387"/>
      <c r="G25" s="387"/>
      <c r="H25" s="384"/>
    </row>
    <row r="26" spans="1:8" x14ac:dyDescent="0.25">
      <c r="A26" s="356" t="s">
        <v>1021</v>
      </c>
      <c r="B26" s="387"/>
      <c r="C26" s="387"/>
      <c r="D26" s="387"/>
      <c r="E26" s="387"/>
      <c r="F26" s="387"/>
      <c r="G26" s="387"/>
      <c r="H26" s="384"/>
    </row>
    <row r="27" spans="1:8" x14ac:dyDescent="0.25">
      <c r="A27" s="356" t="s">
        <v>1020</v>
      </c>
      <c r="B27" s="387"/>
      <c r="C27" s="387"/>
      <c r="D27" s="387"/>
      <c r="E27" s="387"/>
      <c r="F27" s="387"/>
      <c r="G27" s="387"/>
      <c r="H27" s="384"/>
    </row>
    <row r="28" spans="1:8" x14ac:dyDescent="0.25">
      <c r="A28" s="356" t="s">
        <v>1019</v>
      </c>
      <c r="B28" s="387"/>
      <c r="C28" s="387"/>
      <c r="D28" s="387"/>
      <c r="E28" s="387"/>
      <c r="F28" s="387"/>
      <c r="G28" s="387"/>
      <c r="H28" s="384"/>
    </row>
    <row r="29" spans="1:8" x14ac:dyDescent="0.25">
      <c r="A29" s="356" t="s">
        <v>1018</v>
      </c>
      <c r="B29" s="387"/>
      <c r="C29" s="387"/>
      <c r="D29" s="387"/>
      <c r="E29" s="387"/>
      <c r="F29" s="387"/>
      <c r="G29" s="387"/>
      <c r="H29" s="384"/>
    </row>
    <row r="30" spans="1:8" ht="13.8" thickBot="1" x14ac:dyDescent="0.3">
      <c r="A30" s="332" t="s">
        <v>812</v>
      </c>
      <c r="B30" s="316">
        <f>SUM(B12:B29)</f>
        <v>0</v>
      </c>
      <c r="C30" s="316">
        <f t="shared" ref="C30:G30" si="0">SUM(C12:C29)</f>
        <v>0</v>
      </c>
      <c r="D30" s="316">
        <f t="shared" si="0"/>
        <v>0</v>
      </c>
      <c r="E30" s="316">
        <f t="shared" si="0"/>
        <v>0</v>
      </c>
      <c r="F30" s="316">
        <f t="shared" si="0"/>
        <v>0</v>
      </c>
      <c r="G30" s="316">
        <f t="shared" si="0"/>
        <v>0</v>
      </c>
      <c r="H30" s="388"/>
    </row>
  </sheetData>
  <sheetProtection algorithmName="SHA-512" hashValue="Pzx/eXQSxErn81u03M1eLsyNAVl0e4GEwOOCjcuSfRiLYQCDN7DetLB2EpUePCp+UcM4LiB1w+y782+PhoyWvg==" saltValue="F/cmYP5KJMi/is1aepBILg==" spinCount="100000" sheet="1" objects="1" scenarios="1"/>
  <mergeCells count="2">
    <mergeCell ref="B3:C3"/>
    <mergeCell ref="A1:E1"/>
  </mergeCells>
  <phoneticPr fontId="1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391F3-B135-4C3F-BADF-991B17F0352C}">
  <sheetPr>
    <tabColor rgb="FFFF0000"/>
  </sheetPr>
  <dimension ref="A1:J14"/>
  <sheetViews>
    <sheetView workbookViewId="0">
      <selection activeCell="H9" sqref="H9"/>
    </sheetView>
  </sheetViews>
  <sheetFormatPr defaultColWidth="9.109375" defaultRowHeight="13.2" x14ac:dyDescent="0.25"/>
  <cols>
    <col min="1" max="1" width="5.5546875" style="13" bestFit="1" customWidth="1"/>
    <col min="2" max="3" width="29.109375" style="13" customWidth="1"/>
    <col min="4" max="4" width="19" style="13" customWidth="1"/>
    <col min="5" max="9" width="18.88671875" style="13" customWidth="1"/>
    <col min="10" max="10" width="14.5546875" style="13" customWidth="1"/>
    <col min="11" max="16384" width="9.109375" style="13"/>
  </cols>
  <sheetData>
    <row r="1" spans="1:10" x14ac:dyDescent="0.25">
      <c r="B1" s="357"/>
      <c r="C1" s="357"/>
      <c r="D1" s="357"/>
      <c r="E1" s="357"/>
      <c r="F1" s="357"/>
      <c r="G1" s="357"/>
      <c r="J1" s="11" t="s">
        <v>1013</v>
      </c>
    </row>
    <row r="2" spans="1:10" ht="20.399999999999999" x14ac:dyDescent="0.25">
      <c r="B2" s="362"/>
      <c r="C2" s="358"/>
      <c r="D2" s="357"/>
      <c r="E2" s="357"/>
      <c r="F2" s="359"/>
      <c r="G2" s="357"/>
    </row>
    <row r="3" spans="1:10" ht="20.399999999999999" x14ac:dyDescent="0.25">
      <c r="B3" s="362"/>
      <c r="C3" s="358"/>
      <c r="D3" s="357"/>
      <c r="E3" s="357"/>
      <c r="F3" s="357"/>
      <c r="G3" s="357"/>
    </row>
    <row r="4" spans="1:10" ht="17.399999999999999" customHeight="1" x14ac:dyDescent="0.25">
      <c r="A4" s="363"/>
      <c r="B4" s="363"/>
      <c r="C4" s="363"/>
      <c r="D4" s="363"/>
      <c r="E4" s="363"/>
      <c r="F4" s="363"/>
    </row>
    <row r="5" spans="1:10" ht="17.25" customHeight="1" x14ac:dyDescent="0.25">
      <c r="A5" s="357"/>
      <c r="B5" s="357"/>
      <c r="C5" s="357"/>
      <c r="D5" s="357"/>
      <c r="E5" s="357"/>
      <c r="F5" s="357"/>
    </row>
    <row r="6" spans="1:10" x14ac:dyDescent="0.25">
      <c r="A6" s="360"/>
      <c r="B6" s="360"/>
      <c r="C6" s="360"/>
      <c r="D6" s="360"/>
      <c r="E6" s="360"/>
      <c r="F6" s="360"/>
      <c r="G6" s="360"/>
      <c r="H6" s="360"/>
    </row>
    <row r="12" spans="1:10" x14ac:dyDescent="0.25">
      <c r="A12" s="361"/>
      <c r="B12" s="361"/>
      <c r="C12" s="361"/>
      <c r="D12" s="361"/>
      <c r="E12" s="361"/>
      <c r="F12" s="361"/>
      <c r="G12" s="361"/>
      <c r="H12" s="361"/>
    </row>
    <row r="14" spans="1:10" x14ac:dyDescent="0.25">
      <c r="A14" s="361"/>
      <c r="B14" s="361"/>
      <c r="C14" s="361"/>
      <c r="D14" s="361"/>
      <c r="E14" s="361"/>
      <c r="F14" s="361"/>
      <c r="G14" s="361"/>
      <c r="H14" s="361"/>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69E8F7-8F6B-4C73-A99E-F3C6490D8546}">
  <sheetPr codeName="Sheet6">
    <tabColor theme="6" tint="0.39997558519241921"/>
  </sheetPr>
  <dimension ref="A1:R18"/>
  <sheetViews>
    <sheetView zoomScale="90" zoomScaleNormal="90" workbookViewId="0">
      <selection activeCell="I18" sqref="I18"/>
    </sheetView>
  </sheetViews>
  <sheetFormatPr defaultRowHeight="13.2" x14ac:dyDescent="0.25"/>
  <cols>
    <col min="1" max="1" width="15.109375" customWidth="1"/>
    <col min="2" max="2" width="45" customWidth="1"/>
    <col min="3" max="7" width="10.6640625" customWidth="1"/>
    <col min="8" max="8" width="4.5546875" customWidth="1"/>
    <col min="9" max="13" width="14.88671875" customWidth="1"/>
    <col min="14" max="14" width="1.6640625" customWidth="1"/>
    <col min="15" max="15" width="34.88671875" bestFit="1" customWidth="1"/>
    <col min="16" max="17" width="42.44140625" customWidth="1"/>
    <col min="18" max="18" width="13.33203125" customWidth="1"/>
  </cols>
  <sheetData>
    <row r="1" spans="1:18" s="32" customFormat="1" ht="21" x14ac:dyDescent="0.25">
      <c r="A1" s="463" t="s">
        <v>813</v>
      </c>
      <c r="B1" s="464"/>
    </row>
    <row r="2" spans="1:18" x14ac:dyDescent="0.25">
      <c r="A2" s="11"/>
    </row>
    <row r="3" spans="1:18" ht="13.8" x14ac:dyDescent="0.25">
      <c r="A3" s="242" t="s">
        <v>0</v>
      </c>
      <c r="B3" s="469" t="str">
        <f>Summary!C4</f>
        <v>Select School Name</v>
      </c>
      <c r="C3" s="469"/>
      <c r="D3" s="243" t="s">
        <v>637</v>
      </c>
      <c r="E3" s="245" t="str">
        <f>Summary!C5</f>
        <v>-</v>
      </c>
    </row>
    <row r="5" spans="1:18" x14ac:dyDescent="0.25">
      <c r="C5" s="474" t="s">
        <v>814</v>
      </c>
      <c r="D5" s="474"/>
      <c r="E5" s="474"/>
      <c r="F5" s="474"/>
      <c r="G5" s="474"/>
      <c r="I5" s="474" t="s">
        <v>815</v>
      </c>
      <c r="J5" s="474"/>
      <c r="K5" s="474"/>
      <c r="L5" s="474"/>
      <c r="M5" s="474"/>
    </row>
    <row r="6" spans="1:18" s="4" customFormat="1" ht="31.5" customHeight="1" x14ac:dyDescent="0.25">
      <c r="A6" s="250" t="s">
        <v>612</v>
      </c>
      <c r="B6" s="250" t="s">
        <v>721</v>
      </c>
      <c r="C6" s="250" t="s">
        <v>1042</v>
      </c>
      <c r="D6" s="250" t="s">
        <v>817</v>
      </c>
      <c r="E6" s="250" t="s">
        <v>818</v>
      </c>
      <c r="F6" s="250" t="s">
        <v>819</v>
      </c>
      <c r="G6" s="250" t="s">
        <v>1041</v>
      </c>
      <c r="H6" s="263"/>
      <c r="I6" s="250" t="s">
        <v>1042</v>
      </c>
      <c r="J6" s="250" t="s">
        <v>817</v>
      </c>
      <c r="K6" s="250" t="s">
        <v>818</v>
      </c>
      <c r="L6" s="250" t="s">
        <v>819</v>
      </c>
      <c r="M6" s="250" t="s">
        <v>1041</v>
      </c>
      <c r="O6" s="264" t="s">
        <v>723</v>
      </c>
      <c r="P6" s="250" t="s">
        <v>724</v>
      </c>
      <c r="Q6" s="250" t="s">
        <v>725</v>
      </c>
      <c r="R6" s="250" t="s">
        <v>726</v>
      </c>
    </row>
    <row r="7" spans="1:18" ht="14.4" x14ac:dyDescent="0.3">
      <c r="A7" s="25" t="s">
        <v>115</v>
      </c>
      <c r="B7" s="26" t="s">
        <v>661</v>
      </c>
      <c r="C7" s="299"/>
      <c r="D7" s="299"/>
      <c r="E7" s="299"/>
      <c r="F7" s="299"/>
      <c r="G7" s="299"/>
      <c r="I7" s="333"/>
      <c r="J7" s="333"/>
      <c r="K7" s="333"/>
      <c r="L7" s="333"/>
      <c r="M7" s="333"/>
      <c r="O7" s="334"/>
      <c r="P7" s="335"/>
      <c r="Q7" s="299"/>
      <c r="R7" s="336" t="s">
        <v>362</v>
      </c>
    </row>
    <row r="8" spans="1:18" ht="14.4" x14ac:dyDescent="0.3">
      <c r="A8" s="25" t="s">
        <v>117</v>
      </c>
      <c r="B8" s="26" t="s">
        <v>662</v>
      </c>
      <c r="C8" s="299"/>
      <c r="D8" s="299"/>
      <c r="E8" s="299"/>
      <c r="F8" s="299"/>
      <c r="G8" s="299"/>
      <c r="I8" s="333"/>
      <c r="J8" s="333"/>
      <c r="K8" s="333"/>
      <c r="L8" s="333"/>
      <c r="M8" s="333"/>
      <c r="O8" s="334"/>
      <c r="P8" s="335"/>
      <c r="Q8" s="299"/>
      <c r="R8" s="336" t="s">
        <v>362</v>
      </c>
    </row>
    <row r="9" spans="1:18" ht="14.4" x14ac:dyDescent="0.3">
      <c r="A9" s="25" t="s">
        <v>115</v>
      </c>
      <c r="B9" s="26" t="s">
        <v>663</v>
      </c>
      <c r="C9" s="299"/>
      <c r="D9" s="299"/>
      <c r="E9" s="299"/>
      <c r="F9" s="299"/>
      <c r="G9" s="299"/>
      <c r="I9" s="333"/>
      <c r="J9" s="333"/>
      <c r="K9" s="333"/>
      <c r="L9" s="333"/>
      <c r="M9" s="333"/>
      <c r="O9" s="334"/>
      <c r="P9" s="335"/>
      <c r="Q9" s="299"/>
      <c r="R9" s="336" t="s">
        <v>362</v>
      </c>
    </row>
    <row r="10" spans="1:18" ht="14.4" x14ac:dyDescent="0.3">
      <c r="A10" s="25" t="s">
        <v>119</v>
      </c>
      <c r="B10" s="26" t="s">
        <v>664</v>
      </c>
      <c r="C10" s="299"/>
      <c r="D10" s="299"/>
      <c r="E10" s="299"/>
      <c r="F10" s="299"/>
      <c r="G10" s="299"/>
      <c r="I10" s="333"/>
      <c r="J10" s="333"/>
      <c r="K10" s="333"/>
      <c r="L10" s="333"/>
      <c r="M10" s="333"/>
      <c r="O10" s="334"/>
      <c r="P10" s="335"/>
      <c r="Q10" s="299"/>
      <c r="R10" s="336" t="s">
        <v>362</v>
      </c>
    </row>
    <row r="11" spans="1:18" ht="14.4" x14ac:dyDescent="0.3">
      <c r="A11" s="25" t="s">
        <v>118</v>
      </c>
      <c r="B11" s="26" t="s">
        <v>665</v>
      </c>
      <c r="C11" s="299"/>
      <c r="D11" s="299"/>
      <c r="E11" s="299"/>
      <c r="F11" s="299"/>
      <c r="G11" s="299"/>
      <c r="I11" s="333"/>
      <c r="J11" s="333"/>
      <c r="K11" s="333"/>
      <c r="L11" s="333"/>
      <c r="M11" s="333"/>
      <c r="O11" s="334"/>
      <c r="P11" s="335"/>
      <c r="Q11" s="299"/>
      <c r="R11" s="336" t="s">
        <v>362</v>
      </c>
    </row>
    <row r="12" spans="1:18" ht="14.4" x14ac:dyDescent="0.3">
      <c r="A12" s="25" t="s">
        <v>118</v>
      </c>
      <c r="B12" s="26" t="s">
        <v>666</v>
      </c>
      <c r="C12" s="299"/>
      <c r="D12" s="299"/>
      <c r="E12" s="299"/>
      <c r="F12" s="299"/>
      <c r="G12" s="299"/>
      <c r="I12" s="333"/>
      <c r="J12" s="333"/>
      <c r="K12" s="333"/>
      <c r="L12" s="333"/>
      <c r="M12" s="333"/>
      <c r="O12" s="334"/>
      <c r="P12" s="335"/>
      <c r="Q12" s="299"/>
      <c r="R12" s="336" t="s">
        <v>362</v>
      </c>
    </row>
    <row r="13" spans="1:18" ht="14.4" x14ac:dyDescent="0.3">
      <c r="A13" s="25" t="s">
        <v>120</v>
      </c>
      <c r="B13" s="26" t="s">
        <v>667</v>
      </c>
      <c r="C13" s="299"/>
      <c r="D13" s="299"/>
      <c r="E13" s="299"/>
      <c r="F13" s="299"/>
      <c r="G13" s="299"/>
      <c r="I13" s="333"/>
      <c r="J13" s="333"/>
      <c r="K13" s="333"/>
      <c r="L13" s="333"/>
      <c r="M13" s="333"/>
      <c r="O13" s="334"/>
      <c r="P13" s="335"/>
      <c r="Q13" s="299"/>
      <c r="R13" s="336" t="s">
        <v>362</v>
      </c>
    </row>
    <row r="14" spans="1:18" ht="14.4" x14ac:dyDescent="0.3">
      <c r="A14" s="25" t="s">
        <v>121</v>
      </c>
      <c r="B14" s="26" t="s">
        <v>668</v>
      </c>
      <c r="C14" s="299"/>
      <c r="D14" s="299"/>
      <c r="E14" s="299"/>
      <c r="F14" s="299"/>
      <c r="G14" s="299"/>
      <c r="I14" s="333"/>
      <c r="J14" s="333"/>
      <c r="K14" s="333"/>
      <c r="L14" s="333"/>
      <c r="M14" s="333"/>
      <c r="O14" s="334"/>
      <c r="P14" s="335"/>
      <c r="Q14" s="299"/>
      <c r="R14" s="336" t="s">
        <v>362</v>
      </c>
    </row>
    <row r="15" spans="1:18" ht="14.4" x14ac:dyDescent="0.3">
      <c r="A15" s="25"/>
      <c r="B15" s="26" t="s">
        <v>669</v>
      </c>
      <c r="C15" s="299"/>
      <c r="D15" s="299"/>
      <c r="E15" s="299"/>
      <c r="F15" s="299"/>
      <c r="G15" s="299"/>
      <c r="I15" s="333"/>
      <c r="J15" s="333"/>
      <c r="K15" s="333"/>
      <c r="L15" s="333"/>
      <c r="M15" s="333"/>
      <c r="O15" s="299"/>
      <c r="P15" s="335"/>
      <c r="Q15" s="299"/>
      <c r="R15" s="336" t="s">
        <v>362</v>
      </c>
    </row>
    <row r="16" spans="1:18" ht="14.4" x14ac:dyDescent="0.3">
      <c r="A16" s="25"/>
      <c r="B16" s="26" t="s">
        <v>669</v>
      </c>
      <c r="C16" s="299"/>
      <c r="D16" s="299"/>
      <c r="E16" s="299"/>
      <c r="F16" s="299"/>
      <c r="G16" s="299"/>
      <c r="I16" s="333"/>
      <c r="J16" s="333"/>
      <c r="K16" s="333"/>
      <c r="L16" s="333"/>
      <c r="M16" s="333"/>
      <c r="O16" s="299"/>
      <c r="P16" s="299"/>
      <c r="Q16" s="299"/>
      <c r="R16" s="336" t="s">
        <v>362</v>
      </c>
    </row>
    <row r="17" spans="1:18" ht="14.4" x14ac:dyDescent="0.3">
      <c r="A17" s="25"/>
      <c r="B17" s="26" t="s">
        <v>669</v>
      </c>
      <c r="C17" s="299"/>
      <c r="D17" s="299"/>
      <c r="E17" s="299"/>
      <c r="F17" s="299"/>
      <c r="G17" s="299"/>
      <c r="I17" s="333"/>
      <c r="J17" s="333"/>
      <c r="K17" s="333"/>
      <c r="L17" s="333"/>
      <c r="M17" s="333"/>
      <c r="O17" s="299"/>
      <c r="P17" s="299"/>
      <c r="Q17" s="299"/>
      <c r="R17" s="336" t="s">
        <v>362</v>
      </c>
    </row>
    <row r="18" spans="1:18" s="11" customFormat="1" x14ac:dyDescent="0.25">
      <c r="A18" s="25"/>
      <c r="B18" s="25" t="s">
        <v>812</v>
      </c>
      <c r="C18" s="25">
        <f>SUM(C7:C17)</f>
        <v>0</v>
      </c>
      <c r="D18" s="25">
        <f>SUM(D7:D17)</f>
        <v>0</v>
      </c>
      <c r="E18" s="25">
        <f>SUM(E7:E17)</f>
        <v>0</v>
      </c>
      <c r="F18" s="25">
        <f>SUM(F7:F17)</f>
        <v>0</v>
      </c>
      <c r="G18" s="25">
        <f>SUM(G7:G17)</f>
        <v>0</v>
      </c>
      <c r="I18" s="282">
        <f>SUM(I7:I17)</f>
        <v>0</v>
      </c>
      <c r="J18" s="282">
        <f>SUM(J7:J17)</f>
        <v>0</v>
      </c>
      <c r="K18" s="282">
        <f>SUM(K7:K17)</f>
        <v>0</v>
      </c>
      <c r="L18" s="282">
        <f>SUM(L7:L17)</f>
        <v>0</v>
      </c>
      <c r="M18" s="282">
        <f>SUM(M7:M17)</f>
        <v>0</v>
      </c>
    </row>
  </sheetData>
  <sortState xmlns:xlrd2="http://schemas.microsoft.com/office/spreadsheetml/2017/richdata2" ref="A7:B16">
    <sortCondition ref="A7:A16"/>
  </sortState>
  <mergeCells count="4">
    <mergeCell ref="C5:G5"/>
    <mergeCell ref="I5:M5"/>
    <mergeCell ref="A1:B1"/>
    <mergeCell ref="B3:C3"/>
  </mergeCells>
  <conditionalFormatting sqref="R7:R17">
    <cfRule type="containsText" dxfId="12" priority="46" operator="containsText" text="Green">
      <formula>NOT(ISERROR(SEARCH("Green",R7)))</formula>
    </cfRule>
    <cfRule type="containsText" dxfId="11" priority="47" operator="containsText" text="Red">
      <formula>NOT(ISERROR(SEARCH("Red",R7)))</formula>
    </cfRule>
    <cfRule type="containsText" dxfId="10" priority="48" operator="containsText" text="Amber">
      <formula>NOT(ISERROR(SEARCH("Amber",R7)))</formula>
    </cfRule>
    <cfRule type="colorScale" priority="49">
      <colorScale>
        <cfvo type="min"/>
        <cfvo type="max"/>
        <color rgb="FFFF0000"/>
        <color rgb="FFFFEF9C"/>
      </colorScale>
    </cfRule>
  </conditionalFormatting>
  <pageMargins left="0.7" right="0.7" top="0.75" bottom="0.75" header="0.3" footer="0.3"/>
  <pageSetup paperSize="9" orientation="portrait" r:id="rId1"/>
  <headerFooter>
    <oddFooter>&amp;C_x000D_&amp;1#&amp;"Calibri"&amp;10&amp;K000000 OFFICIAL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FCAD52AA-1622-4F88-8067-D29253BC6B0B}">
          <x14:formula1>
            <xm:f>Lookup!$F$2:$F$5</xm:f>
          </x14:formula1>
          <xm:sqref>R7:R17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99967-3E10-450D-BCED-3C28892BA35F}">
  <sheetPr>
    <tabColor rgb="FFD2ECB6"/>
  </sheetPr>
  <dimension ref="A1:K7"/>
  <sheetViews>
    <sheetView topLeftCell="M19" zoomScale="85" zoomScaleNormal="85" workbookViewId="0">
      <selection activeCell="M19" sqref="M19"/>
    </sheetView>
  </sheetViews>
  <sheetFormatPr defaultColWidth="9.44140625" defaultRowHeight="14.4" x14ac:dyDescent="0.25"/>
  <cols>
    <col min="1" max="1" width="21.44140625" style="106" customWidth="1"/>
    <col min="2" max="2" width="28.5546875" style="106" customWidth="1"/>
    <col min="3" max="4" width="9.44140625" style="106"/>
    <col min="5" max="5" width="11.5546875" style="106" customWidth="1"/>
    <col min="6" max="16384" width="9.44140625" style="106"/>
  </cols>
  <sheetData>
    <row r="1" spans="1:11" x14ac:dyDescent="0.25">
      <c r="A1" s="475" t="s">
        <v>820</v>
      </c>
      <c r="B1" s="475"/>
      <c r="C1" s="475"/>
    </row>
    <row r="2" spans="1:11" s="32" customFormat="1" ht="21" x14ac:dyDescent="0.25">
      <c r="A2" s="463" t="s">
        <v>821</v>
      </c>
      <c r="B2" s="464"/>
    </row>
    <row r="3" spans="1:11" customFormat="1" ht="13.2" x14ac:dyDescent="0.25">
      <c r="A3" s="11"/>
    </row>
    <row r="4" spans="1:11" customFormat="1" ht="13.8" x14ac:dyDescent="0.25">
      <c r="A4" s="242" t="s">
        <v>0</v>
      </c>
      <c r="B4" s="469" t="str">
        <f>Summary!C5</f>
        <v>-</v>
      </c>
      <c r="C4" s="469"/>
      <c r="D4" s="243" t="s">
        <v>637</v>
      </c>
      <c r="E4" s="245" t="str">
        <f>Summary!C5</f>
        <v>-</v>
      </c>
    </row>
    <row r="5" spans="1:11" x14ac:dyDescent="0.25">
      <c r="A5" s="107"/>
      <c r="B5" s="105"/>
      <c r="C5" s="105"/>
      <c r="J5" s="476"/>
      <c r="K5" s="476"/>
    </row>
    <row r="6" spans="1:11" x14ac:dyDescent="0.25">
      <c r="A6" s="108"/>
      <c r="B6" s="109"/>
      <c r="C6" s="110"/>
    </row>
    <row r="7" spans="1:11" x14ac:dyDescent="0.25">
      <c r="A7" s="475"/>
      <c r="B7" s="475"/>
      <c r="C7" s="475"/>
    </row>
  </sheetData>
  <mergeCells count="5">
    <mergeCell ref="A1:C1"/>
    <mergeCell ref="J5:K5"/>
    <mergeCell ref="A7:C7"/>
    <mergeCell ref="A2:B2"/>
    <mergeCell ref="B4:C4"/>
  </mergeCell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23B0B-1BF7-4061-9443-D141BD2C801A}">
  <sheetPr>
    <tabColor rgb="FFD2ECB6"/>
  </sheetPr>
  <dimension ref="A1:AA81"/>
  <sheetViews>
    <sheetView topLeftCell="A3" workbookViewId="0">
      <selection activeCell="F3" sqref="F3"/>
    </sheetView>
  </sheetViews>
  <sheetFormatPr defaultColWidth="9.44140625" defaultRowHeight="14.4" x14ac:dyDescent="0.25"/>
  <cols>
    <col min="1" max="1" width="42.6640625" style="106" customWidth="1"/>
    <col min="2" max="4" width="9.44140625" style="106"/>
    <col min="5" max="5" width="10.109375" style="106" customWidth="1"/>
    <col min="6" max="21" width="9.44140625" style="106"/>
    <col min="22" max="22" width="9.5546875" style="106" bestFit="1" customWidth="1"/>
    <col min="23" max="23" width="10.109375" style="106" bestFit="1" customWidth="1"/>
    <col min="24" max="24" width="9.44140625" style="106"/>
    <col min="25" max="25" width="11.109375" style="106" bestFit="1" customWidth="1"/>
    <col min="26" max="26" width="9.44140625" style="106"/>
    <col min="27" max="27" width="9.5546875" style="106" bestFit="1" customWidth="1"/>
    <col min="28" max="16384" width="9.44140625" style="106"/>
  </cols>
  <sheetData>
    <row r="1" spans="1:22" s="32" customFormat="1" ht="21" x14ac:dyDescent="0.25">
      <c r="A1" s="463" t="s">
        <v>822</v>
      </c>
      <c r="B1" s="464"/>
      <c r="C1" s="246"/>
    </row>
    <row r="2" spans="1:22" customFormat="1" ht="13.2" x14ac:dyDescent="0.25">
      <c r="A2" s="11"/>
    </row>
    <row r="3" spans="1:22" customFormat="1" ht="13.8" x14ac:dyDescent="0.25">
      <c r="A3" s="242" t="s">
        <v>0</v>
      </c>
      <c r="B3" s="469" t="str">
        <f>Summary!C5</f>
        <v>-</v>
      </c>
      <c r="C3" s="469"/>
      <c r="D3" s="243" t="s">
        <v>637</v>
      </c>
      <c r="E3" s="245" t="str">
        <f>Summary!C5</f>
        <v>-</v>
      </c>
    </row>
    <row r="4" spans="1:22" x14ac:dyDescent="0.3">
      <c r="I4" s="477" t="s">
        <v>823</v>
      </c>
      <c r="J4" s="477"/>
      <c r="K4" s="477"/>
      <c r="L4" s="477"/>
      <c r="U4" s="116"/>
      <c r="V4" s="116"/>
    </row>
    <row r="5" spans="1:22" x14ac:dyDescent="0.3">
      <c r="I5" s="105"/>
      <c r="J5" s="105"/>
      <c r="K5" s="105"/>
      <c r="L5" s="105"/>
      <c r="U5" s="116"/>
      <c r="V5" s="116"/>
    </row>
    <row r="6" spans="1:22" x14ac:dyDescent="0.3">
      <c r="A6" s="107"/>
      <c r="B6" s="105"/>
      <c r="C6" s="105"/>
      <c r="J6" s="476" t="s">
        <v>824</v>
      </c>
      <c r="K6" s="476"/>
      <c r="U6" s="116"/>
      <c r="V6" s="116"/>
    </row>
    <row r="7" spans="1:22" x14ac:dyDescent="0.3">
      <c r="A7" s="108"/>
      <c r="B7" s="109"/>
      <c r="C7" s="110"/>
      <c r="U7" s="116"/>
      <c r="V7" s="116"/>
    </row>
    <row r="8" spans="1:22" x14ac:dyDescent="0.25">
      <c r="A8" s="475"/>
      <c r="B8" s="475"/>
      <c r="C8" s="475"/>
    </row>
    <row r="9" spans="1:22" x14ac:dyDescent="0.25">
      <c r="A9" s="105"/>
      <c r="B9" s="105"/>
      <c r="C9" s="105"/>
    </row>
    <row r="10" spans="1:22" x14ac:dyDescent="0.25">
      <c r="A10" s="111"/>
      <c r="B10" s="112"/>
      <c r="C10" s="113"/>
    </row>
    <row r="11" spans="1:22" x14ac:dyDescent="0.25">
      <c r="A11" s="111"/>
      <c r="B11" s="112"/>
      <c r="C11" s="113"/>
      <c r="U11" s="114" t="s">
        <v>824</v>
      </c>
    </row>
    <row r="12" spans="1:22" x14ac:dyDescent="0.25">
      <c r="A12" s="111"/>
      <c r="B12" s="112"/>
      <c r="C12" s="113"/>
      <c r="U12" s="106" t="s">
        <v>825</v>
      </c>
      <c r="V12" s="117"/>
    </row>
    <row r="13" spans="1:22" x14ac:dyDescent="0.25">
      <c r="A13" s="111"/>
      <c r="B13" s="112"/>
      <c r="C13" s="113"/>
      <c r="U13" s="106" t="s">
        <v>826</v>
      </c>
      <c r="V13" s="117"/>
    </row>
    <row r="14" spans="1:22" x14ac:dyDescent="0.25">
      <c r="A14" s="111"/>
      <c r="B14" s="112"/>
      <c r="C14" s="113"/>
      <c r="U14" s="106" t="s">
        <v>827</v>
      </c>
      <c r="V14" s="117"/>
    </row>
    <row r="15" spans="1:22" x14ac:dyDescent="0.25">
      <c r="A15" s="111"/>
      <c r="B15" s="112"/>
      <c r="C15" s="113"/>
      <c r="P15" s="114" t="s">
        <v>828</v>
      </c>
      <c r="V15" s="118">
        <f>SUM(V12:V14)</f>
        <v>0</v>
      </c>
    </row>
    <row r="18" spans="20:27" x14ac:dyDescent="0.25">
      <c r="T18" s="114" t="s">
        <v>829</v>
      </c>
      <c r="Y18" s="114" t="s">
        <v>830</v>
      </c>
    </row>
    <row r="19" spans="20:27" x14ac:dyDescent="0.25">
      <c r="T19" s="106" t="s">
        <v>831</v>
      </c>
      <c r="W19" s="117"/>
      <c r="Y19" s="106" t="s">
        <v>832</v>
      </c>
      <c r="AA19" s="117"/>
    </row>
    <row r="20" spans="20:27" x14ac:dyDescent="0.3">
      <c r="T20" s="116" t="s">
        <v>833</v>
      </c>
      <c r="U20" s="116"/>
      <c r="V20" s="116"/>
      <c r="W20" s="119"/>
      <c r="Y20" s="106" t="s">
        <v>834</v>
      </c>
      <c r="AA20" s="117"/>
    </row>
    <row r="21" spans="20:27" x14ac:dyDescent="0.25">
      <c r="T21" s="106" t="s">
        <v>835</v>
      </c>
      <c r="W21" s="117"/>
      <c r="Y21" s="106" t="s">
        <v>836</v>
      </c>
      <c r="AA21" s="117"/>
    </row>
    <row r="22" spans="20:27" x14ac:dyDescent="0.3">
      <c r="W22" s="118">
        <f>SUM(W19:W21)</f>
        <v>0</v>
      </c>
      <c r="Y22" s="106" t="s">
        <v>837</v>
      </c>
      <c r="Z22" s="116"/>
      <c r="AA22" s="117"/>
    </row>
    <row r="23" spans="20:27" x14ac:dyDescent="0.3">
      <c r="T23" s="116"/>
      <c r="U23" s="116"/>
      <c r="V23" s="116"/>
      <c r="W23" s="116"/>
      <c r="Y23" s="106" t="s">
        <v>838</v>
      </c>
      <c r="Z23" s="116"/>
      <c r="AA23" s="119"/>
    </row>
    <row r="24" spans="20:27" x14ac:dyDescent="0.25">
      <c r="T24" s="114" t="s">
        <v>839</v>
      </c>
      <c r="AA24" s="118">
        <f>SUM(AA19:AA23)</f>
        <v>0</v>
      </c>
    </row>
    <row r="25" spans="20:27" x14ac:dyDescent="0.25">
      <c r="T25" s="106" t="s">
        <v>840</v>
      </c>
      <c r="W25" s="117"/>
    </row>
    <row r="26" spans="20:27" x14ac:dyDescent="0.25">
      <c r="T26" s="106" t="s">
        <v>841</v>
      </c>
      <c r="W26" s="117"/>
      <c r="Y26" s="114" t="s">
        <v>842</v>
      </c>
    </row>
    <row r="27" spans="20:27" x14ac:dyDescent="0.25">
      <c r="T27" s="106" t="s">
        <v>841</v>
      </c>
      <c r="W27" s="117"/>
      <c r="Y27" s="106" t="s">
        <v>843</v>
      </c>
      <c r="AA27" s="117"/>
    </row>
    <row r="28" spans="20:27" x14ac:dyDescent="0.25">
      <c r="T28" s="106" t="s">
        <v>844</v>
      </c>
      <c r="W28" s="117"/>
      <c r="Y28" s="106" t="s">
        <v>843</v>
      </c>
      <c r="AA28" s="117"/>
    </row>
    <row r="29" spans="20:27" x14ac:dyDescent="0.25">
      <c r="T29" s="106" t="s">
        <v>845</v>
      </c>
      <c r="W29" s="117"/>
      <c r="Y29" s="106" t="s">
        <v>846</v>
      </c>
      <c r="AA29" s="117"/>
    </row>
    <row r="30" spans="20:27" x14ac:dyDescent="0.25">
      <c r="W30" s="118">
        <f>SUM(W25:W29)</f>
        <v>0</v>
      </c>
      <c r="Y30" s="106" t="s">
        <v>846</v>
      </c>
      <c r="AA30" s="117"/>
    </row>
    <row r="31" spans="20:27" x14ac:dyDescent="0.25">
      <c r="Y31" s="106" t="s">
        <v>846</v>
      </c>
      <c r="AA31" s="117"/>
    </row>
    <row r="32" spans="20:27" x14ac:dyDescent="0.25">
      <c r="Y32" s="106" t="s">
        <v>847</v>
      </c>
      <c r="AA32" s="117"/>
    </row>
    <row r="33" spans="8:27" x14ac:dyDescent="0.25">
      <c r="T33" s="106" t="s">
        <v>848</v>
      </c>
      <c r="Y33" s="106" t="s">
        <v>849</v>
      </c>
      <c r="AA33" s="117"/>
    </row>
    <row r="34" spans="8:27" x14ac:dyDescent="0.3">
      <c r="P34" s="106" t="s">
        <v>850</v>
      </c>
      <c r="T34" s="120" t="s">
        <v>851</v>
      </c>
      <c r="W34" s="117"/>
      <c r="AA34" s="118">
        <f>SUM(AA27:AA33)</f>
        <v>0</v>
      </c>
    </row>
    <row r="35" spans="8:27" x14ac:dyDescent="0.25">
      <c r="H35" s="115" t="s">
        <v>852</v>
      </c>
      <c r="L35" s="114" t="s">
        <v>853</v>
      </c>
      <c r="T35" s="106" t="s">
        <v>854</v>
      </c>
      <c r="W35" s="117"/>
    </row>
    <row r="36" spans="8:27" x14ac:dyDescent="0.25">
      <c r="T36" s="106" t="s">
        <v>844</v>
      </c>
      <c r="W36" s="117"/>
      <c r="Y36" s="114" t="s">
        <v>855</v>
      </c>
    </row>
    <row r="37" spans="8:27" x14ac:dyDescent="0.25">
      <c r="W37" s="118">
        <f>SUM(W34:W36)</f>
        <v>0</v>
      </c>
      <c r="Y37" s="106" t="s">
        <v>856</v>
      </c>
      <c r="AA37" s="117"/>
    </row>
    <row r="38" spans="8:27" x14ac:dyDescent="0.3">
      <c r="Y38" s="106" t="s">
        <v>856</v>
      </c>
      <c r="Z38" s="116"/>
      <c r="AA38" s="119"/>
    </row>
    <row r="39" spans="8:27" x14ac:dyDescent="0.25">
      <c r="T39" s="106" t="s">
        <v>857</v>
      </c>
      <c r="Y39" s="106" t="s">
        <v>858</v>
      </c>
      <c r="AA39" s="117"/>
    </row>
    <row r="40" spans="8:27" x14ac:dyDescent="0.25">
      <c r="T40" s="106" t="s">
        <v>859</v>
      </c>
      <c r="W40" s="117"/>
      <c r="Y40" s="106" t="s">
        <v>860</v>
      </c>
      <c r="AA40" s="117"/>
    </row>
    <row r="41" spans="8:27" x14ac:dyDescent="0.25">
      <c r="T41" s="106" t="s">
        <v>861</v>
      </c>
      <c r="W41" s="117"/>
      <c r="AA41" s="118">
        <f>SUM(AA37:AA40)</f>
        <v>0</v>
      </c>
    </row>
    <row r="42" spans="8:27" x14ac:dyDescent="0.3">
      <c r="T42" s="106" t="s">
        <v>862</v>
      </c>
      <c r="U42" s="116"/>
      <c r="V42" s="116"/>
      <c r="W42" s="119"/>
      <c r="Y42" s="114" t="s">
        <v>853</v>
      </c>
    </row>
    <row r="43" spans="8:27" x14ac:dyDescent="0.25">
      <c r="T43" s="106" t="s">
        <v>854</v>
      </c>
      <c r="W43" s="117"/>
    </row>
    <row r="44" spans="8:27" x14ac:dyDescent="0.25">
      <c r="T44" s="106" t="s">
        <v>845</v>
      </c>
      <c r="W44" s="117"/>
      <c r="Y44" s="106" t="s">
        <v>863</v>
      </c>
      <c r="AA44" s="117"/>
    </row>
    <row r="45" spans="8:27" x14ac:dyDescent="0.25">
      <c r="W45" s="118">
        <f>SUM(W40:W44)</f>
        <v>0</v>
      </c>
      <c r="Y45" s="106" t="s">
        <v>863</v>
      </c>
      <c r="AA45" s="117"/>
    </row>
    <row r="46" spans="8:27" x14ac:dyDescent="0.25">
      <c r="Y46" s="106" t="s">
        <v>864</v>
      </c>
      <c r="AA46" s="117"/>
    </row>
    <row r="47" spans="8:27" x14ac:dyDescent="0.25">
      <c r="T47" s="106" t="s">
        <v>865</v>
      </c>
      <c r="Y47" s="106" t="s">
        <v>864</v>
      </c>
      <c r="AA47" s="117"/>
    </row>
    <row r="48" spans="8:27" x14ac:dyDescent="0.25">
      <c r="T48" s="106" t="s">
        <v>866</v>
      </c>
      <c r="W48" s="117"/>
      <c r="AA48" s="118">
        <f>SUM(AA44:AA47)</f>
        <v>0</v>
      </c>
    </row>
    <row r="49" spans="20:27" x14ac:dyDescent="0.25">
      <c r="T49" s="106" t="s">
        <v>867</v>
      </c>
      <c r="W49" s="117"/>
    </row>
    <row r="50" spans="20:27" x14ac:dyDescent="0.25">
      <c r="T50" s="106" t="s">
        <v>868</v>
      </c>
      <c r="W50" s="117"/>
      <c r="Y50" s="114" t="s">
        <v>869</v>
      </c>
    </row>
    <row r="51" spans="20:27" x14ac:dyDescent="0.3">
      <c r="T51" s="106" t="s">
        <v>870</v>
      </c>
      <c r="U51" s="116"/>
      <c r="V51" s="116"/>
      <c r="W51" s="117"/>
      <c r="Y51" s="106" t="s">
        <v>871</v>
      </c>
      <c r="AA51" s="117"/>
    </row>
    <row r="52" spans="20:27" x14ac:dyDescent="0.3">
      <c r="T52" s="106" t="s">
        <v>872</v>
      </c>
      <c r="U52" s="116"/>
      <c r="V52" s="116"/>
      <c r="W52" s="117"/>
      <c r="Y52" s="106" t="s">
        <v>871</v>
      </c>
      <c r="AA52" s="117"/>
    </row>
    <row r="53" spans="20:27" x14ac:dyDescent="0.25">
      <c r="W53" s="118">
        <f>SUM(W48:W52)</f>
        <v>0</v>
      </c>
      <c r="Y53" s="106" t="s">
        <v>871</v>
      </c>
      <c r="AA53" s="117"/>
    </row>
    <row r="54" spans="20:27" x14ac:dyDescent="0.3">
      <c r="T54" s="116"/>
      <c r="U54" s="116"/>
      <c r="V54" s="116"/>
      <c r="W54" s="116"/>
      <c r="AA54" s="118">
        <f>SUM(AA51:AA53)</f>
        <v>0</v>
      </c>
    </row>
    <row r="55" spans="20:27" x14ac:dyDescent="0.3">
      <c r="T55" s="116"/>
      <c r="U55" s="116"/>
      <c r="V55" s="116"/>
      <c r="W55" s="116"/>
    </row>
    <row r="56" spans="20:27" x14ac:dyDescent="0.3">
      <c r="T56" s="116"/>
      <c r="U56" s="116"/>
      <c r="V56" s="116"/>
      <c r="W56" s="116"/>
      <c r="Y56" s="114" t="s">
        <v>873</v>
      </c>
    </row>
    <row r="57" spans="20:27" x14ac:dyDescent="0.3">
      <c r="T57" s="116"/>
      <c r="U57" s="116"/>
      <c r="V57" s="116"/>
      <c r="W57" s="116"/>
      <c r="Y57" s="106" t="s">
        <v>874</v>
      </c>
      <c r="AA57" s="121"/>
    </row>
    <row r="58" spans="20:27" x14ac:dyDescent="0.3">
      <c r="T58" s="116"/>
      <c r="U58" s="116"/>
      <c r="V58" s="116"/>
      <c r="W58" s="116"/>
      <c r="Y58" s="106" t="s">
        <v>875</v>
      </c>
      <c r="AA58" s="117"/>
    </row>
    <row r="59" spans="20:27" x14ac:dyDescent="0.25">
      <c r="T59" s="114" t="s">
        <v>876</v>
      </c>
      <c r="AA59" s="118">
        <f>SUM(AA57:AA58)</f>
        <v>0</v>
      </c>
    </row>
    <row r="60" spans="20:27" x14ac:dyDescent="0.25">
      <c r="T60" s="106" t="s">
        <v>877</v>
      </c>
      <c r="W60" s="117"/>
    </row>
    <row r="61" spans="20:27" x14ac:dyDescent="0.25">
      <c r="T61" s="106" t="s">
        <v>878</v>
      </c>
      <c r="W61" s="117"/>
    </row>
    <row r="62" spans="20:27" x14ac:dyDescent="0.25">
      <c r="T62" s="106" t="s">
        <v>879</v>
      </c>
      <c r="W62" s="117"/>
    </row>
    <row r="63" spans="20:27" x14ac:dyDescent="0.25">
      <c r="T63" s="106" t="s">
        <v>880</v>
      </c>
      <c r="W63" s="117"/>
    </row>
    <row r="64" spans="20:27" x14ac:dyDescent="0.3">
      <c r="T64" s="106" t="s">
        <v>881</v>
      </c>
      <c r="W64" s="119"/>
    </row>
    <row r="65" spans="20:23" x14ac:dyDescent="0.3">
      <c r="T65" s="106" t="s">
        <v>868</v>
      </c>
      <c r="W65" s="119"/>
    </row>
    <row r="66" spans="20:23" x14ac:dyDescent="0.25">
      <c r="W66" s="118">
        <f>SUM(W60:W65)</f>
        <v>0</v>
      </c>
    </row>
    <row r="68" spans="20:23" x14ac:dyDescent="0.25">
      <c r="T68" s="114" t="s">
        <v>882</v>
      </c>
    </row>
    <row r="69" spans="20:23" x14ac:dyDescent="0.25">
      <c r="T69" s="106" t="s">
        <v>832</v>
      </c>
      <c r="W69" s="117"/>
    </row>
    <row r="70" spans="20:23" x14ac:dyDescent="0.25">
      <c r="T70" s="106" t="s">
        <v>879</v>
      </c>
      <c r="W70" s="117"/>
    </row>
    <row r="71" spans="20:23" x14ac:dyDescent="0.25">
      <c r="T71" s="106" t="s">
        <v>880</v>
      </c>
      <c r="W71" s="117"/>
    </row>
    <row r="72" spans="20:23" x14ac:dyDescent="0.3">
      <c r="T72" s="106" t="s">
        <v>837</v>
      </c>
      <c r="U72" s="116"/>
      <c r="V72" s="116"/>
      <c r="W72" s="121"/>
    </row>
    <row r="73" spans="20:23" x14ac:dyDescent="0.3">
      <c r="T73" s="106" t="s">
        <v>838</v>
      </c>
      <c r="U73" s="116"/>
      <c r="V73" s="116"/>
      <c r="W73" s="119"/>
    </row>
    <row r="74" spans="20:23" x14ac:dyDescent="0.25">
      <c r="W74" s="118">
        <f>SUM(W69:W73)</f>
        <v>0</v>
      </c>
    </row>
    <row r="77" spans="20:23" x14ac:dyDescent="0.25">
      <c r="T77" s="114" t="s">
        <v>883</v>
      </c>
      <c r="W77" s="118">
        <f>V15+W22+W30+W37+W45+W53+W66+W74+AA59+AA54+AA48+AA41+AA34+AA24</f>
        <v>0</v>
      </c>
    </row>
    <row r="78" spans="20:23" x14ac:dyDescent="0.25">
      <c r="T78" s="114"/>
      <c r="W78" s="118"/>
    </row>
    <row r="79" spans="20:23" x14ac:dyDescent="0.3">
      <c r="T79" s="106" t="s">
        <v>884</v>
      </c>
      <c r="W79" s="119"/>
    </row>
    <row r="81" spans="20:23" x14ac:dyDescent="0.25">
      <c r="T81" s="106" t="s">
        <v>885</v>
      </c>
      <c r="W81" s="117">
        <f>W77-(W29+W44+W50+W49+W48+W60+W62+W65+W70+AA33)</f>
        <v>0</v>
      </c>
    </row>
  </sheetData>
  <mergeCells count="5">
    <mergeCell ref="J6:K6"/>
    <mergeCell ref="A8:C8"/>
    <mergeCell ref="A1:B1"/>
    <mergeCell ref="B3:C3"/>
    <mergeCell ref="I4:L4"/>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B7DDF-F9AF-434C-87C8-AE8359150F5B}">
  <sheetPr codeName="Sheet8">
    <tabColor theme="6" tint="0.39997558519241921"/>
  </sheetPr>
  <dimension ref="A1:X23"/>
  <sheetViews>
    <sheetView zoomScale="90" zoomScaleNormal="90" workbookViewId="0">
      <selection activeCell="S28" sqref="S28"/>
    </sheetView>
  </sheetViews>
  <sheetFormatPr defaultRowHeight="13.2" x14ac:dyDescent="0.25"/>
  <cols>
    <col min="1" max="1" width="15.109375" customWidth="1"/>
    <col min="2" max="2" width="30" bestFit="1" customWidth="1"/>
    <col min="3" max="7" width="10.6640625" customWidth="1"/>
    <col min="8" max="8" width="1.88671875" customWidth="1"/>
    <col min="9" max="13" width="13.6640625" customWidth="1"/>
    <col min="14" max="14" width="1.88671875" customWidth="1"/>
    <col min="15" max="19" width="13.6640625" customWidth="1"/>
    <col min="20" max="20" width="1.88671875" customWidth="1"/>
    <col min="21" max="21" width="34.88671875" bestFit="1" customWidth="1"/>
    <col min="22" max="22" width="32.109375" customWidth="1"/>
    <col min="23" max="23" width="27.33203125" customWidth="1"/>
    <col min="24" max="24" width="10.88671875" bestFit="1" customWidth="1"/>
  </cols>
  <sheetData>
    <row r="1" spans="1:24" ht="21" x14ac:dyDescent="0.25">
      <c r="A1" s="463" t="s">
        <v>886</v>
      </c>
      <c r="B1" s="464"/>
      <c r="C1" s="32"/>
      <c r="D1" s="32"/>
    </row>
    <row r="2" spans="1:24" x14ac:dyDescent="0.25">
      <c r="A2" s="11"/>
    </row>
    <row r="3" spans="1:24" ht="13.8" x14ac:dyDescent="0.25">
      <c r="A3" s="242" t="s">
        <v>0</v>
      </c>
      <c r="B3" s="469" t="str">
        <f>Summary!C4</f>
        <v>Select School Name</v>
      </c>
      <c r="C3" s="469"/>
      <c r="D3" s="243" t="s">
        <v>637</v>
      </c>
      <c r="E3" s="245" t="str">
        <f>Summary!C5</f>
        <v>-</v>
      </c>
    </row>
    <row r="6" spans="1:24" ht="13.8" thickBot="1" x14ac:dyDescent="0.3"/>
    <row r="7" spans="1:24" ht="58.5" customHeight="1" thickBot="1" x14ac:dyDescent="0.3">
      <c r="C7" s="478" t="s">
        <v>887</v>
      </c>
      <c r="D7" s="479"/>
      <c r="E7" s="479"/>
      <c r="F7" s="479"/>
      <c r="G7" s="480"/>
      <c r="I7" s="481" t="s">
        <v>888</v>
      </c>
      <c r="J7" s="482"/>
      <c r="K7" s="482"/>
      <c r="L7" s="482"/>
      <c r="M7" s="483"/>
      <c r="N7" s="42"/>
      <c r="O7" s="481" t="s">
        <v>889</v>
      </c>
      <c r="P7" s="482"/>
      <c r="Q7" s="482"/>
      <c r="R7" s="482"/>
      <c r="S7" s="483"/>
      <c r="T7" s="42"/>
    </row>
    <row r="8" spans="1:24" s="4" customFormat="1" ht="32.25" customHeight="1" x14ac:dyDescent="0.25">
      <c r="A8" s="265" t="s">
        <v>612</v>
      </c>
      <c r="B8" s="271" t="s">
        <v>721</v>
      </c>
      <c r="C8" s="265" t="s">
        <v>1042</v>
      </c>
      <c r="D8" s="267" t="s">
        <v>817</v>
      </c>
      <c r="E8" s="267" t="s">
        <v>818</v>
      </c>
      <c r="F8" s="266" t="s">
        <v>819</v>
      </c>
      <c r="G8" s="266" t="s">
        <v>1041</v>
      </c>
      <c r="H8" s="252"/>
      <c r="I8" s="265" t="s">
        <v>1042</v>
      </c>
      <c r="J8" s="267" t="s">
        <v>817</v>
      </c>
      <c r="K8" s="267" t="s">
        <v>818</v>
      </c>
      <c r="L8" s="266" t="s">
        <v>819</v>
      </c>
      <c r="M8" s="266" t="s">
        <v>1041</v>
      </c>
      <c r="N8" s="268"/>
      <c r="O8" s="265" t="s">
        <v>1042</v>
      </c>
      <c r="P8" s="267" t="s">
        <v>817</v>
      </c>
      <c r="Q8" s="267" t="s">
        <v>818</v>
      </c>
      <c r="R8" s="266" t="s">
        <v>819</v>
      </c>
      <c r="S8" s="266" t="s">
        <v>1041</v>
      </c>
      <c r="T8" s="268"/>
      <c r="U8" s="269" t="s">
        <v>723</v>
      </c>
      <c r="V8" s="269" t="s">
        <v>724</v>
      </c>
      <c r="W8" s="4" t="s">
        <v>725</v>
      </c>
      <c r="X8" s="4" t="s">
        <v>726</v>
      </c>
    </row>
    <row r="9" spans="1:24" ht="14.4" x14ac:dyDescent="0.3">
      <c r="A9" s="40" t="s">
        <v>115</v>
      </c>
      <c r="B9" s="270" t="s">
        <v>661</v>
      </c>
      <c r="C9" s="298"/>
      <c r="D9" s="299"/>
      <c r="E9" s="299"/>
      <c r="F9" s="299"/>
      <c r="G9" s="300"/>
      <c r="I9" s="298"/>
      <c r="J9" s="299"/>
      <c r="K9" s="299"/>
      <c r="L9" s="299"/>
      <c r="M9" s="300"/>
      <c r="O9" s="298"/>
      <c r="P9" s="299"/>
      <c r="Q9" s="299"/>
      <c r="R9" s="299"/>
      <c r="S9" s="300"/>
      <c r="U9" s="337"/>
      <c r="V9" s="337"/>
    </row>
    <row r="10" spans="1:24" ht="14.4" x14ac:dyDescent="0.3">
      <c r="A10" s="40" t="s">
        <v>117</v>
      </c>
      <c r="B10" s="270" t="s">
        <v>662</v>
      </c>
      <c r="C10" s="298"/>
      <c r="D10" s="299"/>
      <c r="E10" s="299"/>
      <c r="F10" s="299"/>
      <c r="G10" s="300"/>
      <c r="I10" s="298"/>
      <c r="J10" s="299"/>
      <c r="K10" s="299"/>
      <c r="L10" s="299"/>
      <c r="M10" s="300"/>
      <c r="O10" s="298"/>
      <c r="P10" s="299"/>
      <c r="Q10" s="299"/>
      <c r="R10" s="299"/>
      <c r="S10" s="300"/>
      <c r="U10" s="337"/>
      <c r="V10" s="337"/>
    </row>
    <row r="11" spans="1:24" ht="14.4" x14ac:dyDescent="0.3">
      <c r="A11" s="40" t="s">
        <v>115</v>
      </c>
      <c r="B11" s="270" t="s">
        <v>663</v>
      </c>
      <c r="C11" s="298"/>
      <c r="D11" s="299"/>
      <c r="E11" s="299"/>
      <c r="F11" s="299"/>
      <c r="G11" s="300"/>
      <c r="I11" s="298"/>
      <c r="J11" s="299"/>
      <c r="K11" s="299"/>
      <c r="L11" s="299"/>
      <c r="M11" s="300"/>
      <c r="O11" s="298"/>
      <c r="P11" s="299"/>
      <c r="Q11" s="299"/>
      <c r="R11" s="299"/>
      <c r="S11" s="300"/>
      <c r="U11" s="337"/>
      <c r="V11" s="337"/>
    </row>
    <row r="12" spans="1:24" ht="14.4" x14ac:dyDescent="0.3">
      <c r="A12" s="40" t="s">
        <v>119</v>
      </c>
      <c r="B12" s="270" t="s">
        <v>664</v>
      </c>
      <c r="C12" s="298"/>
      <c r="D12" s="299"/>
      <c r="E12" s="299"/>
      <c r="F12" s="299"/>
      <c r="G12" s="300"/>
      <c r="I12" s="298"/>
      <c r="J12" s="299"/>
      <c r="K12" s="299"/>
      <c r="L12" s="299"/>
      <c r="M12" s="300"/>
      <c r="O12" s="298"/>
      <c r="P12" s="299"/>
      <c r="Q12" s="299"/>
      <c r="R12" s="299"/>
      <c r="S12" s="300"/>
      <c r="U12" s="337"/>
      <c r="V12" s="337"/>
    </row>
    <row r="13" spans="1:24" ht="14.4" x14ac:dyDescent="0.3">
      <c r="A13" s="40" t="s">
        <v>118</v>
      </c>
      <c r="B13" s="270" t="s">
        <v>665</v>
      </c>
      <c r="C13" s="298"/>
      <c r="D13" s="299"/>
      <c r="E13" s="299"/>
      <c r="F13" s="299"/>
      <c r="G13" s="300"/>
      <c r="I13" s="298"/>
      <c r="J13" s="299"/>
      <c r="K13" s="299"/>
      <c r="L13" s="299"/>
      <c r="M13" s="300"/>
      <c r="O13" s="298"/>
      <c r="P13" s="299"/>
      <c r="Q13" s="299"/>
      <c r="R13" s="299"/>
      <c r="S13" s="300"/>
      <c r="U13" s="337"/>
      <c r="V13" s="337"/>
    </row>
    <row r="14" spans="1:24" ht="14.4" x14ac:dyDescent="0.3">
      <c r="A14" s="40" t="s">
        <v>118</v>
      </c>
      <c r="B14" s="270" t="s">
        <v>666</v>
      </c>
      <c r="C14" s="298"/>
      <c r="D14" s="299"/>
      <c r="E14" s="299"/>
      <c r="F14" s="299"/>
      <c r="G14" s="300"/>
      <c r="I14" s="298"/>
      <c r="J14" s="299"/>
      <c r="K14" s="299"/>
      <c r="L14" s="299"/>
      <c r="M14" s="300"/>
      <c r="O14" s="298"/>
      <c r="P14" s="299"/>
      <c r="Q14" s="299"/>
      <c r="R14" s="299"/>
      <c r="S14" s="300"/>
      <c r="U14" s="337"/>
      <c r="V14" s="337"/>
    </row>
    <row r="15" spans="1:24" ht="14.4" x14ac:dyDescent="0.3">
      <c r="A15" s="40" t="s">
        <v>120</v>
      </c>
      <c r="B15" s="270" t="s">
        <v>667</v>
      </c>
      <c r="C15" s="298"/>
      <c r="D15" s="299"/>
      <c r="E15" s="299"/>
      <c r="F15" s="299"/>
      <c r="G15" s="300"/>
      <c r="I15" s="298"/>
      <c r="J15" s="299"/>
      <c r="K15" s="299"/>
      <c r="L15" s="299"/>
      <c r="M15" s="300"/>
      <c r="O15" s="298"/>
      <c r="P15" s="299"/>
      <c r="Q15" s="299"/>
      <c r="R15" s="299"/>
      <c r="S15" s="300"/>
      <c r="U15" s="337"/>
      <c r="V15" s="337"/>
    </row>
    <row r="16" spans="1:24" ht="14.4" x14ac:dyDescent="0.3">
      <c r="A16" s="40" t="s">
        <v>121</v>
      </c>
      <c r="B16" s="270" t="s">
        <v>668</v>
      </c>
      <c r="C16" s="298"/>
      <c r="D16" s="299"/>
      <c r="E16" s="299"/>
      <c r="F16" s="299"/>
      <c r="G16" s="300"/>
      <c r="I16" s="298"/>
      <c r="J16" s="299"/>
      <c r="K16" s="299"/>
      <c r="L16" s="299"/>
      <c r="M16" s="300"/>
      <c r="O16" s="298"/>
      <c r="P16" s="299"/>
      <c r="Q16" s="299"/>
      <c r="R16" s="299"/>
      <c r="S16" s="300"/>
      <c r="U16" s="337"/>
      <c r="V16" s="337"/>
    </row>
    <row r="17" spans="1:22" ht="14.4" x14ac:dyDescent="0.3">
      <c r="A17" s="40"/>
      <c r="B17" s="270" t="s">
        <v>669</v>
      </c>
      <c r="C17" s="298"/>
      <c r="D17" s="299"/>
      <c r="E17" s="299"/>
      <c r="F17" s="299"/>
      <c r="G17" s="300"/>
      <c r="I17" s="298"/>
      <c r="J17" s="299"/>
      <c r="K17" s="299"/>
      <c r="L17" s="299"/>
      <c r="M17" s="300"/>
      <c r="O17" s="298"/>
      <c r="P17" s="299"/>
      <c r="Q17" s="299"/>
      <c r="R17" s="299"/>
      <c r="S17" s="300"/>
      <c r="U17" s="337"/>
      <c r="V17" s="337"/>
    </row>
    <row r="18" spans="1:22" ht="14.4" x14ac:dyDescent="0.3">
      <c r="A18" s="40"/>
      <c r="B18" s="270" t="s">
        <v>669</v>
      </c>
      <c r="C18" s="298"/>
      <c r="D18" s="299"/>
      <c r="E18" s="299"/>
      <c r="F18" s="299"/>
      <c r="G18" s="300"/>
      <c r="I18" s="298"/>
      <c r="J18" s="299"/>
      <c r="K18" s="299"/>
      <c r="L18" s="299"/>
      <c r="M18" s="300"/>
      <c r="O18" s="298"/>
      <c r="P18" s="299"/>
      <c r="Q18" s="299"/>
      <c r="R18" s="299"/>
      <c r="S18" s="300"/>
      <c r="U18" s="337"/>
      <c r="V18" s="337"/>
    </row>
    <row r="19" spans="1:22" ht="15" thickBot="1" x14ac:dyDescent="0.35">
      <c r="A19" s="40"/>
      <c r="B19" s="270" t="s">
        <v>669</v>
      </c>
      <c r="C19" s="298"/>
      <c r="D19" s="302"/>
      <c r="E19" s="302"/>
      <c r="F19" s="302"/>
      <c r="G19" s="303"/>
      <c r="I19" s="301"/>
      <c r="J19" s="302"/>
      <c r="K19" s="302"/>
      <c r="L19" s="302"/>
      <c r="M19" s="303"/>
      <c r="O19" s="301"/>
      <c r="P19" s="302"/>
      <c r="Q19" s="302"/>
      <c r="R19" s="302"/>
      <c r="S19" s="303"/>
      <c r="U19" s="338"/>
      <c r="V19" s="338"/>
    </row>
    <row r="21" spans="1:22" ht="13.8" thickBot="1" x14ac:dyDescent="0.3">
      <c r="B21" s="11" t="s">
        <v>812</v>
      </c>
      <c r="C21" s="10">
        <f t="shared" ref="C21:G21" si="0">SUM(C9:C19)</f>
        <v>0</v>
      </c>
      <c r="D21" s="10">
        <f t="shared" si="0"/>
        <v>0</v>
      </c>
      <c r="E21" s="10">
        <f t="shared" si="0"/>
        <v>0</v>
      </c>
      <c r="F21" s="10">
        <f>SUM(F9:F19)</f>
        <v>0</v>
      </c>
      <c r="G21" s="10">
        <f t="shared" si="0"/>
        <v>0</v>
      </c>
      <c r="H21" s="10"/>
      <c r="I21" s="10">
        <f t="shared" ref="I21:S21" si="1">SUM(I9:I19)</f>
        <v>0</v>
      </c>
      <c r="J21" s="10">
        <f t="shared" si="1"/>
        <v>0</v>
      </c>
      <c r="K21" s="10">
        <f t="shared" si="1"/>
        <v>0</v>
      </c>
      <c r="L21" s="10">
        <f t="shared" si="1"/>
        <v>0</v>
      </c>
      <c r="M21" s="10">
        <f t="shared" si="1"/>
        <v>0</v>
      </c>
      <c r="O21" s="10">
        <f t="shared" si="1"/>
        <v>0</v>
      </c>
      <c r="P21" s="10">
        <f t="shared" si="1"/>
        <v>0</v>
      </c>
      <c r="Q21" s="10">
        <f t="shared" si="1"/>
        <v>0</v>
      </c>
      <c r="R21" s="10">
        <f t="shared" si="1"/>
        <v>0</v>
      </c>
      <c r="S21" s="10">
        <f t="shared" si="1"/>
        <v>0</v>
      </c>
    </row>
    <row r="22" spans="1:22" ht="13.8" thickTop="1" x14ac:dyDescent="0.25"/>
    <row r="23" spans="1:22" x14ac:dyDescent="0.25">
      <c r="I23" s="12" t="s">
        <v>890</v>
      </c>
      <c r="J23" s="12"/>
      <c r="K23" s="12"/>
      <c r="L23" s="12"/>
      <c r="M23" s="12"/>
      <c r="N23" s="12"/>
      <c r="O23" s="12"/>
      <c r="P23" s="12"/>
      <c r="Q23" s="12"/>
      <c r="R23" s="12"/>
      <c r="S23" s="12"/>
    </row>
  </sheetData>
  <mergeCells count="5">
    <mergeCell ref="C7:G7"/>
    <mergeCell ref="I7:M7"/>
    <mergeCell ref="A1:B1"/>
    <mergeCell ref="O7:S7"/>
    <mergeCell ref="B3:C3"/>
  </mergeCells>
  <pageMargins left="0.7" right="0.7" top="0.75" bottom="0.75" header="0.3" footer="0.3"/>
  <headerFooter>
    <oddFooter>&amp;C_x000D_&amp;1#&amp;"Calibri"&amp;10&amp;K000000 OFFICIAL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9059E-1281-42B3-BD55-027E6C6629D4}">
  <sheetPr codeName="Sheet10">
    <tabColor theme="6" tint="0.39997558519241921"/>
  </sheetPr>
  <dimension ref="A1:X22"/>
  <sheetViews>
    <sheetView zoomScale="90" zoomScaleNormal="90" workbookViewId="0">
      <selection activeCell="L29" sqref="L29"/>
    </sheetView>
  </sheetViews>
  <sheetFormatPr defaultRowHeight="13.2" x14ac:dyDescent="0.25"/>
  <cols>
    <col min="1" max="1" width="15.109375" customWidth="1"/>
    <col min="2" max="2" width="30" bestFit="1" customWidth="1"/>
    <col min="3" max="7" width="10.6640625" customWidth="1"/>
    <col min="8" max="8" width="1.88671875" customWidth="1"/>
    <col min="9" max="13" width="13.6640625" customWidth="1"/>
    <col min="14" max="14" width="1.88671875" customWidth="1"/>
    <col min="15" max="19" width="13.6640625" customWidth="1"/>
    <col min="20" max="20" width="1.88671875" customWidth="1"/>
    <col min="21" max="21" width="34.88671875" bestFit="1" customWidth="1"/>
    <col min="22" max="22" width="32.109375" customWidth="1"/>
    <col min="23" max="23" width="27.33203125" customWidth="1"/>
    <col min="24" max="24" width="10.88671875" bestFit="1" customWidth="1"/>
  </cols>
  <sheetData>
    <row r="1" spans="1:24" ht="21" x14ac:dyDescent="0.25">
      <c r="A1" s="463" t="s">
        <v>891</v>
      </c>
      <c r="B1" s="464"/>
      <c r="C1" s="464"/>
      <c r="D1" s="464"/>
    </row>
    <row r="2" spans="1:24" x14ac:dyDescent="0.25">
      <c r="A2" s="11"/>
    </row>
    <row r="3" spans="1:24" ht="13.8" x14ac:dyDescent="0.25">
      <c r="A3" s="242" t="s">
        <v>0</v>
      </c>
      <c r="B3" s="469" t="str">
        <f>Summary!C4</f>
        <v>Select School Name</v>
      </c>
      <c r="C3" s="469"/>
      <c r="D3" s="243" t="s">
        <v>637</v>
      </c>
      <c r="E3" s="245" t="str">
        <f>Summary!C5</f>
        <v>-</v>
      </c>
    </row>
    <row r="6" spans="1:24" ht="13.8" thickBot="1" x14ac:dyDescent="0.3"/>
    <row r="7" spans="1:24" ht="58.5" customHeight="1" thickBot="1" x14ac:dyDescent="0.3">
      <c r="C7" s="478" t="s">
        <v>887</v>
      </c>
      <c r="D7" s="479"/>
      <c r="E7" s="479"/>
      <c r="F7" s="479"/>
      <c r="G7" s="480"/>
      <c r="I7" s="481" t="s">
        <v>888</v>
      </c>
      <c r="J7" s="482"/>
      <c r="K7" s="482"/>
      <c r="L7" s="482"/>
      <c r="M7" s="483"/>
      <c r="N7" s="42"/>
      <c r="O7" s="481" t="s">
        <v>889</v>
      </c>
      <c r="P7" s="482"/>
      <c r="Q7" s="482"/>
      <c r="R7" s="482"/>
      <c r="S7" s="483"/>
      <c r="T7" s="42"/>
    </row>
    <row r="8" spans="1:24" s="4" customFormat="1" ht="32.25" customHeight="1" x14ac:dyDescent="0.25">
      <c r="A8" s="265" t="s">
        <v>612</v>
      </c>
      <c r="B8" s="271" t="s">
        <v>721</v>
      </c>
      <c r="C8" s="265" t="s">
        <v>1042</v>
      </c>
      <c r="D8" s="267" t="s">
        <v>817</v>
      </c>
      <c r="E8" s="267" t="s">
        <v>818</v>
      </c>
      <c r="F8" s="266" t="s">
        <v>819</v>
      </c>
      <c r="G8" s="266" t="s">
        <v>1041</v>
      </c>
      <c r="H8" s="252"/>
      <c r="I8" s="265" t="s">
        <v>1042</v>
      </c>
      <c r="J8" s="267" t="s">
        <v>817</v>
      </c>
      <c r="K8" s="267" t="s">
        <v>818</v>
      </c>
      <c r="L8" s="266" t="s">
        <v>819</v>
      </c>
      <c r="M8" s="266" t="s">
        <v>1041</v>
      </c>
      <c r="N8" s="268"/>
      <c r="O8" s="265" t="s">
        <v>1042</v>
      </c>
      <c r="P8" s="267" t="s">
        <v>817</v>
      </c>
      <c r="Q8" s="267" t="s">
        <v>818</v>
      </c>
      <c r="R8" s="266" t="s">
        <v>819</v>
      </c>
      <c r="S8" s="266" t="s">
        <v>1041</v>
      </c>
      <c r="T8" s="268"/>
      <c r="U8" s="269" t="s">
        <v>723</v>
      </c>
      <c r="V8" s="269" t="s">
        <v>724</v>
      </c>
      <c r="W8" s="4" t="s">
        <v>725</v>
      </c>
      <c r="X8" s="4" t="s">
        <v>726</v>
      </c>
    </row>
    <row r="9" spans="1:24" ht="14.4" x14ac:dyDescent="0.3">
      <c r="A9" s="40" t="s">
        <v>115</v>
      </c>
      <c r="B9" s="270" t="s">
        <v>661</v>
      </c>
      <c r="C9" s="298"/>
      <c r="D9" s="299"/>
      <c r="E9" s="299"/>
      <c r="F9" s="299"/>
      <c r="G9" s="300"/>
      <c r="I9" s="298"/>
      <c r="J9" s="299"/>
      <c r="K9" s="299"/>
      <c r="L9" s="299"/>
      <c r="M9" s="300"/>
      <c r="O9" s="298"/>
      <c r="P9" s="299"/>
      <c r="Q9" s="299"/>
      <c r="R9" s="299"/>
      <c r="S9" s="300"/>
      <c r="U9" s="337"/>
      <c r="V9" s="337"/>
    </row>
    <row r="10" spans="1:24" ht="14.4" x14ac:dyDescent="0.3">
      <c r="A10" s="40" t="s">
        <v>117</v>
      </c>
      <c r="B10" s="270" t="s">
        <v>662</v>
      </c>
      <c r="C10" s="298"/>
      <c r="D10" s="299"/>
      <c r="E10" s="299"/>
      <c r="F10" s="299"/>
      <c r="G10" s="300"/>
      <c r="I10" s="298"/>
      <c r="J10" s="299"/>
      <c r="K10" s="299"/>
      <c r="L10" s="299"/>
      <c r="M10" s="300"/>
      <c r="O10" s="298"/>
      <c r="P10" s="299"/>
      <c r="Q10" s="299"/>
      <c r="R10" s="299"/>
      <c r="S10" s="300"/>
      <c r="U10" s="337"/>
      <c r="V10" s="337"/>
    </row>
    <row r="11" spans="1:24" ht="14.4" x14ac:dyDescent="0.3">
      <c r="A11" s="40" t="s">
        <v>115</v>
      </c>
      <c r="B11" s="270" t="s">
        <v>663</v>
      </c>
      <c r="C11" s="298"/>
      <c r="D11" s="299"/>
      <c r="E11" s="299"/>
      <c r="F11" s="299"/>
      <c r="G11" s="300"/>
      <c r="I11" s="298"/>
      <c r="J11" s="299"/>
      <c r="K11" s="299"/>
      <c r="L11" s="299"/>
      <c r="M11" s="300"/>
      <c r="O11" s="298"/>
      <c r="P11" s="299"/>
      <c r="Q11" s="299"/>
      <c r="R11" s="299"/>
      <c r="S11" s="300"/>
      <c r="U11" s="337"/>
      <c r="V11" s="337"/>
    </row>
    <row r="12" spans="1:24" ht="14.4" x14ac:dyDescent="0.3">
      <c r="A12" s="40" t="s">
        <v>119</v>
      </c>
      <c r="B12" s="270" t="s">
        <v>664</v>
      </c>
      <c r="C12" s="298"/>
      <c r="D12" s="299"/>
      <c r="E12" s="299"/>
      <c r="F12" s="299"/>
      <c r="G12" s="300"/>
      <c r="I12" s="298"/>
      <c r="J12" s="299"/>
      <c r="K12" s="299"/>
      <c r="L12" s="299"/>
      <c r="M12" s="300"/>
      <c r="O12" s="298"/>
      <c r="P12" s="299"/>
      <c r="Q12" s="299"/>
      <c r="R12" s="299"/>
      <c r="S12" s="300"/>
      <c r="U12" s="337"/>
      <c r="V12" s="337"/>
    </row>
    <row r="13" spans="1:24" ht="14.4" x14ac:dyDescent="0.3">
      <c r="A13" s="40" t="s">
        <v>118</v>
      </c>
      <c r="B13" s="270" t="s">
        <v>665</v>
      </c>
      <c r="C13" s="298"/>
      <c r="D13" s="299"/>
      <c r="E13" s="299"/>
      <c r="F13" s="299"/>
      <c r="G13" s="300"/>
      <c r="I13" s="298"/>
      <c r="J13" s="299"/>
      <c r="K13" s="299"/>
      <c r="L13" s="299"/>
      <c r="M13" s="300"/>
      <c r="O13" s="298"/>
      <c r="P13" s="299"/>
      <c r="Q13" s="299"/>
      <c r="R13" s="299"/>
      <c r="S13" s="300"/>
      <c r="U13" s="337"/>
      <c r="V13" s="337"/>
    </row>
    <row r="14" spans="1:24" ht="14.4" x14ac:dyDescent="0.3">
      <c r="A14" s="40" t="s">
        <v>118</v>
      </c>
      <c r="B14" s="270" t="s">
        <v>666</v>
      </c>
      <c r="C14" s="298"/>
      <c r="D14" s="299"/>
      <c r="E14" s="299"/>
      <c r="F14" s="299"/>
      <c r="G14" s="300"/>
      <c r="I14" s="298"/>
      <c r="J14" s="299"/>
      <c r="K14" s="299"/>
      <c r="L14" s="299"/>
      <c r="M14" s="300"/>
      <c r="O14" s="298"/>
      <c r="P14" s="299"/>
      <c r="Q14" s="299"/>
      <c r="R14" s="299"/>
      <c r="S14" s="300"/>
      <c r="U14" s="337"/>
      <c r="V14" s="337"/>
    </row>
    <row r="15" spans="1:24" ht="14.4" x14ac:dyDescent="0.3">
      <c r="A15" s="40" t="s">
        <v>120</v>
      </c>
      <c r="B15" s="270" t="s">
        <v>667</v>
      </c>
      <c r="C15" s="298"/>
      <c r="D15" s="299"/>
      <c r="E15" s="299"/>
      <c r="F15" s="299"/>
      <c r="G15" s="300"/>
      <c r="I15" s="298"/>
      <c r="J15" s="299"/>
      <c r="K15" s="299"/>
      <c r="L15" s="299"/>
      <c r="M15" s="300"/>
      <c r="O15" s="298"/>
      <c r="P15" s="299"/>
      <c r="Q15" s="299"/>
      <c r="R15" s="299"/>
      <c r="S15" s="300"/>
      <c r="U15" s="337"/>
      <c r="V15" s="337"/>
    </row>
    <row r="16" spans="1:24" ht="14.4" x14ac:dyDescent="0.3">
      <c r="A16" s="40" t="s">
        <v>121</v>
      </c>
      <c r="B16" s="270" t="s">
        <v>668</v>
      </c>
      <c r="C16" s="298"/>
      <c r="D16" s="299"/>
      <c r="E16" s="299"/>
      <c r="F16" s="299"/>
      <c r="G16" s="300"/>
      <c r="I16" s="298"/>
      <c r="J16" s="299"/>
      <c r="K16" s="299"/>
      <c r="L16" s="299"/>
      <c r="M16" s="300"/>
      <c r="O16" s="298"/>
      <c r="P16" s="299"/>
      <c r="Q16" s="299"/>
      <c r="R16" s="299"/>
      <c r="S16" s="300"/>
      <c r="U16" s="337"/>
      <c r="V16" s="337"/>
    </row>
    <row r="17" spans="1:22" ht="14.4" x14ac:dyDescent="0.3">
      <c r="A17" s="40"/>
      <c r="B17" s="270" t="s">
        <v>669</v>
      </c>
      <c r="C17" s="298"/>
      <c r="D17" s="299"/>
      <c r="E17" s="299"/>
      <c r="F17" s="299"/>
      <c r="G17" s="300"/>
      <c r="I17" s="298"/>
      <c r="J17" s="299"/>
      <c r="K17" s="299"/>
      <c r="L17" s="299"/>
      <c r="M17" s="300"/>
      <c r="O17" s="298"/>
      <c r="P17" s="299"/>
      <c r="Q17" s="299"/>
      <c r="R17" s="299"/>
      <c r="S17" s="300"/>
      <c r="U17" s="337"/>
      <c r="V17" s="337"/>
    </row>
    <row r="18" spans="1:22" ht="14.4" x14ac:dyDescent="0.3">
      <c r="A18" s="40"/>
      <c r="B18" s="270" t="s">
        <v>669</v>
      </c>
      <c r="C18" s="298"/>
      <c r="D18" s="299"/>
      <c r="E18" s="299"/>
      <c r="F18" s="299"/>
      <c r="G18" s="300"/>
      <c r="I18" s="298"/>
      <c r="J18" s="299"/>
      <c r="K18" s="299"/>
      <c r="L18" s="299"/>
      <c r="M18" s="300"/>
      <c r="O18" s="298"/>
      <c r="P18" s="299"/>
      <c r="Q18" s="299"/>
      <c r="R18" s="299"/>
      <c r="S18" s="300"/>
      <c r="U18" s="337"/>
      <c r="V18" s="337"/>
    </row>
    <row r="19" spans="1:22" ht="15" thickBot="1" x14ac:dyDescent="0.35">
      <c r="A19" s="40"/>
      <c r="B19" s="270" t="s">
        <v>669</v>
      </c>
      <c r="C19" s="301"/>
      <c r="D19" s="302"/>
      <c r="E19" s="302"/>
      <c r="F19" s="302"/>
      <c r="G19" s="303"/>
      <c r="I19" s="301"/>
      <c r="J19" s="302"/>
      <c r="K19" s="302"/>
      <c r="L19" s="302"/>
      <c r="M19" s="303"/>
      <c r="O19" s="301"/>
      <c r="P19" s="302"/>
      <c r="Q19" s="302"/>
      <c r="R19" s="302"/>
      <c r="S19" s="303"/>
      <c r="U19" s="338"/>
      <c r="V19" s="338"/>
    </row>
    <row r="21" spans="1:22" ht="13.8" thickBot="1" x14ac:dyDescent="0.3">
      <c r="B21" s="11" t="s">
        <v>812</v>
      </c>
      <c r="C21" s="10">
        <f t="shared" ref="C21:G21" si="0">SUM(C9:C19)</f>
        <v>0</v>
      </c>
      <c r="D21" s="10">
        <f t="shared" si="0"/>
        <v>0</v>
      </c>
      <c r="E21" s="10">
        <f t="shared" si="0"/>
        <v>0</v>
      </c>
      <c r="F21" s="10">
        <f t="shared" si="0"/>
        <v>0</v>
      </c>
      <c r="G21" s="10">
        <f t="shared" si="0"/>
        <v>0</v>
      </c>
      <c r="I21" s="10">
        <f t="shared" ref="I21:M21" si="1">SUM(I9:I19)</f>
        <v>0</v>
      </c>
      <c r="J21" s="10">
        <f t="shared" si="1"/>
        <v>0</v>
      </c>
      <c r="K21" s="10">
        <f t="shared" si="1"/>
        <v>0</v>
      </c>
      <c r="L21" s="10">
        <f t="shared" si="1"/>
        <v>0</v>
      </c>
      <c r="M21" s="10">
        <f t="shared" si="1"/>
        <v>0</v>
      </c>
      <c r="O21" s="10">
        <f t="shared" ref="O21:S21" si="2">SUM(O9:O19)</f>
        <v>0</v>
      </c>
      <c r="P21" s="10">
        <f t="shared" si="2"/>
        <v>0</v>
      </c>
      <c r="Q21" s="10">
        <f t="shared" si="2"/>
        <v>0</v>
      </c>
      <c r="R21" s="10">
        <f t="shared" si="2"/>
        <v>0</v>
      </c>
      <c r="S21" s="10">
        <f t="shared" si="2"/>
        <v>0</v>
      </c>
    </row>
    <row r="22" spans="1:22" ht="13.8" thickTop="1" x14ac:dyDescent="0.25"/>
  </sheetData>
  <mergeCells count="5">
    <mergeCell ref="C7:G7"/>
    <mergeCell ref="I7:M7"/>
    <mergeCell ref="O7:S7"/>
    <mergeCell ref="B3:C3"/>
    <mergeCell ref="A1:D1"/>
  </mergeCells>
  <pageMargins left="0.7" right="0.7" top="0.75" bottom="0.75" header="0.3" footer="0.3"/>
  <headerFooter>
    <oddFooter>&amp;C_x000D_&amp;1#&amp;"Calibri"&amp;10&amp;K000000 OFFICIAL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48BA2-A934-400D-94D8-8F660981CA3F}">
  <sheetPr>
    <tabColor rgb="FFFFC000"/>
  </sheetPr>
  <dimension ref="A1:AJ76"/>
  <sheetViews>
    <sheetView zoomScale="90" zoomScaleNormal="90" workbookViewId="0">
      <selection activeCell="G17" sqref="G17"/>
    </sheetView>
  </sheetViews>
  <sheetFormatPr defaultColWidth="8.88671875" defaultRowHeight="14.4" x14ac:dyDescent="0.3"/>
  <cols>
    <col min="1" max="1" width="19.5546875" style="116" customWidth="1"/>
    <col min="2" max="4" width="22.44140625" style="116" customWidth="1"/>
    <col min="5" max="5" width="14.5546875" style="116" customWidth="1"/>
    <col min="6" max="8" width="22.44140625" style="116" customWidth="1"/>
    <col min="9" max="9" width="14.5546875" style="116" customWidth="1"/>
    <col min="10" max="10" width="10.5546875" style="116" customWidth="1"/>
    <col min="11" max="11" width="11" style="116" customWidth="1"/>
    <col min="12" max="13" width="10.5546875" style="116" customWidth="1"/>
    <col min="14" max="14" width="10.44140625" style="116" customWidth="1"/>
    <col min="15" max="15" width="11.5546875" style="116" customWidth="1"/>
    <col min="16" max="16" width="10.88671875" style="116" customWidth="1"/>
    <col min="17" max="17" width="11.44140625" style="116" customWidth="1"/>
    <col min="18" max="18" width="8.5546875" style="116" hidden="1" customWidth="1"/>
    <col min="19" max="20" width="0" style="116" hidden="1" customWidth="1"/>
    <col min="21" max="21" width="14.109375" style="116" customWidth="1"/>
    <col min="22" max="22" width="49.5546875" style="116" customWidth="1"/>
    <col min="23" max="35" width="8.88671875" style="116"/>
    <col min="36" max="36" width="12.88671875" style="116" customWidth="1"/>
    <col min="37" max="16384" width="8.88671875" style="116"/>
  </cols>
  <sheetData>
    <row r="1" spans="1:36" customFormat="1" ht="21" x14ac:dyDescent="0.25">
      <c r="A1" s="463" t="s">
        <v>892</v>
      </c>
      <c r="B1" s="464"/>
      <c r="C1" s="39"/>
      <c r="D1" s="33"/>
      <c r="E1" s="33"/>
      <c r="F1" s="33"/>
      <c r="G1" s="33"/>
      <c r="H1" s="33"/>
      <c r="I1" s="33"/>
      <c r="J1" s="33"/>
      <c r="K1" s="33"/>
      <c r="L1" s="33"/>
      <c r="M1" s="33"/>
      <c r="N1" s="33"/>
      <c r="O1" s="33"/>
    </row>
    <row r="2" spans="1:36" customFormat="1" ht="12.75" customHeight="1" x14ac:dyDescent="0.25">
      <c r="B2" s="5"/>
      <c r="C2" s="6"/>
      <c r="D2" s="6"/>
      <c r="J2" t="s">
        <v>1014</v>
      </c>
      <c r="K2" t="s">
        <v>1015</v>
      </c>
      <c r="M2" s="5"/>
      <c r="N2" s="5"/>
      <c r="O2" s="7"/>
    </row>
    <row r="3" spans="1:36" customFormat="1" ht="13.8" x14ac:dyDescent="0.25">
      <c r="A3" s="242" t="s">
        <v>0</v>
      </c>
      <c r="B3" s="469" t="str">
        <f>Summary!C4</f>
        <v>Select School Name</v>
      </c>
      <c r="C3" s="469"/>
      <c r="D3" s="244" t="s">
        <v>637</v>
      </c>
      <c r="E3" s="245" t="str">
        <f>Summary!C5</f>
        <v>-</v>
      </c>
    </row>
    <row r="4" spans="1:36" ht="15" thickBot="1" x14ac:dyDescent="0.35">
      <c r="A4" s="123"/>
      <c r="B4" s="125"/>
      <c r="C4" s="125"/>
      <c r="D4" s="125"/>
      <c r="E4" s="125"/>
      <c r="F4" s="125"/>
      <c r="G4" s="125"/>
      <c r="H4" s="125"/>
      <c r="I4" s="125"/>
      <c r="J4" s="125"/>
      <c r="K4" s="125"/>
      <c r="L4" s="125"/>
      <c r="M4" s="125"/>
      <c r="N4" s="125"/>
      <c r="O4" s="125"/>
      <c r="P4" s="125"/>
      <c r="Q4" s="125"/>
      <c r="R4" s="125"/>
      <c r="S4" s="125"/>
      <c r="T4" s="125"/>
      <c r="U4" s="124"/>
      <c r="V4" s="125"/>
      <c r="W4" s="125"/>
      <c r="X4" s="125"/>
      <c r="Y4" s="125"/>
      <c r="Z4" s="125"/>
      <c r="AA4" s="125"/>
      <c r="AB4" s="125"/>
      <c r="AC4" s="125"/>
      <c r="AD4" s="125"/>
      <c r="AE4" s="125"/>
      <c r="AF4" s="125"/>
      <c r="AG4" s="125"/>
      <c r="AH4" s="125"/>
      <c r="AI4" s="125"/>
      <c r="AJ4" s="125"/>
    </row>
    <row r="5" spans="1:36" x14ac:dyDescent="0.3">
      <c r="A5" s="176"/>
      <c r="B5" s="177" t="s">
        <v>1043</v>
      </c>
      <c r="C5" s="177"/>
      <c r="D5" s="177"/>
      <c r="E5" s="178"/>
      <c r="F5" s="177" t="s">
        <v>1044</v>
      </c>
      <c r="G5" s="177"/>
      <c r="H5" s="177"/>
      <c r="I5" s="178"/>
      <c r="J5" s="179"/>
      <c r="K5" s="179"/>
      <c r="L5" s="179"/>
      <c r="M5" s="179"/>
      <c r="N5" s="179"/>
      <c r="O5" s="179"/>
      <c r="P5" s="179"/>
      <c r="Q5" s="180"/>
      <c r="R5" s="180"/>
      <c r="S5" s="180"/>
      <c r="T5" s="180"/>
      <c r="U5" s="181"/>
      <c r="V5" s="180"/>
      <c r="W5" s="484" t="s">
        <v>893</v>
      </c>
      <c r="X5" s="485"/>
      <c r="Y5" s="485"/>
      <c r="Z5" s="485"/>
      <c r="AA5" s="485"/>
      <c r="AB5" s="485"/>
      <c r="AC5" s="485"/>
      <c r="AD5" s="485"/>
      <c r="AE5" s="485"/>
      <c r="AF5" s="485"/>
      <c r="AG5" s="485"/>
      <c r="AH5" s="485"/>
      <c r="AI5" s="485"/>
      <c r="AJ5" s="486"/>
    </row>
    <row r="6" spans="1:36" s="127" customFormat="1" ht="59.85" customHeight="1" thickBot="1" x14ac:dyDescent="0.3">
      <c r="A6" s="182" t="s">
        <v>894</v>
      </c>
      <c r="B6" s="183" t="s">
        <v>895</v>
      </c>
      <c r="C6" s="183" t="s">
        <v>896</v>
      </c>
      <c r="D6" s="183" t="s">
        <v>897</v>
      </c>
      <c r="E6" s="183" t="s">
        <v>898</v>
      </c>
      <c r="F6" s="183" t="s">
        <v>895</v>
      </c>
      <c r="G6" s="183" t="s">
        <v>896</v>
      </c>
      <c r="H6" s="183" t="s">
        <v>897</v>
      </c>
      <c r="I6" s="183" t="s">
        <v>899</v>
      </c>
      <c r="J6" s="183" t="s">
        <v>900</v>
      </c>
      <c r="K6" s="183" t="s">
        <v>901</v>
      </c>
      <c r="L6" s="183" t="s">
        <v>902</v>
      </c>
      <c r="M6" s="183" t="s">
        <v>898</v>
      </c>
      <c r="N6" s="183" t="s">
        <v>903</v>
      </c>
      <c r="O6" s="183" t="s">
        <v>902</v>
      </c>
      <c r="P6" s="183" t="s">
        <v>904</v>
      </c>
      <c r="Q6" s="183" t="s">
        <v>900</v>
      </c>
      <c r="R6" s="183" t="s">
        <v>905</v>
      </c>
      <c r="S6" s="183" t="s">
        <v>906</v>
      </c>
      <c r="T6" s="183" t="s">
        <v>907</v>
      </c>
      <c r="U6" s="183" t="s">
        <v>908</v>
      </c>
      <c r="V6" s="183" t="s">
        <v>909</v>
      </c>
      <c r="W6" s="184" t="s">
        <v>910</v>
      </c>
      <c r="X6" s="184" t="s">
        <v>911</v>
      </c>
      <c r="Y6" s="184" t="s">
        <v>912</v>
      </c>
      <c r="Z6" s="184" t="s">
        <v>913</v>
      </c>
      <c r="AA6" s="184" t="s">
        <v>914</v>
      </c>
      <c r="AB6" s="184" t="s">
        <v>915</v>
      </c>
      <c r="AC6" s="184" t="s">
        <v>916</v>
      </c>
      <c r="AD6" s="184" t="s">
        <v>917</v>
      </c>
      <c r="AE6" s="184" t="s">
        <v>918</v>
      </c>
      <c r="AF6" s="184" t="s">
        <v>919</v>
      </c>
      <c r="AG6" s="184" t="s">
        <v>920</v>
      </c>
      <c r="AH6" s="184" t="s">
        <v>921</v>
      </c>
      <c r="AI6" s="183" t="s">
        <v>922</v>
      </c>
      <c r="AJ6" s="185" t="s">
        <v>923</v>
      </c>
    </row>
    <row r="7" spans="1:36" x14ac:dyDescent="0.3">
      <c r="A7" s="123"/>
      <c r="B7" s="128"/>
      <c r="C7" s="129"/>
      <c r="D7" s="129"/>
      <c r="E7" s="130"/>
      <c r="F7" s="128"/>
      <c r="G7" s="129"/>
      <c r="H7" s="129"/>
      <c r="I7" s="130"/>
      <c r="J7" s="129"/>
      <c r="K7" s="129"/>
      <c r="L7" s="129"/>
      <c r="M7" s="129"/>
      <c r="N7" s="129"/>
      <c r="O7" s="129"/>
      <c r="P7" s="129"/>
      <c r="Q7" s="129"/>
      <c r="R7" s="129"/>
      <c r="S7" s="129"/>
      <c r="T7" s="129"/>
      <c r="U7" s="126"/>
      <c r="V7" s="131"/>
      <c r="W7" s="132"/>
      <c r="X7" s="133"/>
      <c r="Y7" s="133"/>
      <c r="Z7" s="133"/>
      <c r="AA7" s="133"/>
      <c r="AB7" s="133"/>
      <c r="AC7" s="133"/>
      <c r="AD7" s="133"/>
      <c r="AE7" s="133"/>
      <c r="AF7" s="133"/>
      <c r="AG7" s="133"/>
      <c r="AH7" s="133"/>
      <c r="AI7" s="133"/>
      <c r="AJ7" s="134"/>
    </row>
    <row r="8" spans="1:36" x14ac:dyDescent="0.3">
      <c r="A8" s="122" t="s">
        <v>924</v>
      </c>
      <c r="B8" s="128"/>
      <c r="C8" s="129"/>
      <c r="D8" s="129"/>
      <c r="E8" s="130"/>
      <c r="F8" s="128"/>
      <c r="G8" s="129"/>
      <c r="H8" s="129"/>
      <c r="I8" s="130"/>
      <c r="J8" s="129"/>
      <c r="K8" s="129"/>
      <c r="L8" s="129"/>
      <c r="M8" s="129"/>
      <c r="N8" s="129"/>
      <c r="O8" s="129"/>
      <c r="P8" s="129"/>
      <c r="Q8" s="129"/>
      <c r="R8" s="129"/>
      <c r="S8" s="129"/>
      <c r="T8" s="129"/>
      <c r="U8" s="126"/>
      <c r="V8" s="131"/>
      <c r="W8" s="132"/>
      <c r="X8" s="133"/>
      <c r="Y8" s="133"/>
      <c r="Z8" s="133"/>
      <c r="AA8" s="133"/>
      <c r="AB8" s="133"/>
      <c r="AC8" s="133"/>
      <c r="AD8" s="133"/>
      <c r="AE8" s="133"/>
      <c r="AF8" s="133"/>
      <c r="AG8" s="133"/>
      <c r="AH8" s="133"/>
      <c r="AI8" s="133"/>
      <c r="AJ8" s="134"/>
    </row>
    <row r="9" spans="1:36" x14ac:dyDescent="0.3">
      <c r="A9" s="186"/>
      <c r="B9" s="187"/>
      <c r="C9" s="188"/>
      <c r="D9" s="188"/>
      <c r="E9" s="189"/>
      <c r="F9" s="187"/>
      <c r="G9" s="188"/>
      <c r="H9" s="188"/>
      <c r="I9" s="189"/>
      <c r="J9" s="190">
        <v>0</v>
      </c>
      <c r="K9" s="190">
        <v>0</v>
      </c>
      <c r="L9" s="190">
        <f>J9+K9</f>
        <v>0</v>
      </c>
      <c r="M9" s="190">
        <f>I9</f>
        <v>0</v>
      </c>
      <c r="N9" s="190">
        <v>0</v>
      </c>
      <c r="O9" s="190">
        <f>M9+N9</f>
        <v>0</v>
      </c>
      <c r="P9" s="190">
        <f>L9-O9</f>
        <v>0</v>
      </c>
      <c r="Q9" s="191">
        <f>J9</f>
        <v>0</v>
      </c>
      <c r="R9" s="192"/>
      <c r="S9" s="192"/>
      <c r="T9" s="192"/>
      <c r="U9" s="193"/>
      <c r="V9" s="194"/>
      <c r="W9" s="195"/>
      <c r="X9" s="195"/>
      <c r="Y9" s="195"/>
      <c r="Z9" s="195"/>
      <c r="AA9" s="195"/>
      <c r="AB9" s="195"/>
      <c r="AC9" s="195"/>
      <c r="AD9" s="195"/>
      <c r="AE9" s="195"/>
      <c r="AF9" s="195"/>
      <c r="AG9" s="195"/>
      <c r="AH9" s="195"/>
      <c r="AI9" s="196">
        <f t="shared" ref="AI9:AI30" si="0">SUM(W9:AH9)</f>
        <v>0</v>
      </c>
      <c r="AJ9" s="197">
        <f t="shared" ref="AJ9:AJ30" si="1">Q9-AI9</f>
        <v>0</v>
      </c>
    </row>
    <row r="10" spans="1:36" x14ac:dyDescent="0.3">
      <c r="A10" s="186"/>
      <c r="B10" s="187"/>
      <c r="C10" s="188"/>
      <c r="D10" s="188"/>
      <c r="E10" s="189"/>
      <c r="F10" s="187"/>
      <c r="G10" s="188"/>
      <c r="H10" s="188"/>
      <c r="I10" s="189"/>
      <c r="J10" s="190">
        <v>0</v>
      </c>
      <c r="K10" s="190">
        <v>0</v>
      </c>
      <c r="L10" s="190">
        <f t="shared" ref="L10:L30" si="2">J10+K10</f>
        <v>0</v>
      </c>
      <c r="M10" s="190">
        <f t="shared" ref="M10:M65" si="3">I10</f>
        <v>0</v>
      </c>
      <c r="N10" s="190">
        <v>0</v>
      </c>
      <c r="O10" s="190">
        <f t="shared" ref="O10:O65" si="4">M10+N10</f>
        <v>0</v>
      </c>
      <c r="P10" s="190">
        <f t="shared" ref="P10:P30" si="5">L10-O10</f>
        <v>0</v>
      </c>
      <c r="Q10" s="191">
        <f t="shared" ref="Q10:Q65" si="6">J10</f>
        <v>0</v>
      </c>
      <c r="R10" s="192"/>
      <c r="S10" s="192"/>
      <c r="T10" s="192"/>
      <c r="U10" s="193"/>
      <c r="V10" s="194"/>
      <c r="W10" s="195"/>
      <c r="X10" s="195"/>
      <c r="Y10" s="195"/>
      <c r="Z10" s="195"/>
      <c r="AA10" s="198"/>
      <c r="AB10" s="195"/>
      <c r="AC10" s="195"/>
      <c r="AD10" s="195"/>
      <c r="AE10" s="195"/>
      <c r="AF10" s="195"/>
      <c r="AG10" s="195"/>
      <c r="AH10" s="195"/>
      <c r="AI10" s="196">
        <f t="shared" si="0"/>
        <v>0</v>
      </c>
      <c r="AJ10" s="197">
        <f t="shared" si="1"/>
        <v>0</v>
      </c>
    </row>
    <row r="11" spans="1:36" x14ac:dyDescent="0.3">
      <c r="A11" s="186"/>
      <c r="B11" s="187"/>
      <c r="C11" s="188"/>
      <c r="D11" s="188"/>
      <c r="E11" s="189"/>
      <c r="F11" s="187"/>
      <c r="G11" s="188"/>
      <c r="H11" s="188"/>
      <c r="I11" s="189"/>
      <c r="J11" s="190">
        <v>0</v>
      </c>
      <c r="K11" s="190">
        <v>0</v>
      </c>
      <c r="L11" s="190">
        <f t="shared" si="2"/>
        <v>0</v>
      </c>
      <c r="M11" s="190">
        <f t="shared" si="3"/>
        <v>0</v>
      </c>
      <c r="N11" s="190">
        <v>0</v>
      </c>
      <c r="O11" s="190">
        <f t="shared" si="4"/>
        <v>0</v>
      </c>
      <c r="P11" s="190">
        <f t="shared" si="5"/>
        <v>0</v>
      </c>
      <c r="Q11" s="191">
        <f t="shared" si="6"/>
        <v>0</v>
      </c>
      <c r="R11" s="192"/>
      <c r="S11" s="192"/>
      <c r="T11" s="192"/>
      <c r="U11" s="193"/>
      <c r="V11" s="194"/>
      <c r="W11" s="195"/>
      <c r="X11" s="195"/>
      <c r="Y11" s="195"/>
      <c r="Z11" s="195"/>
      <c r="AA11" s="195"/>
      <c r="AB11" s="195"/>
      <c r="AC11" s="195"/>
      <c r="AD11" s="195"/>
      <c r="AE11" s="195"/>
      <c r="AF11" s="195"/>
      <c r="AG11" s="195"/>
      <c r="AH11" s="195"/>
      <c r="AI11" s="196">
        <f t="shared" si="0"/>
        <v>0</v>
      </c>
      <c r="AJ11" s="197">
        <f t="shared" si="1"/>
        <v>0</v>
      </c>
    </row>
    <row r="12" spans="1:36" x14ac:dyDescent="0.3">
      <c r="A12" s="186"/>
      <c r="B12" s="187"/>
      <c r="C12" s="188"/>
      <c r="D12" s="188"/>
      <c r="E12" s="189"/>
      <c r="F12" s="187"/>
      <c r="G12" s="188"/>
      <c r="H12" s="188"/>
      <c r="I12" s="189"/>
      <c r="J12" s="190">
        <v>0</v>
      </c>
      <c r="K12" s="190">
        <v>0</v>
      </c>
      <c r="L12" s="190">
        <f t="shared" si="2"/>
        <v>0</v>
      </c>
      <c r="M12" s="190">
        <f t="shared" si="3"/>
        <v>0</v>
      </c>
      <c r="N12" s="190">
        <v>0</v>
      </c>
      <c r="O12" s="190">
        <f t="shared" si="4"/>
        <v>0</v>
      </c>
      <c r="P12" s="190">
        <f t="shared" si="5"/>
        <v>0</v>
      </c>
      <c r="Q12" s="191">
        <f t="shared" si="6"/>
        <v>0</v>
      </c>
      <c r="R12" s="192"/>
      <c r="S12" s="192"/>
      <c r="T12" s="192"/>
      <c r="U12" s="193"/>
      <c r="V12" s="194"/>
      <c r="W12" s="195"/>
      <c r="X12" s="195"/>
      <c r="Y12" s="195"/>
      <c r="Z12" s="195"/>
      <c r="AA12" s="195"/>
      <c r="AB12" s="195"/>
      <c r="AC12" s="195"/>
      <c r="AD12" s="195"/>
      <c r="AE12" s="195"/>
      <c r="AF12" s="195"/>
      <c r="AG12" s="195"/>
      <c r="AH12" s="195"/>
      <c r="AI12" s="196">
        <f t="shared" si="0"/>
        <v>0</v>
      </c>
      <c r="AJ12" s="197">
        <f t="shared" si="1"/>
        <v>0</v>
      </c>
    </row>
    <row r="13" spans="1:36" x14ac:dyDescent="0.3">
      <c r="A13" s="186"/>
      <c r="B13" s="187"/>
      <c r="C13" s="188"/>
      <c r="D13" s="188"/>
      <c r="E13" s="189"/>
      <c r="F13" s="187"/>
      <c r="G13" s="188"/>
      <c r="H13" s="188"/>
      <c r="I13" s="189"/>
      <c r="J13" s="190">
        <v>0</v>
      </c>
      <c r="K13" s="190">
        <v>0</v>
      </c>
      <c r="L13" s="190">
        <f t="shared" si="2"/>
        <v>0</v>
      </c>
      <c r="M13" s="190">
        <f t="shared" si="3"/>
        <v>0</v>
      </c>
      <c r="N13" s="190">
        <v>0</v>
      </c>
      <c r="O13" s="190">
        <f t="shared" si="4"/>
        <v>0</v>
      </c>
      <c r="P13" s="190">
        <f t="shared" si="5"/>
        <v>0</v>
      </c>
      <c r="Q13" s="191">
        <f t="shared" si="6"/>
        <v>0</v>
      </c>
      <c r="R13" s="192"/>
      <c r="S13" s="192"/>
      <c r="T13" s="192"/>
      <c r="U13" s="193"/>
      <c r="V13" s="194"/>
      <c r="W13" s="195"/>
      <c r="X13" s="195"/>
      <c r="Y13" s="195"/>
      <c r="Z13" s="195"/>
      <c r="AA13" s="195"/>
      <c r="AB13" s="195"/>
      <c r="AC13" s="195"/>
      <c r="AD13" s="195"/>
      <c r="AE13" s="195"/>
      <c r="AF13" s="195"/>
      <c r="AG13" s="195"/>
      <c r="AH13" s="195"/>
      <c r="AI13" s="196">
        <f t="shared" si="0"/>
        <v>0</v>
      </c>
      <c r="AJ13" s="197">
        <f t="shared" si="1"/>
        <v>0</v>
      </c>
    </row>
    <row r="14" spans="1:36" x14ac:dyDescent="0.3">
      <c r="A14" s="186"/>
      <c r="B14" s="187"/>
      <c r="C14" s="188"/>
      <c r="D14" s="188"/>
      <c r="E14" s="189"/>
      <c r="F14" s="187"/>
      <c r="G14" s="188"/>
      <c r="H14" s="188"/>
      <c r="I14" s="189"/>
      <c r="J14" s="190">
        <v>0</v>
      </c>
      <c r="K14" s="190">
        <v>0</v>
      </c>
      <c r="L14" s="190">
        <f t="shared" si="2"/>
        <v>0</v>
      </c>
      <c r="M14" s="190">
        <f t="shared" si="3"/>
        <v>0</v>
      </c>
      <c r="N14" s="190">
        <v>0</v>
      </c>
      <c r="O14" s="190">
        <f t="shared" si="4"/>
        <v>0</v>
      </c>
      <c r="P14" s="190">
        <f t="shared" si="5"/>
        <v>0</v>
      </c>
      <c r="Q14" s="191">
        <f t="shared" si="6"/>
        <v>0</v>
      </c>
      <c r="R14" s="192"/>
      <c r="S14" s="192"/>
      <c r="T14" s="192"/>
      <c r="U14" s="193"/>
      <c r="V14" s="194"/>
      <c r="W14" s="195"/>
      <c r="X14" s="195"/>
      <c r="Y14" s="195"/>
      <c r="Z14" s="195"/>
      <c r="AA14" s="195"/>
      <c r="AB14" s="195"/>
      <c r="AC14" s="195"/>
      <c r="AD14" s="195"/>
      <c r="AE14" s="195"/>
      <c r="AF14" s="195"/>
      <c r="AG14" s="195"/>
      <c r="AH14" s="195"/>
      <c r="AI14" s="196">
        <f t="shared" si="0"/>
        <v>0</v>
      </c>
      <c r="AJ14" s="197">
        <f t="shared" si="1"/>
        <v>0</v>
      </c>
    </row>
    <row r="15" spans="1:36" x14ac:dyDescent="0.3">
      <c r="A15" s="186"/>
      <c r="B15" s="187"/>
      <c r="C15" s="188"/>
      <c r="D15" s="188"/>
      <c r="E15" s="189"/>
      <c r="F15" s="187"/>
      <c r="G15" s="188"/>
      <c r="H15" s="188"/>
      <c r="I15" s="189"/>
      <c r="J15" s="190">
        <v>0</v>
      </c>
      <c r="K15" s="190">
        <v>0</v>
      </c>
      <c r="L15" s="190">
        <f t="shared" si="2"/>
        <v>0</v>
      </c>
      <c r="M15" s="190">
        <f t="shared" si="3"/>
        <v>0</v>
      </c>
      <c r="N15" s="190">
        <v>0</v>
      </c>
      <c r="O15" s="190">
        <f t="shared" si="4"/>
        <v>0</v>
      </c>
      <c r="P15" s="190">
        <f t="shared" si="5"/>
        <v>0</v>
      </c>
      <c r="Q15" s="191">
        <f t="shared" si="6"/>
        <v>0</v>
      </c>
      <c r="R15" s="192"/>
      <c r="S15" s="192"/>
      <c r="T15" s="192"/>
      <c r="U15" s="193"/>
      <c r="V15" s="194"/>
      <c r="W15" s="195"/>
      <c r="X15" s="195"/>
      <c r="Y15" s="195"/>
      <c r="Z15" s="195"/>
      <c r="AA15" s="195"/>
      <c r="AB15" s="195"/>
      <c r="AC15" s="195"/>
      <c r="AD15" s="195"/>
      <c r="AE15" s="195"/>
      <c r="AF15" s="195"/>
      <c r="AG15" s="195"/>
      <c r="AH15" s="195"/>
      <c r="AI15" s="196">
        <f t="shared" si="0"/>
        <v>0</v>
      </c>
      <c r="AJ15" s="197">
        <f t="shared" si="1"/>
        <v>0</v>
      </c>
    </row>
    <row r="16" spans="1:36" x14ac:dyDescent="0.3">
      <c r="A16" s="186"/>
      <c r="B16" s="187"/>
      <c r="C16" s="188"/>
      <c r="D16" s="188"/>
      <c r="E16" s="189"/>
      <c r="F16" s="187"/>
      <c r="G16" s="188"/>
      <c r="H16" s="188"/>
      <c r="I16" s="189"/>
      <c r="J16" s="190">
        <v>0</v>
      </c>
      <c r="K16" s="190">
        <v>0</v>
      </c>
      <c r="L16" s="190">
        <f t="shared" si="2"/>
        <v>0</v>
      </c>
      <c r="M16" s="190">
        <f t="shared" si="3"/>
        <v>0</v>
      </c>
      <c r="N16" s="190">
        <v>0</v>
      </c>
      <c r="O16" s="190">
        <f t="shared" si="4"/>
        <v>0</v>
      </c>
      <c r="P16" s="190">
        <f t="shared" si="5"/>
        <v>0</v>
      </c>
      <c r="Q16" s="191">
        <f t="shared" si="6"/>
        <v>0</v>
      </c>
      <c r="R16" s="192"/>
      <c r="S16" s="192"/>
      <c r="T16" s="192"/>
      <c r="U16" s="193"/>
      <c r="V16" s="194"/>
      <c r="W16" s="195"/>
      <c r="X16" s="195"/>
      <c r="Y16" s="195"/>
      <c r="Z16" s="195"/>
      <c r="AA16" s="195"/>
      <c r="AB16" s="195"/>
      <c r="AC16" s="195"/>
      <c r="AD16" s="195"/>
      <c r="AE16" s="195"/>
      <c r="AF16" s="195"/>
      <c r="AG16" s="195"/>
      <c r="AH16" s="195"/>
      <c r="AI16" s="196">
        <f t="shared" si="0"/>
        <v>0</v>
      </c>
      <c r="AJ16" s="197">
        <f t="shared" si="1"/>
        <v>0</v>
      </c>
    </row>
    <row r="17" spans="1:36" x14ac:dyDescent="0.3">
      <c r="A17" s="186"/>
      <c r="B17" s="187"/>
      <c r="C17" s="188"/>
      <c r="D17" s="188"/>
      <c r="E17" s="189"/>
      <c r="F17" s="187"/>
      <c r="G17" s="188"/>
      <c r="H17" s="188"/>
      <c r="I17" s="189"/>
      <c r="J17" s="190">
        <v>0</v>
      </c>
      <c r="K17" s="190">
        <v>0</v>
      </c>
      <c r="L17" s="190">
        <f t="shared" si="2"/>
        <v>0</v>
      </c>
      <c r="M17" s="190">
        <f t="shared" si="3"/>
        <v>0</v>
      </c>
      <c r="N17" s="190">
        <v>0</v>
      </c>
      <c r="O17" s="190">
        <f t="shared" si="4"/>
        <v>0</v>
      </c>
      <c r="P17" s="190">
        <f t="shared" si="5"/>
        <v>0</v>
      </c>
      <c r="Q17" s="191">
        <f t="shared" si="6"/>
        <v>0</v>
      </c>
      <c r="R17" s="192"/>
      <c r="S17" s="192"/>
      <c r="T17" s="192"/>
      <c r="U17" s="193"/>
      <c r="V17" s="194"/>
      <c r="W17" s="195"/>
      <c r="X17" s="195"/>
      <c r="Y17" s="195"/>
      <c r="Z17" s="195"/>
      <c r="AA17" s="195"/>
      <c r="AB17" s="195"/>
      <c r="AC17" s="195"/>
      <c r="AD17" s="195"/>
      <c r="AE17" s="195"/>
      <c r="AF17" s="195"/>
      <c r="AG17" s="195"/>
      <c r="AH17" s="195"/>
      <c r="AI17" s="196">
        <f t="shared" si="0"/>
        <v>0</v>
      </c>
      <c r="AJ17" s="197">
        <f t="shared" si="1"/>
        <v>0</v>
      </c>
    </row>
    <row r="18" spans="1:36" x14ac:dyDescent="0.3">
      <c r="A18" s="186"/>
      <c r="B18" s="187"/>
      <c r="C18" s="188"/>
      <c r="D18" s="188"/>
      <c r="E18" s="189"/>
      <c r="F18" s="187"/>
      <c r="G18" s="188"/>
      <c r="H18" s="188"/>
      <c r="I18" s="189"/>
      <c r="J18" s="190">
        <v>0</v>
      </c>
      <c r="K18" s="190">
        <v>0</v>
      </c>
      <c r="L18" s="190">
        <f t="shared" si="2"/>
        <v>0</v>
      </c>
      <c r="M18" s="190">
        <f t="shared" si="3"/>
        <v>0</v>
      </c>
      <c r="N18" s="190">
        <v>0</v>
      </c>
      <c r="O18" s="190">
        <f t="shared" si="4"/>
        <v>0</v>
      </c>
      <c r="P18" s="190">
        <f t="shared" si="5"/>
        <v>0</v>
      </c>
      <c r="Q18" s="191">
        <f t="shared" si="6"/>
        <v>0</v>
      </c>
      <c r="R18" s="192"/>
      <c r="S18" s="192"/>
      <c r="T18" s="192"/>
      <c r="U18" s="193"/>
      <c r="V18" s="194"/>
      <c r="W18" s="195"/>
      <c r="X18" s="195"/>
      <c r="Y18" s="195"/>
      <c r="Z18" s="195"/>
      <c r="AA18" s="195"/>
      <c r="AB18" s="195"/>
      <c r="AC18" s="195"/>
      <c r="AD18" s="195"/>
      <c r="AE18" s="195"/>
      <c r="AF18" s="195"/>
      <c r="AG18" s="195"/>
      <c r="AH18" s="195"/>
      <c r="AI18" s="196">
        <f t="shared" si="0"/>
        <v>0</v>
      </c>
      <c r="AJ18" s="197">
        <f t="shared" si="1"/>
        <v>0</v>
      </c>
    </row>
    <row r="19" spans="1:36" x14ac:dyDescent="0.3">
      <c r="A19" s="186"/>
      <c r="B19" s="187"/>
      <c r="C19" s="188"/>
      <c r="D19" s="188"/>
      <c r="E19" s="189"/>
      <c r="F19" s="187"/>
      <c r="G19" s="188"/>
      <c r="H19" s="188"/>
      <c r="I19" s="189"/>
      <c r="J19" s="190">
        <v>0</v>
      </c>
      <c r="K19" s="190">
        <v>0</v>
      </c>
      <c r="L19" s="190">
        <f t="shared" si="2"/>
        <v>0</v>
      </c>
      <c r="M19" s="190">
        <f t="shared" si="3"/>
        <v>0</v>
      </c>
      <c r="N19" s="190">
        <v>0</v>
      </c>
      <c r="O19" s="190">
        <f t="shared" si="4"/>
        <v>0</v>
      </c>
      <c r="P19" s="190">
        <f t="shared" si="5"/>
        <v>0</v>
      </c>
      <c r="Q19" s="191">
        <f t="shared" si="6"/>
        <v>0</v>
      </c>
      <c r="R19" s="192"/>
      <c r="S19" s="192"/>
      <c r="T19" s="192"/>
      <c r="U19" s="193"/>
      <c r="V19" s="194"/>
      <c r="W19" s="195"/>
      <c r="X19" s="195"/>
      <c r="Y19" s="195"/>
      <c r="Z19" s="195"/>
      <c r="AA19" s="195"/>
      <c r="AB19" s="199"/>
      <c r="AC19" s="195"/>
      <c r="AD19" s="195"/>
      <c r="AE19" s="195"/>
      <c r="AF19" s="195"/>
      <c r="AG19" s="195"/>
      <c r="AH19" s="195"/>
      <c r="AI19" s="196">
        <f t="shared" si="0"/>
        <v>0</v>
      </c>
      <c r="AJ19" s="197">
        <f t="shared" si="1"/>
        <v>0</v>
      </c>
    </row>
    <row r="20" spans="1:36" x14ac:dyDescent="0.3">
      <c r="A20" s="186"/>
      <c r="B20" s="187"/>
      <c r="C20" s="188"/>
      <c r="D20" s="188"/>
      <c r="E20" s="189"/>
      <c r="F20" s="187"/>
      <c r="G20" s="188"/>
      <c r="H20" s="188"/>
      <c r="I20" s="189"/>
      <c r="J20" s="190">
        <v>0</v>
      </c>
      <c r="K20" s="190">
        <v>0</v>
      </c>
      <c r="L20" s="190">
        <f t="shared" si="2"/>
        <v>0</v>
      </c>
      <c r="M20" s="190">
        <f t="shared" si="3"/>
        <v>0</v>
      </c>
      <c r="N20" s="190">
        <v>0</v>
      </c>
      <c r="O20" s="190">
        <f t="shared" si="4"/>
        <v>0</v>
      </c>
      <c r="P20" s="190">
        <f t="shared" si="5"/>
        <v>0</v>
      </c>
      <c r="Q20" s="191">
        <f t="shared" si="6"/>
        <v>0</v>
      </c>
      <c r="R20" s="192"/>
      <c r="S20" s="192"/>
      <c r="T20" s="192"/>
      <c r="U20" s="193"/>
      <c r="V20" s="194"/>
      <c r="W20" s="195"/>
      <c r="X20" s="195"/>
      <c r="Y20" s="195"/>
      <c r="Z20" s="195"/>
      <c r="AA20" s="195"/>
      <c r="AB20" s="195"/>
      <c r="AC20" s="195"/>
      <c r="AD20" s="195"/>
      <c r="AE20" s="195"/>
      <c r="AF20" s="195"/>
      <c r="AG20" s="195"/>
      <c r="AH20" s="195"/>
      <c r="AI20" s="196">
        <f t="shared" si="0"/>
        <v>0</v>
      </c>
      <c r="AJ20" s="197">
        <f t="shared" si="1"/>
        <v>0</v>
      </c>
    </row>
    <row r="21" spans="1:36" x14ac:dyDescent="0.3">
      <c r="A21" s="186"/>
      <c r="B21" s="187"/>
      <c r="C21" s="188"/>
      <c r="D21" s="188"/>
      <c r="E21" s="189"/>
      <c r="F21" s="187"/>
      <c r="G21" s="188"/>
      <c r="H21" s="188"/>
      <c r="I21" s="189"/>
      <c r="J21" s="190">
        <v>0</v>
      </c>
      <c r="K21" s="190">
        <v>0</v>
      </c>
      <c r="L21" s="190">
        <f t="shared" si="2"/>
        <v>0</v>
      </c>
      <c r="M21" s="190">
        <f t="shared" si="3"/>
        <v>0</v>
      </c>
      <c r="N21" s="190">
        <v>0</v>
      </c>
      <c r="O21" s="190">
        <f t="shared" si="4"/>
        <v>0</v>
      </c>
      <c r="P21" s="190">
        <f t="shared" si="5"/>
        <v>0</v>
      </c>
      <c r="Q21" s="191">
        <f t="shared" si="6"/>
        <v>0</v>
      </c>
      <c r="R21" s="192"/>
      <c r="S21" s="192"/>
      <c r="T21" s="192"/>
      <c r="U21" s="193"/>
      <c r="V21" s="194"/>
      <c r="W21" s="195"/>
      <c r="X21" s="195"/>
      <c r="Y21" s="195"/>
      <c r="Z21" s="195"/>
      <c r="AA21" s="195"/>
      <c r="AB21" s="195"/>
      <c r="AC21" s="195"/>
      <c r="AD21" s="195"/>
      <c r="AE21" s="195"/>
      <c r="AF21" s="195"/>
      <c r="AG21" s="195"/>
      <c r="AH21" s="195"/>
      <c r="AI21" s="196">
        <f t="shared" si="0"/>
        <v>0</v>
      </c>
      <c r="AJ21" s="197">
        <f t="shared" si="1"/>
        <v>0</v>
      </c>
    </row>
    <row r="22" spans="1:36" x14ac:dyDescent="0.3">
      <c r="A22" s="186"/>
      <c r="B22" s="187"/>
      <c r="C22" s="188"/>
      <c r="D22" s="188"/>
      <c r="E22" s="189"/>
      <c r="F22" s="187"/>
      <c r="G22" s="188"/>
      <c r="H22" s="188"/>
      <c r="I22" s="189"/>
      <c r="J22" s="190">
        <v>0</v>
      </c>
      <c r="K22" s="190">
        <v>0</v>
      </c>
      <c r="L22" s="190">
        <f t="shared" si="2"/>
        <v>0</v>
      </c>
      <c r="M22" s="190">
        <f t="shared" si="3"/>
        <v>0</v>
      </c>
      <c r="N22" s="190">
        <v>0</v>
      </c>
      <c r="O22" s="190">
        <f t="shared" si="4"/>
        <v>0</v>
      </c>
      <c r="P22" s="190">
        <f t="shared" si="5"/>
        <v>0</v>
      </c>
      <c r="Q22" s="191">
        <f t="shared" si="6"/>
        <v>0</v>
      </c>
      <c r="R22" s="192"/>
      <c r="S22" s="192"/>
      <c r="T22" s="192"/>
      <c r="U22" s="193"/>
      <c r="V22" s="194"/>
      <c r="W22" s="195"/>
      <c r="X22" s="195"/>
      <c r="Y22" s="195"/>
      <c r="Z22" s="195"/>
      <c r="AA22" s="195"/>
      <c r="AB22" s="195"/>
      <c r="AC22" s="195"/>
      <c r="AD22" s="195"/>
      <c r="AE22" s="195"/>
      <c r="AF22" s="195"/>
      <c r="AG22" s="195"/>
      <c r="AH22" s="195"/>
      <c r="AI22" s="196">
        <f t="shared" si="0"/>
        <v>0</v>
      </c>
      <c r="AJ22" s="197">
        <f t="shared" si="1"/>
        <v>0</v>
      </c>
    </row>
    <row r="23" spans="1:36" x14ac:dyDescent="0.3">
      <c r="A23" s="186"/>
      <c r="B23" s="187"/>
      <c r="C23" s="188"/>
      <c r="D23" s="188"/>
      <c r="E23" s="189"/>
      <c r="F23" s="187"/>
      <c r="G23" s="188"/>
      <c r="H23" s="188"/>
      <c r="I23" s="189"/>
      <c r="J23" s="190">
        <v>0</v>
      </c>
      <c r="K23" s="190">
        <v>0</v>
      </c>
      <c r="L23" s="190">
        <f t="shared" si="2"/>
        <v>0</v>
      </c>
      <c r="M23" s="190">
        <f t="shared" si="3"/>
        <v>0</v>
      </c>
      <c r="N23" s="190">
        <v>0</v>
      </c>
      <c r="O23" s="190">
        <f t="shared" si="4"/>
        <v>0</v>
      </c>
      <c r="P23" s="190">
        <f t="shared" si="5"/>
        <v>0</v>
      </c>
      <c r="Q23" s="191">
        <f t="shared" si="6"/>
        <v>0</v>
      </c>
      <c r="R23" s="192"/>
      <c r="S23" s="192"/>
      <c r="T23" s="192"/>
      <c r="U23" s="193"/>
      <c r="V23" s="194"/>
      <c r="W23" s="195"/>
      <c r="X23" s="195"/>
      <c r="Y23" s="195"/>
      <c r="Z23" s="195"/>
      <c r="AA23" s="195"/>
      <c r="AB23" s="195"/>
      <c r="AC23" s="195"/>
      <c r="AD23" s="195"/>
      <c r="AE23" s="195"/>
      <c r="AF23" s="195"/>
      <c r="AG23" s="195"/>
      <c r="AH23" s="195"/>
      <c r="AI23" s="196">
        <f t="shared" si="0"/>
        <v>0</v>
      </c>
      <c r="AJ23" s="197">
        <f t="shared" si="1"/>
        <v>0</v>
      </c>
    </row>
    <row r="24" spans="1:36" x14ac:dyDescent="0.3">
      <c r="A24" s="186"/>
      <c r="B24" s="187"/>
      <c r="C24" s="187"/>
      <c r="D24" s="187"/>
      <c r="E24" s="189"/>
      <c r="F24" s="187"/>
      <c r="G24" s="187"/>
      <c r="H24" s="187"/>
      <c r="I24" s="189"/>
      <c r="J24" s="190">
        <v>0</v>
      </c>
      <c r="K24" s="190">
        <v>0</v>
      </c>
      <c r="L24" s="190">
        <f t="shared" si="2"/>
        <v>0</v>
      </c>
      <c r="M24" s="190">
        <f t="shared" si="3"/>
        <v>0</v>
      </c>
      <c r="N24" s="190">
        <v>0</v>
      </c>
      <c r="O24" s="190">
        <f t="shared" si="4"/>
        <v>0</v>
      </c>
      <c r="P24" s="190">
        <f t="shared" si="5"/>
        <v>0</v>
      </c>
      <c r="Q24" s="191">
        <f t="shared" si="6"/>
        <v>0</v>
      </c>
      <c r="R24" s="192"/>
      <c r="S24" s="192"/>
      <c r="T24" s="192"/>
      <c r="U24" s="193"/>
      <c r="V24" s="194"/>
      <c r="W24" s="195"/>
      <c r="X24" s="195"/>
      <c r="Y24" s="195"/>
      <c r="Z24" s="195"/>
      <c r="AA24" s="195"/>
      <c r="AB24" s="195"/>
      <c r="AC24" s="195"/>
      <c r="AD24" s="195"/>
      <c r="AE24" s="195"/>
      <c r="AF24" s="195"/>
      <c r="AG24" s="195"/>
      <c r="AH24" s="195"/>
      <c r="AI24" s="196">
        <f t="shared" si="0"/>
        <v>0</v>
      </c>
      <c r="AJ24" s="197">
        <f t="shared" si="1"/>
        <v>0</v>
      </c>
    </row>
    <row r="25" spans="1:36" x14ac:dyDescent="0.3">
      <c r="A25" s="186"/>
      <c r="B25" s="187"/>
      <c r="C25" s="187"/>
      <c r="D25" s="187"/>
      <c r="E25" s="189"/>
      <c r="F25" s="187"/>
      <c r="G25" s="187"/>
      <c r="H25" s="187"/>
      <c r="I25" s="189"/>
      <c r="J25" s="190">
        <v>0</v>
      </c>
      <c r="K25" s="190">
        <v>0</v>
      </c>
      <c r="L25" s="190">
        <f t="shared" si="2"/>
        <v>0</v>
      </c>
      <c r="M25" s="190">
        <f t="shared" si="3"/>
        <v>0</v>
      </c>
      <c r="N25" s="190">
        <v>0</v>
      </c>
      <c r="O25" s="190">
        <f t="shared" si="4"/>
        <v>0</v>
      </c>
      <c r="P25" s="190">
        <f t="shared" si="5"/>
        <v>0</v>
      </c>
      <c r="Q25" s="191">
        <f t="shared" si="6"/>
        <v>0</v>
      </c>
      <c r="R25" s="192"/>
      <c r="S25" s="192"/>
      <c r="T25" s="192"/>
      <c r="U25" s="193"/>
      <c r="V25" s="194"/>
      <c r="W25" s="195"/>
      <c r="X25" s="195"/>
      <c r="Y25" s="195"/>
      <c r="Z25" s="195"/>
      <c r="AA25" s="195"/>
      <c r="AB25" s="195"/>
      <c r="AC25" s="195"/>
      <c r="AD25" s="195"/>
      <c r="AE25" s="195"/>
      <c r="AF25" s="195"/>
      <c r="AG25" s="195"/>
      <c r="AH25" s="195"/>
      <c r="AI25" s="196">
        <f t="shared" si="0"/>
        <v>0</v>
      </c>
      <c r="AJ25" s="197">
        <f t="shared" si="1"/>
        <v>0</v>
      </c>
    </row>
    <row r="26" spans="1:36" x14ac:dyDescent="0.3">
      <c r="A26" s="186"/>
      <c r="B26" s="187"/>
      <c r="C26" s="187"/>
      <c r="D26" s="187"/>
      <c r="E26" s="189"/>
      <c r="F26" s="187"/>
      <c r="G26" s="187"/>
      <c r="H26" s="187"/>
      <c r="I26" s="189"/>
      <c r="J26" s="190">
        <v>0</v>
      </c>
      <c r="K26" s="190">
        <v>0</v>
      </c>
      <c r="L26" s="190">
        <f t="shared" si="2"/>
        <v>0</v>
      </c>
      <c r="M26" s="190">
        <f t="shared" si="3"/>
        <v>0</v>
      </c>
      <c r="N26" s="190">
        <v>0</v>
      </c>
      <c r="O26" s="190">
        <f t="shared" si="4"/>
        <v>0</v>
      </c>
      <c r="P26" s="190">
        <f t="shared" si="5"/>
        <v>0</v>
      </c>
      <c r="Q26" s="191">
        <f t="shared" si="6"/>
        <v>0</v>
      </c>
      <c r="R26" s="192"/>
      <c r="S26" s="192"/>
      <c r="T26" s="192"/>
      <c r="U26" s="193"/>
      <c r="V26" s="194"/>
      <c r="W26" s="195"/>
      <c r="X26" s="195"/>
      <c r="Y26" s="195"/>
      <c r="Z26" s="195"/>
      <c r="AA26" s="195"/>
      <c r="AB26" s="195"/>
      <c r="AC26" s="195"/>
      <c r="AD26" s="195"/>
      <c r="AE26" s="195"/>
      <c r="AF26" s="195"/>
      <c r="AG26" s="195"/>
      <c r="AH26" s="195"/>
      <c r="AI26" s="196">
        <f t="shared" si="0"/>
        <v>0</v>
      </c>
      <c r="AJ26" s="197">
        <f t="shared" si="1"/>
        <v>0</v>
      </c>
    </row>
    <row r="27" spans="1:36" x14ac:dyDescent="0.3">
      <c r="A27" s="186"/>
      <c r="B27" s="187"/>
      <c r="C27" s="187"/>
      <c r="D27" s="187"/>
      <c r="E27" s="189"/>
      <c r="F27" s="187"/>
      <c r="G27" s="187"/>
      <c r="H27" s="187"/>
      <c r="I27" s="189"/>
      <c r="J27" s="190">
        <v>0</v>
      </c>
      <c r="K27" s="190">
        <v>0</v>
      </c>
      <c r="L27" s="190">
        <f t="shared" si="2"/>
        <v>0</v>
      </c>
      <c r="M27" s="190">
        <f t="shared" si="3"/>
        <v>0</v>
      </c>
      <c r="N27" s="190">
        <v>0</v>
      </c>
      <c r="O27" s="190">
        <f t="shared" si="4"/>
        <v>0</v>
      </c>
      <c r="P27" s="190">
        <f t="shared" si="5"/>
        <v>0</v>
      </c>
      <c r="Q27" s="191">
        <f t="shared" si="6"/>
        <v>0</v>
      </c>
      <c r="R27" s="192"/>
      <c r="S27" s="192"/>
      <c r="T27" s="192"/>
      <c r="U27" s="193"/>
      <c r="V27" s="194"/>
      <c r="W27" s="195"/>
      <c r="X27" s="195"/>
      <c r="Y27" s="195"/>
      <c r="Z27" s="195"/>
      <c r="AA27" s="195"/>
      <c r="AB27" s="195"/>
      <c r="AC27" s="195"/>
      <c r="AD27" s="195"/>
      <c r="AE27" s="195"/>
      <c r="AF27" s="195"/>
      <c r="AG27" s="195"/>
      <c r="AH27" s="195"/>
      <c r="AI27" s="196">
        <f t="shared" si="0"/>
        <v>0</v>
      </c>
      <c r="AJ27" s="197">
        <f t="shared" si="1"/>
        <v>0</v>
      </c>
    </row>
    <row r="28" spans="1:36" x14ac:dyDescent="0.3">
      <c r="A28" s="186"/>
      <c r="B28" s="187"/>
      <c r="C28" s="187"/>
      <c r="D28" s="187"/>
      <c r="E28" s="189"/>
      <c r="F28" s="187"/>
      <c r="G28" s="187"/>
      <c r="H28" s="187"/>
      <c r="I28" s="189"/>
      <c r="J28" s="190">
        <v>0</v>
      </c>
      <c r="K28" s="190">
        <v>0</v>
      </c>
      <c r="L28" s="190">
        <f t="shared" si="2"/>
        <v>0</v>
      </c>
      <c r="M28" s="190">
        <f t="shared" si="3"/>
        <v>0</v>
      </c>
      <c r="N28" s="190">
        <v>0</v>
      </c>
      <c r="O28" s="190">
        <f t="shared" si="4"/>
        <v>0</v>
      </c>
      <c r="P28" s="190">
        <f t="shared" si="5"/>
        <v>0</v>
      </c>
      <c r="Q28" s="191">
        <f t="shared" si="6"/>
        <v>0</v>
      </c>
      <c r="R28" s="192"/>
      <c r="S28" s="192"/>
      <c r="T28" s="192"/>
      <c r="U28" s="193"/>
      <c r="V28" s="194"/>
      <c r="W28" s="195"/>
      <c r="X28" s="195"/>
      <c r="Y28" s="195"/>
      <c r="Z28" s="195"/>
      <c r="AA28" s="195"/>
      <c r="AB28" s="195"/>
      <c r="AC28" s="195"/>
      <c r="AD28" s="195"/>
      <c r="AE28" s="195"/>
      <c r="AF28" s="195"/>
      <c r="AG28" s="195"/>
      <c r="AH28" s="195"/>
      <c r="AI28" s="196">
        <f t="shared" si="0"/>
        <v>0</v>
      </c>
      <c r="AJ28" s="197">
        <f t="shared" si="1"/>
        <v>0</v>
      </c>
    </row>
    <row r="29" spans="1:36" x14ac:dyDescent="0.3">
      <c r="A29" s="186"/>
      <c r="B29" s="187"/>
      <c r="C29" s="187"/>
      <c r="D29" s="187"/>
      <c r="E29" s="189"/>
      <c r="F29" s="187"/>
      <c r="G29" s="187"/>
      <c r="H29" s="187"/>
      <c r="I29" s="189"/>
      <c r="J29" s="190">
        <v>0</v>
      </c>
      <c r="K29" s="190">
        <v>0</v>
      </c>
      <c r="L29" s="190">
        <f t="shared" si="2"/>
        <v>0</v>
      </c>
      <c r="M29" s="190">
        <f t="shared" si="3"/>
        <v>0</v>
      </c>
      <c r="N29" s="190">
        <v>0</v>
      </c>
      <c r="O29" s="190">
        <f t="shared" si="4"/>
        <v>0</v>
      </c>
      <c r="P29" s="190">
        <f t="shared" si="5"/>
        <v>0</v>
      </c>
      <c r="Q29" s="191">
        <f t="shared" si="6"/>
        <v>0</v>
      </c>
      <c r="R29" s="192"/>
      <c r="S29" s="192"/>
      <c r="T29" s="192"/>
      <c r="U29" s="193"/>
      <c r="V29" s="200"/>
      <c r="W29" s="195"/>
      <c r="X29" s="195"/>
      <c r="Y29" s="195"/>
      <c r="Z29" s="195"/>
      <c r="AA29" s="195"/>
      <c r="AB29" s="195"/>
      <c r="AC29" s="195"/>
      <c r="AD29" s="195"/>
      <c r="AE29" s="195"/>
      <c r="AF29" s="195"/>
      <c r="AG29" s="195"/>
      <c r="AH29" s="195"/>
      <c r="AI29" s="196">
        <f t="shared" si="0"/>
        <v>0</v>
      </c>
      <c r="AJ29" s="197">
        <f t="shared" si="1"/>
        <v>0</v>
      </c>
    </row>
    <row r="30" spans="1:36" x14ac:dyDescent="0.3">
      <c r="A30" s="186"/>
      <c r="B30" s="187"/>
      <c r="C30" s="187"/>
      <c r="D30" s="187"/>
      <c r="E30" s="189"/>
      <c r="F30" s="187"/>
      <c r="G30" s="187"/>
      <c r="H30" s="187"/>
      <c r="I30" s="189"/>
      <c r="J30" s="190">
        <v>0</v>
      </c>
      <c r="K30" s="190">
        <v>0</v>
      </c>
      <c r="L30" s="190">
        <f t="shared" si="2"/>
        <v>0</v>
      </c>
      <c r="M30" s="190">
        <f t="shared" si="3"/>
        <v>0</v>
      </c>
      <c r="N30" s="190">
        <v>0</v>
      </c>
      <c r="O30" s="190">
        <f t="shared" si="4"/>
        <v>0</v>
      </c>
      <c r="P30" s="190">
        <f t="shared" si="5"/>
        <v>0</v>
      </c>
      <c r="Q30" s="191">
        <f t="shared" si="6"/>
        <v>0</v>
      </c>
      <c r="R30" s="192"/>
      <c r="S30" s="192"/>
      <c r="T30" s="192"/>
      <c r="U30" s="193"/>
      <c r="V30" s="200"/>
      <c r="W30" s="195"/>
      <c r="X30" s="195"/>
      <c r="Y30" s="195"/>
      <c r="Z30" s="195"/>
      <c r="AA30" s="195"/>
      <c r="AB30" s="195"/>
      <c r="AC30" s="195"/>
      <c r="AD30" s="195"/>
      <c r="AE30" s="195"/>
      <c r="AF30" s="195"/>
      <c r="AG30" s="195"/>
      <c r="AH30" s="195"/>
      <c r="AI30" s="196">
        <f t="shared" si="0"/>
        <v>0</v>
      </c>
      <c r="AJ30" s="197">
        <f t="shared" si="1"/>
        <v>0</v>
      </c>
    </row>
    <row r="31" spans="1:36" x14ac:dyDescent="0.3">
      <c r="A31" s="122" t="s">
        <v>925</v>
      </c>
      <c r="B31" s="138"/>
      <c r="C31" s="139"/>
      <c r="D31" s="139"/>
      <c r="E31" s="140"/>
      <c r="F31" s="141"/>
      <c r="G31" s="142"/>
      <c r="H31" s="142"/>
      <c r="I31" s="143"/>
      <c r="J31" s="135"/>
      <c r="K31" s="135"/>
      <c r="L31" s="135"/>
      <c r="M31" s="135"/>
      <c r="N31" s="135"/>
      <c r="O31" s="135"/>
      <c r="P31" s="135"/>
      <c r="Q31" s="144"/>
      <c r="R31" s="144"/>
      <c r="S31" s="144"/>
      <c r="T31" s="144"/>
      <c r="U31" s="145"/>
      <c r="V31" s="146"/>
      <c r="W31" s="147"/>
      <c r="X31" s="136"/>
      <c r="Y31" s="136"/>
      <c r="Z31" s="136"/>
      <c r="AA31" s="136"/>
      <c r="AB31" s="136"/>
      <c r="AC31" s="136"/>
      <c r="AD31" s="136"/>
      <c r="AE31" s="136"/>
      <c r="AF31" s="136"/>
      <c r="AG31" s="136"/>
      <c r="AH31" s="136"/>
      <c r="AI31" s="136"/>
      <c r="AJ31" s="137"/>
    </row>
    <row r="32" spans="1:36" x14ac:dyDescent="0.3">
      <c r="A32" s="186"/>
      <c r="B32" s="187"/>
      <c r="C32" s="188"/>
      <c r="D32" s="187"/>
      <c r="E32" s="201"/>
      <c r="F32" s="187"/>
      <c r="G32" s="188"/>
      <c r="H32" s="187"/>
      <c r="I32" s="202"/>
      <c r="J32" s="190">
        <v>0</v>
      </c>
      <c r="K32" s="190">
        <v>0</v>
      </c>
      <c r="L32" s="190">
        <v>0</v>
      </c>
      <c r="M32" s="190">
        <f t="shared" si="3"/>
        <v>0</v>
      </c>
      <c r="N32" s="190">
        <v>0</v>
      </c>
      <c r="O32" s="190">
        <f t="shared" si="4"/>
        <v>0</v>
      </c>
      <c r="P32" s="190">
        <v>0</v>
      </c>
      <c r="Q32" s="191">
        <f t="shared" si="6"/>
        <v>0</v>
      </c>
      <c r="R32" s="192"/>
      <c r="S32" s="192"/>
      <c r="T32" s="192"/>
      <c r="U32" s="203"/>
      <c r="V32" s="204"/>
      <c r="W32" s="195"/>
      <c r="X32" s="195"/>
      <c r="Y32" s="195"/>
      <c r="Z32" s="195"/>
      <c r="AA32" s="195"/>
      <c r="AB32" s="195"/>
      <c r="AC32" s="195"/>
      <c r="AD32" s="195"/>
      <c r="AE32" s="195"/>
      <c r="AF32" s="195"/>
      <c r="AG32" s="195"/>
      <c r="AH32" s="195"/>
      <c r="AI32" s="196">
        <f t="shared" ref="AI32:AI44" si="7">SUM(W32:AH32)</f>
        <v>0</v>
      </c>
      <c r="AJ32" s="197">
        <v>0</v>
      </c>
    </row>
    <row r="33" spans="1:36" x14ac:dyDescent="0.3">
      <c r="A33" s="186"/>
      <c r="B33" s="205"/>
      <c r="C33" s="205"/>
      <c r="D33" s="205"/>
      <c r="E33" s="206"/>
      <c r="F33" s="205"/>
      <c r="G33" s="205"/>
      <c r="H33" s="205"/>
      <c r="I33" s="207"/>
      <c r="J33" s="190">
        <v>0</v>
      </c>
      <c r="K33" s="190">
        <v>0</v>
      </c>
      <c r="L33" s="190">
        <f t="shared" ref="L33:L44" si="8">J33+K33</f>
        <v>0</v>
      </c>
      <c r="M33" s="190">
        <f t="shared" si="3"/>
        <v>0</v>
      </c>
      <c r="N33" s="190">
        <v>0</v>
      </c>
      <c r="O33" s="190">
        <f t="shared" si="4"/>
        <v>0</v>
      </c>
      <c r="P33" s="190">
        <f t="shared" ref="P33:P44" si="9">L33-O33</f>
        <v>0</v>
      </c>
      <c r="Q33" s="191">
        <f t="shared" si="6"/>
        <v>0</v>
      </c>
      <c r="R33" s="192"/>
      <c r="S33" s="192"/>
      <c r="T33" s="192"/>
      <c r="U33" s="204"/>
      <c r="V33" s="204"/>
      <c r="W33" s="195"/>
      <c r="X33" s="195"/>
      <c r="Y33" s="195"/>
      <c r="Z33" s="195"/>
      <c r="AA33" s="195"/>
      <c r="AB33" s="195"/>
      <c r="AC33" s="195"/>
      <c r="AD33" s="195"/>
      <c r="AE33" s="195"/>
      <c r="AF33" s="195"/>
      <c r="AG33" s="195"/>
      <c r="AH33" s="195"/>
      <c r="AI33" s="196">
        <f t="shared" si="7"/>
        <v>0</v>
      </c>
      <c r="AJ33" s="197">
        <v>0</v>
      </c>
    </row>
    <row r="34" spans="1:36" x14ac:dyDescent="0.3">
      <c r="A34" s="186"/>
      <c r="B34" s="205"/>
      <c r="C34" s="205"/>
      <c r="D34" s="205"/>
      <c r="E34" s="206"/>
      <c r="F34" s="205"/>
      <c r="G34" s="205"/>
      <c r="H34" s="205"/>
      <c r="I34" s="207"/>
      <c r="J34" s="190">
        <v>0</v>
      </c>
      <c r="K34" s="190">
        <v>0</v>
      </c>
      <c r="L34" s="190">
        <f t="shared" si="8"/>
        <v>0</v>
      </c>
      <c r="M34" s="190">
        <f t="shared" si="3"/>
        <v>0</v>
      </c>
      <c r="N34" s="190">
        <v>0</v>
      </c>
      <c r="O34" s="190">
        <f t="shared" si="4"/>
        <v>0</v>
      </c>
      <c r="P34" s="190">
        <f t="shared" si="9"/>
        <v>0</v>
      </c>
      <c r="Q34" s="191">
        <f t="shared" si="6"/>
        <v>0</v>
      </c>
      <c r="R34" s="192"/>
      <c r="S34" s="192"/>
      <c r="T34" s="192"/>
      <c r="U34" s="205"/>
      <c r="V34" s="204"/>
      <c r="W34" s="195"/>
      <c r="X34" s="195"/>
      <c r="Y34" s="195"/>
      <c r="Z34" s="195"/>
      <c r="AA34" s="195"/>
      <c r="AB34" s="195"/>
      <c r="AC34" s="195"/>
      <c r="AD34" s="195"/>
      <c r="AE34" s="195"/>
      <c r="AF34" s="195"/>
      <c r="AG34" s="195"/>
      <c r="AH34" s="195"/>
      <c r="AI34" s="196">
        <f t="shared" si="7"/>
        <v>0</v>
      </c>
      <c r="AJ34" s="197">
        <v>0</v>
      </c>
    </row>
    <row r="35" spans="1:36" x14ac:dyDescent="0.3">
      <c r="A35" s="186"/>
      <c r="B35" s="187"/>
      <c r="C35" s="187"/>
      <c r="D35" s="187"/>
      <c r="E35" s="201"/>
      <c r="F35" s="187"/>
      <c r="G35" s="187"/>
      <c r="H35" s="187"/>
      <c r="I35" s="202"/>
      <c r="J35" s="190">
        <v>0</v>
      </c>
      <c r="K35" s="190">
        <v>0</v>
      </c>
      <c r="L35" s="190">
        <f t="shared" si="8"/>
        <v>0</v>
      </c>
      <c r="M35" s="190">
        <f t="shared" si="3"/>
        <v>0</v>
      </c>
      <c r="N35" s="190">
        <v>0</v>
      </c>
      <c r="O35" s="190">
        <f t="shared" si="4"/>
        <v>0</v>
      </c>
      <c r="P35" s="190">
        <f t="shared" si="9"/>
        <v>0</v>
      </c>
      <c r="Q35" s="191">
        <f t="shared" si="6"/>
        <v>0</v>
      </c>
      <c r="R35" s="192"/>
      <c r="S35" s="192"/>
      <c r="T35" s="192"/>
      <c r="U35" s="193"/>
      <c r="V35" s="200"/>
      <c r="W35" s="195"/>
      <c r="X35" s="195"/>
      <c r="Y35" s="195"/>
      <c r="Z35" s="195"/>
      <c r="AA35" s="195"/>
      <c r="AB35" s="195"/>
      <c r="AC35" s="195"/>
      <c r="AD35" s="195"/>
      <c r="AE35" s="195"/>
      <c r="AF35" s="195"/>
      <c r="AG35" s="195"/>
      <c r="AH35" s="195"/>
      <c r="AI35" s="196">
        <f t="shared" si="7"/>
        <v>0</v>
      </c>
      <c r="AJ35" s="197">
        <v>0</v>
      </c>
    </row>
    <row r="36" spans="1:36" x14ac:dyDescent="0.3">
      <c r="A36" s="186"/>
      <c r="B36" s="205"/>
      <c r="C36" s="205"/>
      <c r="D36" s="205"/>
      <c r="E36" s="206"/>
      <c r="F36" s="205"/>
      <c r="G36" s="205"/>
      <c r="H36" s="205"/>
      <c r="I36" s="207"/>
      <c r="J36" s="190">
        <v>0</v>
      </c>
      <c r="K36" s="190">
        <v>0</v>
      </c>
      <c r="L36" s="190">
        <f t="shared" si="8"/>
        <v>0</v>
      </c>
      <c r="M36" s="190">
        <f t="shared" si="3"/>
        <v>0</v>
      </c>
      <c r="N36" s="190">
        <v>0</v>
      </c>
      <c r="O36" s="190">
        <f t="shared" si="4"/>
        <v>0</v>
      </c>
      <c r="P36" s="190">
        <f t="shared" si="9"/>
        <v>0</v>
      </c>
      <c r="Q36" s="191">
        <f t="shared" si="6"/>
        <v>0</v>
      </c>
      <c r="R36" s="192"/>
      <c r="S36" s="192"/>
      <c r="T36" s="192"/>
      <c r="U36" s="205"/>
      <c r="V36" s="204"/>
      <c r="W36" s="195"/>
      <c r="X36" s="195"/>
      <c r="Y36" s="195"/>
      <c r="Z36" s="195"/>
      <c r="AA36" s="195"/>
      <c r="AB36" s="195"/>
      <c r="AC36" s="195"/>
      <c r="AD36" s="195"/>
      <c r="AE36" s="195"/>
      <c r="AF36" s="195"/>
      <c r="AG36" s="195"/>
      <c r="AH36" s="195"/>
      <c r="AI36" s="196">
        <f t="shared" si="7"/>
        <v>0</v>
      </c>
      <c r="AJ36" s="197">
        <v>0</v>
      </c>
    </row>
    <row r="37" spans="1:36" x14ac:dyDescent="0.3">
      <c r="A37" s="186"/>
      <c r="B37" s="205"/>
      <c r="C37" s="205"/>
      <c r="D37" s="205"/>
      <c r="E37" s="206"/>
      <c r="F37" s="205"/>
      <c r="G37" s="205"/>
      <c r="H37" s="205"/>
      <c r="I37" s="207"/>
      <c r="J37" s="190">
        <v>0</v>
      </c>
      <c r="K37" s="190">
        <v>0</v>
      </c>
      <c r="L37" s="190">
        <f t="shared" si="8"/>
        <v>0</v>
      </c>
      <c r="M37" s="190">
        <f t="shared" si="3"/>
        <v>0</v>
      </c>
      <c r="N37" s="190">
        <v>0</v>
      </c>
      <c r="O37" s="190">
        <f t="shared" si="4"/>
        <v>0</v>
      </c>
      <c r="P37" s="190">
        <f t="shared" si="9"/>
        <v>0</v>
      </c>
      <c r="Q37" s="191">
        <f t="shared" si="6"/>
        <v>0</v>
      </c>
      <c r="R37" s="192"/>
      <c r="S37" s="192"/>
      <c r="T37" s="192"/>
      <c r="U37" s="205"/>
      <c r="V37" s="204"/>
      <c r="W37" s="195"/>
      <c r="X37" s="195"/>
      <c r="Y37" s="195"/>
      <c r="Z37" s="195"/>
      <c r="AA37" s="195"/>
      <c r="AB37" s="195"/>
      <c r="AC37" s="195"/>
      <c r="AD37" s="195"/>
      <c r="AE37" s="195"/>
      <c r="AF37" s="195"/>
      <c r="AG37" s="195"/>
      <c r="AH37" s="195"/>
      <c r="AI37" s="196">
        <f t="shared" si="7"/>
        <v>0</v>
      </c>
      <c r="AJ37" s="197">
        <v>0</v>
      </c>
    </row>
    <row r="38" spans="1:36" x14ac:dyDescent="0.3">
      <c r="A38" s="186"/>
      <c r="B38" s="187"/>
      <c r="C38" s="187"/>
      <c r="D38" s="187"/>
      <c r="E38" s="201"/>
      <c r="F38" s="187"/>
      <c r="G38" s="187"/>
      <c r="H38" s="187"/>
      <c r="I38" s="202"/>
      <c r="J38" s="190">
        <v>0</v>
      </c>
      <c r="K38" s="190">
        <v>0</v>
      </c>
      <c r="L38" s="190">
        <f t="shared" si="8"/>
        <v>0</v>
      </c>
      <c r="M38" s="190">
        <f t="shared" si="3"/>
        <v>0</v>
      </c>
      <c r="N38" s="190">
        <v>0</v>
      </c>
      <c r="O38" s="190">
        <f t="shared" si="4"/>
        <v>0</v>
      </c>
      <c r="P38" s="190">
        <f t="shared" si="9"/>
        <v>0</v>
      </c>
      <c r="Q38" s="191">
        <f t="shared" si="6"/>
        <v>0</v>
      </c>
      <c r="R38" s="192"/>
      <c r="S38" s="192"/>
      <c r="T38" s="192"/>
      <c r="U38" s="193"/>
      <c r="V38" s="204"/>
      <c r="W38" s="195"/>
      <c r="X38" s="195"/>
      <c r="Y38" s="195"/>
      <c r="Z38" s="195"/>
      <c r="AA38" s="195"/>
      <c r="AB38" s="195"/>
      <c r="AC38" s="195"/>
      <c r="AD38" s="195"/>
      <c r="AE38" s="195"/>
      <c r="AF38" s="195"/>
      <c r="AG38" s="195"/>
      <c r="AH38" s="195"/>
      <c r="AI38" s="196">
        <f t="shared" si="7"/>
        <v>0</v>
      </c>
      <c r="AJ38" s="197">
        <v>0</v>
      </c>
    </row>
    <row r="39" spans="1:36" x14ac:dyDescent="0.3">
      <c r="A39" s="186"/>
      <c r="B39" s="205"/>
      <c r="C39" s="205"/>
      <c r="D39" s="205"/>
      <c r="E39" s="206"/>
      <c r="F39" s="205"/>
      <c r="G39" s="205"/>
      <c r="H39" s="205"/>
      <c r="I39" s="207"/>
      <c r="J39" s="190">
        <v>0</v>
      </c>
      <c r="K39" s="190">
        <v>0</v>
      </c>
      <c r="L39" s="190">
        <f t="shared" si="8"/>
        <v>0</v>
      </c>
      <c r="M39" s="190">
        <f t="shared" si="3"/>
        <v>0</v>
      </c>
      <c r="N39" s="190">
        <v>0</v>
      </c>
      <c r="O39" s="190">
        <f t="shared" si="4"/>
        <v>0</v>
      </c>
      <c r="P39" s="190">
        <f t="shared" si="9"/>
        <v>0</v>
      </c>
      <c r="Q39" s="191">
        <f t="shared" si="6"/>
        <v>0</v>
      </c>
      <c r="R39" s="192"/>
      <c r="S39" s="192"/>
      <c r="T39" s="192"/>
      <c r="U39" s="205"/>
      <c r="V39" s="204"/>
      <c r="W39" s="195"/>
      <c r="X39" s="195"/>
      <c r="Y39" s="195"/>
      <c r="Z39" s="195"/>
      <c r="AA39" s="195"/>
      <c r="AB39" s="195"/>
      <c r="AC39" s="195"/>
      <c r="AD39" s="195"/>
      <c r="AE39" s="195"/>
      <c r="AF39" s="195"/>
      <c r="AG39" s="195"/>
      <c r="AH39" s="195"/>
      <c r="AI39" s="196">
        <f t="shared" si="7"/>
        <v>0</v>
      </c>
      <c r="AJ39" s="197">
        <v>0</v>
      </c>
    </row>
    <row r="40" spans="1:36" x14ac:dyDescent="0.3">
      <c r="A40" s="186"/>
      <c r="B40" s="205"/>
      <c r="C40" s="205"/>
      <c r="D40" s="205"/>
      <c r="E40" s="206"/>
      <c r="F40" s="205"/>
      <c r="G40" s="205"/>
      <c r="H40" s="205"/>
      <c r="I40" s="207"/>
      <c r="J40" s="190">
        <v>0</v>
      </c>
      <c r="K40" s="190">
        <v>0</v>
      </c>
      <c r="L40" s="190">
        <f t="shared" si="8"/>
        <v>0</v>
      </c>
      <c r="M40" s="190">
        <f t="shared" si="3"/>
        <v>0</v>
      </c>
      <c r="N40" s="190">
        <v>0</v>
      </c>
      <c r="O40" s="190">
        <f t="shared" si="4"/>
        <v>0</v>
      </c>
      <c r="P40" s="190">
        <f t="shared" si="9"/>
        <v>0</v>
      </c>
      <c r="Q40" s="191">
        <f t="shared" si="6"/>
        <v>0</v>
      </c>
      <c r="R40" s="192"/>
      <c r="S40" s="192"/>
      <c r="T40" s="192"/>
      <c r="U40" s="205"/>
      <c r="V40" s="204"/>
      <c r="W40" s="195"/>
      <c r="X40" s="195"/>
      <c r="Y40" s="195"/>
      <c r="Z40" s="195"/>
      <c r="AA40" s="195"/>
      <c r="AB40" s="195"/>
      <c r="AC40" s="195"/>
      <c r="AD40" s="195"/>
      <c r="AE40" s="195"/>
      <c r="AF40" s="195"/>
      <c r="AG40" s="195"/>
      <c r="AH40" s="195"/>
      <c r="AI40" s="196">
        <f t="shared" si="7"/>
        <v>0</v>
      </c>
      <c r="AJ40" s="197">
        <v>0</v>
      </c>
    </row>
    <row r="41" spans="1:36" x14ac:dyDescent="0.3">
      <c r="A41" s="186"/>
      <c r="B41" s="187"/>
      <c r="C41" s="187"/>
      <c r="D41" s="187"/>
      <c r="E41" s="201"/>
      <c r="F41" s="187"/>
      <c r="G41" s="187"/>
      <c r="H41" s="187"/>
      <c r="I41" s="202"/>
      <c r="J41" s="190">
        <v>0</v>
      </c>
      <c r="K41" s="190">
        <v>0</v>
      </c>
      <c r="L41" s="190">
        <f t="shared" si="8"/>
        <v>0</v>
      </c>
      <c r="M41" s="190">
        <f t="shared" si="3"/>
        <v>0</v>
      </c>
      <c r="N41" s="190">
        <v>0</v>
      </c>
      <c r="O41" s="190">
        <f t="shared" si="4"/>
        <v>0</v>
      </c>
      <c r="P41" s="190">
        <f t="shared" si="9"/>
        <v>0</v>
      </c>
      <c r="Q41" s="191">
        <f t="shared" si="6"/>
        <v>0</v>
      </c>
      <c r="R41" s="192"/>
      <c r="S41" s="192"/>
      <c r="T41" s="192"/>
      <c r="U41" s="205"/>
      <c r="V41" s="204"/>
      <c r="W41" s="195"/>
      <c r="X41" s="195"/>
      <c r="Y41" s="195"/>
      <c r="Z41" s="195"/>
      <c r="AA41" s="195"/>
      <c r="AB41" s="195"/>
      <c r="AC41" s="195"/>
      <c r="AD41" s="195"/>
      <c r="AE41" s="195"/>
      <c r="AF41" s="195"/>
      <c r="AG41" s="195"/>
      <c r="AH41" s="195"/>
      <c r="AI41" s="196">
        <f t="shared" si="7"/>
        <v>0</v>
      </c>
      <c r="AJ41" s="197">
        <v>0</v>
      </c>
    </row>
    <row r="42" spans="1:36" x14ac:dyDescent="0.3">
      <c r="A42" s="186"/>
      <c r="B42" s="187"/>
      <c r="C42" s="187"/>
      <c r="D42" s="187"/>
      <c r="E42" s="201"/>
      <c r="F42" s="187"/>
      <c r="G42" s="187"/>
      <c r="H42" s="187"/>
      <c r="I42" s="202"/>
      <c r="J42" s="190">
        <v>0</v>
      </c>
      <c r="K42" s="190">
        <v>0</v>
      </c>
      <c r="L42" s="190">
        <f t="shared" si="8"/>
        <v>0</v>
      </c>
      <c r="M42" s="190">
        <f t="shared" si="3"/>
        <v>0</v>
      </c>
      <c r="N42" s="190">
        <v>0</v>
      </c>
      <c r="O42" s="190">
        <f t="shared" si="4"/>
        <v>0</v>
      </c>
      <c r="P42" s="190">
        <f t="shared" si="9"/>
        <v>0</v>
      </c>
      <c r="Q42" s="191">
        <f t="shared" si="6"/>
        <v>0</v>
      </c>
      <c r="R42" s="192"/>
      <c r="S42" s="192"/>
      <c r="T42" s="192"/>
      <c r="U42" s="205"/>
      <c r="V42" s="204"/>
      <c r="W42" s="195"/>
      <c r="X42" s="195"/>
      <c r="Y42" s="195"/>
      <c r="Z42" s="195"/>
      <c r="AA42" s="195"/>
      <c r="AB42" s="195"/>
      <c r="AC42" s="195"/>
      <c r="AD42" s="195"/>
      <c r="AE42" s="195"/>
      <c r="AF42" s="195"/>
      <c r="AG42" s="195"/>
      <c r="AH42" s="195"/>
      <c r="AI42" s="196">
        <f t="shared" si="7"/>
        <v>0</v>
      </c>
      <c r="AJ42" s="197">
        <f t="shared" ref="AJ42:AJ44" si="10">Q42-AI42</f>
        <v>0</v>
      </c>
    </row>
    <row r="43" spans="1:36" x14ac:dyDescent="0.3">
      <c r="A43" s="186"/>
      <c r="B43" s="205"/>
      <c r="C43" s="205"/>
      <c r="D43" s="205"/>
      <c r="E43" s="206"/>
      <c r="F43" s="205"/>
      <c r="G43" s="205"/>
      <c r="H43" s="205"/>
      <c r="I43" s="207"/>
      <c r="J43" s="190">
        <v>0</v>
      </c>
      <c r="K43" s="190">
        <v>0</v>
      </c>
      <c r="L43" s="190">
        <f t="shared" si="8"/>
        <v>0</v>
      </c>
      <c r="M43" s="190">
        <f t="shared" si="3"/>
        <v>0</v>
      </c>
      <c r="N43" s="190">
        <v>0</v>
      </c>
      <c r="O43" s="190">
        <f t="shared" si="4"/>
        <v>0</v>
      </c>
      <c r="P43" s="190">
        <f t="shared" si="9"/>
        <v>0</v>
      </c>
      <c r="Q43" s="191">
        <f t="shared" si="6"/>
        <v>0</v>
      </c>
      <c r="R43" s="192"/>
      <c r="S43" s="192"/>
      <c r="T43" s="192"/>
      <c r="U43" s="205"/>
      <c r="V43" s="204"/>
      <c r="W43" s="195"/>
      <c r="X43" s="195"/>
      <c r="Y43" s="195"/>
      <c r="Z43" s="195"/>
      <c r="AA43" s="195"/>
      <c r="AB43" s="195"/>
      <c r="AC43" s="195"/>
      <c r="AD43" s="195"/>
      <c r="AE43" s="195"/>
      <c r="AF43" s="195"/>
      <c r="AG43" s="195"/>
      <c r="AH43" s="195"/>
      <c r="AI43" s="196">
        <f t="shared" si="7"/>
        <v>0</v>
      </c>
      <c r="AJ43" s="197">
        <f t="shared" si="10"/>
        <v>0</v>
      </c>
    </row>
    <row r="44" spans="1:36" x14ac:dyDescent="0.3">
      <c r="A44" s="186"/>
      <c r="B44" s="205"/>
      <c r="C44" s="205"/>
      <c r="D44" s="205"/>
      <c r="E44" s="206"/>
      <c r="F44" s="205"/>
      <c r="G44" s="205"/>
      <c r="H44" s="205"/>
      <c r="I44" s="207"/>
      <c r="J44" s="190">
        <v>0</v>
      </c>
      <c r="K44" s="190">
        <v>0</v>
      </c>
      <c r="L44" s="190">
        <f t="shared" si="8"/>
        <v>0</v>
      </c>
      <c r="M44" s="190">
        <f t="shared" si="3"/>
        <v>0</v>
      </c>
      <c r="N44" s="190">
        <v>0</v>
      </c>
      <c r="O44" s="190">
        <f t="shared" si="4"/>
        <v>0</v>
      </c>
      <c r="P44" s="190">
        <f t="shared" si="9"/>
        <v>0</v>
      </c>
      <c r="Q44" s="191">
        <f t="shared" si="6"/>
        <v>0</v>
      </c>
      <c r="R44" s="192"/>
      <c r="S44" s="192"/>
      <c r="T44" s="192"/>
      <c r="U44" s="205"/>
      <c r="V44" s="204"/>
      <c r="W44" s="195"/>
      <c r="X44" s="195"/>
      <c r="Y44" s="195"/>
      <c r="Z44" s="195"/>
      <c r="AA44" s="195"/>
      <c r="AB44" s="195"/>
      <c r="AC44" s="195"/>
      <c r="AD44" s="195"/>
      <c r="AE44" s="195"/>
      <c r="AF44" s="195"/>
      <c r="AG44" s="195"/>
      <c r="AH44" s="195"/>
      <c r="AI44" s="196">
        <f t="shared" si="7"/>
        <v>0</v>
      </c>
      <c r="AJ44" s="197">
        <f t="shared" si="10"/>
        <v>0</v>
      </c>
    </row>
    <row r="45" spans="1:36" x14ac:dyDescent="0.3">
      <c r="A45" s="122" t="s">
        <v>926</v>
      </c>
      <c r="B45" s="148"/>
      <c r="C45" s="149"/>
      <c r="D45" s="149"/>
      <c r="E45" s="150"/>
      <c r="F45" s="148"/>
      <c r="G45" s="149"/>
      <c r="H45" s="149"/>
      <c r="I45" s="151"/>
      <c r="J45" s="152"/>
      <c r="K45" s="152"/>
      <c r="L45" s="152"/>
      <c r="M45" s="152"/>
      <c r="N45" s="152"/>
      <c r="O45" s="152"/>
      <c r="P45" s="152"/>
      <c r="Q45" s="144"/>
      <c r="R45" s="144"/>
      <c r="S45" s="144"/>
      <c r="T45" s="144"/>
      <c r="U45" s="124"/>
      <c r="V45" s="146"/>
      <c r="W45" s="147"/>
      <c r="X45" s="136"/>
      <c r="Y45" s="136"/>
      <c r="Z45" s="136"/>
      <c r="AA45" s="136"/>
      <c r="AB45" s="136"/>
      <c r="AC45" s="136"/>
      <c r="AD45" s="136"/>
      <c r="AE45" s="136"/>
      <c r="AF45" s="136"/>
      <c r="AG45" s="136"/>
      <c r="AH45" s="136"/>
      <c r="AI45" s="136"/>
      <c r="AJ45" s="137"/>
    </row>
    <row r="46" spans="1:36" x14ac:dyDescent="0.3">
      <c r="A46" s="186"/>
      <c r="B46" s="205"/>
      <c r="C46" s="205"/>
      <c r="D46" s="205"/>
      <c r="E46" s="206"/>
      <c r="F46" s="205"/>
      <c r="G46" s="205"/>
      <c r="H46" s="205"/>
      <c r="I46" s="207"/>
      <c r="J46" s="190">
        <v>0</v>
      </c>
      <c r="K46" s="190">
        <v>0</v>
      </c>
      <c r="L46" s="190">
        <f t="shared" ref="L46:L48" si="11">J46+K46</f>
        <v>0</v>
      </c>
      <c r="M46" s="190">
        <f t="shared" si="3"/>
        <v>0</v>
      </c>
      <c r="N46" s="190">
        <v>0</v>
      </c>
      <c r="O46" s="190">
        <f t="shared" si="4"/>
        <v>0</v>
      </c>
      <c r="P46" s="190">
        <f t="shared" ref="P46:P48" si="12">L46-O46</f>
        <v>0</v>
      </c>
      <c r="Q46" s="191">
        <f t="shared" si="6"/>
        <v>0</v>
      </c>
      <c r="R46" s="192"/>
      <c r="S46" s="192"/>
      <c r="T46" s="192"/>
      <c r="U46" s="208"/>
      <c r="V46" s="194"/>
      <c r="W46" s="195"/>
      <c r="X46" s="195"/>
      <c r="Y46" s="195"/>
      <c r="Z46" s="195"/>
      <c r="AA46" s="195"/>
      <c r="AB46" s="195"/>
      <c r="AC46" s="195"/>
      <c r="AD46" s="195"/>
      <c r="AE46" s="195"/>
      <c r="AF46" s="195"/>
      <c r="AG46" s="195"/>
      <c r="AH46" s="195"/>
      <c r="AI46" s="196">
        <f t="shared" ref="AI46:AI48" si="13">SUM(W46:AH46)</f>
        <v>0</v>
      </c>
      <c r="AJ46" s="197">
        <f t="shared" ref="AJ46:AJ48" si="14">Q46-AI46</f>
        <v>0</v>
      </c>
    </row>
    <row r="47" spans="1:36" x14ac:dyDescent="0.3">
      <c r="A47" s="186"/>
      <c r="B47" s="205"/>
      <c r="C47" s="205"/>
      <c r="D47" s="205"/>
      <c r="E47" s="206"/>
      <c r="F47" s="205"/>
      <c r="G47" s="205"/>
      <c r="H47" s="205"/>
      <c r="I47" s="207"/>
      <c r="J47" s="190">
        <v>0</v>
      </c>
      <c r="K47" s="190">
        <v>0</v>
      </c>
      <c r="L47" s="190">
        <f t="shared" si="11"/>
        <v>0</v>
      </c>
      <c r="M47" s="190">
        <f t="shared" si="3"/>
        <v>0</v>
      </c>
      <c r="N47" s="190">
        <v>0</v>
      </c>
      <c r="O47" s="190">
        <f t="shared" si="4"/>
        <v>0</v>
      </c>
      <c r="P47" s="190">
        <f t="shared" si="12"/>
        <v>0</v>
      </c>
      <c r="Q47" s="191">
        <f t="shared" si="6"/>
        <v>0</v>
      </c>
      <c r="R47" s="192"/>
      <c r="S47" s="192"/>
      <c r="T47" s="192"/>
      <c r="U47" s="208"/>
      <c r="V47" s="194"/>
      <c r="W47" s="195"/>
      <c r="X47" s="195"/>
      <c r="Y47" s="195"/>
      <c r="Z47" s="195"/>
      <c r="AA47" s="195"/>
      <c r="AB47" s="195"/>
      <c r="AC47" s="195"/>
      <c r="AD47" s="195"/>
      <c r="AE47" s="195"/>
      <c r="AF47" s="195"/>
      <c r="AG47" s="195"/>
      <c r="AH47" s="195"/>
      <c r="AI47" s="196">
        <f t="shared" si="13"/>
        <v>0</v>
      </c>
      <c r="AJ47" s="197">
        <f t="shared" si="14"/>
        <v>0</v>
      </c>
    </row>
    <row r="48" spans="1:36" x14ac:dyDescent="0.3">
      <c r="A48" s="186"/>
      <c r="B48" s="209"/>
      <c r="C48" s="209"/>
      <c r="D48" s="209"/>
      <c r="E48" s="210"/>
      <c r="F48" s="209"/>
      <c r="G48" s="209"/>
      <c r="H48" s="209"/>
      <c r="I48" s="211"/>
      <c r="J48" s="190">
        <v>0</v>
      </c>
      <c r="K48" s="190">
        <v>0</v>
      </c>
      <c r="L48" s="190">
        <f t="shared" si="11"/>
        <v>0</v>
      </c>
      <c r="M48" s="190">
        <f t="shared" si="3"/>
        <v>0</v>
      </c>
      <c r="N48" s="190">
        <v>0</v>
      </c>
      <c r="O48" s="190">
        <f t="shared" si="4"/>
        <v>0</v>
      </c>
      <c r="P48" s="190">
        <f t="shared" si="12"/>
        <v>0</v>
      </c>
      <c r="Q48" s="191">
        <f t="shared" si="6"/>
        <v>0</v>
      </c>
      <c r="R48" s="192"/>
      <c r="S48" s="192"/>
      <c r="T48" s="192"/>
      <c r="U48" s="212"/>
      <c r="V48" s="194"/>
      <c r="W48" s="195"/>
      <c r="X48" s="195"/>
      <c r="Y48" s="195"/>
      <c r="Z48" s="195"/>
      <c r="AA48" s="195"/>
      <c r="AB48" s="195"/>
      <c r="AC48" s="195"/>
      <c r="AD48" s="195"/>
      <c r="AE48" s="195"/>
      <c r="AF48" s="195"/>
      <c r="AG48" s="195"/>
      <c r="AH48" s="195"/>
      <c r="AI48" s="196">
        <f t="shared" si="13"/>
        <v>0</v>
      </c>
      <c r="AJ48" s="197">
        <f t="shared" si="14"/>
        <v>0</v>
      </c>
    </row>
    <row r="49" spans="1:36" x14ac:dyDescent="0.3">
      <c r="A49" s="129" t="s">
        <v>927</v>
      </c>
      <c r="B49" s="153"/>
      <c r="C49" s="154"/>
      <c r="D49" s="154"/>
      <c r="E49" s="155"/>
      <c r="F49" s="153"/>
      <c r="G49" s="154"/>
      <c r="H49" s="154"/>
      <c r="I49" s="156"/>
      <c r="J49" s="157"/>
      <c r="K49" s="157"/>
      <c r="L49" s="157"/>
      <c r="M49" s="157"/>
      <c r="N49" s="157"/>
      <c r="O49" s="157"/>
      <c r="P49" s="157"/>
      <c r="Q49" s="144"/>
      <c r="R49" s="144"/>
      <c r="S49" s="144"/>
      <c r="T49" s="144"/>
      <c r="U49" s="158"/>
      <c r="V49" s="146"/>
      <c r="W49" s="147"/>
      <c r="X49" s="136"/>
      <c r="Y49" s="136"/>
      <c r="Z49" s="136"/>
      <c r="AA49" s="136"/>
      <c r="AB49" s="136"/>
      <c r="AC49" s="136"/>
      <c r="AD49" s="136"/>
      <c r="AE49" s="136"/>
      <c r="AF49" s="136"/>
      <c r="AG49" s="136"/>
      <c r="AH49" s="136"/>
      <c r="AI49" s="136"/>
      <c r="AJ49" s="137"/>
    </row>
    <row r="50" spans="1:36" x14ac:dyDescent="0.3">
      <c r="A50" s="213"/>
      <c r="B50" s="209"/>
      <c r="C50" s="214"/>
      <c r="D50" s="214"/>
      <c r="E50" s="210"/>
      <c r="F50" s="209"/>
      <c r="G50" s="214"/>
      <c r="H50" s="214"/>
      <c r="I50" s="211"/>
      <c r="J50" s="190">
        <v>0</v>
      </c>
      <c r="K50" s="190">
        <v>0</v>
      </c>
      <c r="L50" s="190">
        <v>0</v>
      </c>
      <c r="M50" s="190">
        <f t="shared" si="3"/>
        <v>0</v>
      </c>
      <c r="N50" s="190">
        <v>0</v>
      </c>
      <c r="O50" s="190">
        <f t="shared" ref="O50:O57" si="15">M50+N50</f>
        <v>0</v>
      </c>
      <c r="P50" s="190">
        <v>0</v>
      </c>
      <c r="Q50" s="191">
        <f t="shared" ref="Q50:Q57" si="16">J50</f>
        <v>0</v>
      </c>
      <c r="R50" s="192"/>
      <c r="S50" s="192"/>
      <c r="T50" s="192"/>
      <c r="U50" s="215"/>
      <c r="V50" s="194"/>
      <c r="W50" s="195"/>
      <c r="X50" s="195"/>
      <c r="Y50" s="195"/>
      <c r="Z50" s="195"/>
      <c r="AA50" s="195"/>
      <c r="AB50" s="195"/>
      <c r="AC50" s="195"/>
      <c r="AD50" s="195"/>
      <c r="AE50" s="195"/>
      <c r="AF50" s="195"/>
      <c r="AG50" s="195"/>
      <c r="AH50" s="195"/>
      <c r="AI50" s="196">
        <f t="shared" ref="AI50:AI61" si="17">SUM(W50:AH50)</f>
        <v>0</v>
      </c>
      <c r="AJ50" s="197">
        <f t="shared" ref="AJ50:AJ61" si="18">Q50-AI50</f>
        <v>0</v>
      </c>
    </row>
    <row r="51" spans="1:36" x14ac:dyDescent="0.3">
      <c r="A51" s="213"/>
      <c r="B51" s="209"/>
      <c r="C51" s="214"/>
      <c r="D51" s="214"/>
      <c r="E51" s="210"/>
      <c r="F51" s="209"/>
      <c r="G51" s="214"/>
      <c r="H51" s="214"/>
      <c r="I51" s="211"/>
      <c r="J51" s="190">
        <v>0</v>
      </c>
      <c r="K51" s="190">
        <v>0</v>
      </c>
      <c r="L51" s="190">
        <v>0</v>
      </c>
      <c r="M51" s="190">
        <f t="shared" si="3"/>
        <v>0</v>
      </c>
      <c r="N51" s="190">
        <v>0</v>
      </c>
      <c r="O51" s="190">
        <f t="shared" si="15"/>
        <v>0</v>
      </c>
      <c r="P51" s="190">
        <v>0</v>
      </c>
      <c r="Q51" s="191">
        <f t="shared" si="16"/>
        <v>0</v>
      </c>
      <c r="R51" s="192"/>
      <c r="S51" s="192"/>
      <c r="T51" s="192"/>
      <c r="U51" s="215"/>
      <c r="V51" s="194"/>
      <c r="W51" s="195"/>
      <c r="X51" s="195"/>
      <c r="Y51" s="195"/>
      <c r="Z51" s="195"/>
      <c r="AA51" s="195"/>
      <c r="AB51" s="195"/>
      <c r="AC51" s="195"/>
      <c r="AD51" s="195"/>
      <c r="AE51" s="195"/>
      <c r="AF51" s="195"/>
      <c r="AG51" s="195"/>
      <c r="AH51" s="195"/>
      <c r="AI51" s="196">
        <f t="shared" si="17"/>
        <v>0</v>
      </c>
      <c r="AJ51" s="197">
        <f t="shared" si="18"/>
        <v>0</v>
      </c>
    </row>
    <row r="52" spans="1:36" x14ac:dyDescent="0.3">
      <c r="A52" s="213"/>
      <c r="B52" s="209"/>
      <c r="C52" s="214"/>
      <c r="D52" s="214"/>
      <c r="E52" s="210"/>
      <c r="F52" s="209"/>
      <c r="G52" s="214"/>
      <c r="H52" s="214"/>
      <c r="I52" s="211"/>
      <c r="J52" s="190">
        <v>0</v>
      </c>
      <c r="K52" s="190">
        <v>0</v>
      </c>
      <c r="L52" s="190">
        <v>0</v>
      </c>
      <c r="M52" s="190">
        <f t="shared" si="3"/>
        <v>0</v>
      </c>
      <c r="N52" s="190">
        <v>0</v>
      </c>
      <c r="O52" s="190">
        <f t="shared" si="15"/>
        <v>0</v>
      </c>
      <c r="P52" s="190">
        <v>0</v>
      </c>
      <c r="Q52" s="191">
        <f t="shared" si="16"/>
        <v>0</v>
      </c>
      <c r="R52" s="192"/>
      <c r="S52" s="192"/>
      <c r="T52" s="192"/>
      <c r="U52" s="215"/>
      <c r="V52" s="194"/>
      <c r="W52" s="195"/>
      <c r="X52" s="195"/>
      <c r="Y52" s="195"/>
      <c r="Z52" s="195"/>
      <c r="AA52" s="195"/>
      <c r="AB52" s="195"/>
      <c r="AC52" s="195"/>
      <c r="AD52" s="195"/>
      <c r="AE52" s="195"/>
      <c r="AF52" s="195"/>
      <c r="AG52" s="195"/>
      <c r="AH52" s="195"/>
      <c r="AI52" s="196">
        <f t="shared" si="17"/>
        <v>0</v>
      </c>
      <c r="AJ52" s="197">
        <f t="shared" si="18"/>
        <v>0</v>
      </c>
    </row>
    <row r="53" spans="1:36" x14ac:dyDescent="0.3">
      <c r="A53" s="213"/>
      <c r="B53" s="209"/>
      <c r="C53" s="214"/>
      <c r="D53" s="214"/>
      <c r="E53" s="210"/>
      <c r="F53" s="209"/>
      <c r="G53" s="214"/>
      <c r="H53" s="214"/>
      <c r="I53" s="211"/>
      <c r="J53" s="190">
        <v>0</v>
      </c>
      <c r="K53" s="190">
        <v>0</v>
      </c>
      <c r="L53" s="190">
        <v>0</v>
      </c>
      <c r="M53" s="190">
        <f t="shared" si="3"/>
        <v>0</v>
      </c>
      <c r="N53" s="190">
        <v>0</v>
      </c>
      <c r="O53" s="190">
        <f t="shared" si="15"/>
        <v>0</v>
      </c>
      <c r="P53" s="190">
        <v>0</v>
      </c>
      <c r="Q53" s="191">
        <f t="shared" si="16"/>
        <v>0</v>
      </c>
      <c r="R53" s="192"/>
      <c r="S53" s="192"/>
      <c r="T53" s="192"/>
      <c r="U53" s="215"/>
      <c r="V53" s="194"/>
      <c r="W53" s="195"/>
      <c r="X53" s="195"/>
      <c r="Y53" s="195"/>
      <c r="Z53" s="195"/>
      <c r="AA53" s="195"/>
      <c r="AB53" s="195"/>
      <c r="AC53" s="195"/>
      <c r="AD53" s="195"/>
      <c r="AE53" s="195"/>
      <c r="AF53" s="195"/>
      <c r="AG53" s="195"/>
      <c r="AH53" s="195"/>
      <c r="AI53" s="196">
        <f t="shared" si="17"/>
        <v>0</v>
      </c>
      <c r="AJ53" s="197">
        <f t="shared" si="18"/>
        <v>0</v>
      </c>
    </row>
    <row r="54" spans="1:36" x14ac:dyDescent="0.3">
      <c r="A54" s="213"/>
      <c r="B54" s="209"/>
      <c r="C54" s="214"/>
      <c r="D54" s="214"/>
      <c r="E54" s="210"/>
      <c r="F54" s="209"/>
      <c r="G54" s="214"/>
      <c r="H54" s="214"/>
      <c r="I54" s="211"/>
      <c r="J54" s="190">
        <v>0</v>
      </c>
      <c r="K54" s="190">
        <v>0</v>
      </c>
      <c r="L54" s="190">
        <v>0</v>
      </c>
      <c r="M54" s="190">
        <f t="shared" si="3"/>
        <v>0</v>
      </c>
      <c r="N54" s="190">
        <v>0</v>
      </c>
      <c r="O54" s="190">
        <f t="shared" si="15"/>
        <v>0</v>
      </c>
      <c r="P54" s="190">
        <v>0</v>
      </c>
      <c r="Q54" s="191">
        <f t="shared" si="16"/>
        <v>0</v>
      </c>
      <c r="R54" s="192"/>
      <c r="S54" s="192"/>
      <c r="T54" s="192"/>
      <c r="U54" s="215"/>
      <c r="V54" s="194"/>
      <c r="W54" s="195"/>
      <c r="X54" s="195"/>
      <c r="Y54" s="195"/>
      <c r="Z54" s="195"/>
      <c r="AA54" s="195"/>
      <c r="AB54" s="195"/>
      <c r="AC54" s="195"/>
      <c r="AD54" s="195"/>
      <c r="AE54" s="195"/>
      <c r="AF54" s="195"/>
      <c r="AG54" s="195"/>
      <c r="AH54" s="195"/>
      <c r="AI54" s="196">
        <f t="shared" si="17"/>
        <v>0</v>
      </c>
      <c r="AJ54" s="197">
        <f t="shared" si="18"/>
        <v>0</v>
      </c>
    </row>
    <row r="55" spans="1:36" x14ac:dyDescent="0.3">
      <c r="A55" s="213"/>
      <c r="B55" s="209"/>
      <c r="C55" s="214"/>
      <c r="D55" s="214"/>
      <c r="E55" s="210"/>
      <c r="F55" s="209"/>
      <c r="G55" s="214"/>
      <c r="H55" s="214"/>
      <c r="I55" s="211"/>
      <c r="J55" s="190">
        <v>0</v>
      </c>
      <c r="K55" s="190">
        <v>0</v>
      </c>
      <c r="L55" s="190">
        <v>0</v>
      </c>
      <c r="M55" s="190">
        <f t="shared" si="3"/>
        <v>0</v>
      </c>
      <c r="N55" s="190">
        <v>0</v>
      </c>
      <c r="O55" s="190">
        <f t="shared" si="15"/>
        <v>0</v>
      </c>
      <c r="P55" s="190">
        <v>0</v>
      </c>
      <c r="Q55" s="191">
        <f t="shared" si="16"/>
        <v>0</v>
      </c>
      <c r="R55" s="192"/>
      <c r="S55" s="192"/>
      <c r="T55" s="192"/>
      <c r="U55" s="215"/>
      <c r="V55" s="194"/>
      <c r="W55" s="195"/>
      <c r="X55" s="195"/>
      <c r="Y55" s="195"/>
      <c r="Z55" s="195"/>
      <c r="AA55" s="195"/>
      <c r="AB55" s="195"/>
      <c r="AC55" s="195"/>
      <c r="AD55" s="195"/>
      <c r="AE55" s="195"/>
      <c r="AF55" s="195"/>
      <c r="AG55" s="195"/>
      <c r="AH55" s="195"/>
      <c r="AI55" s="196">
        <f t="shared" si="17"/>
        <v>0</v>
      </c>
      <c r="AJ55" s="197">
        <f t="shared" si="18"/>
        <v>0</v>
      </c>
    </row>
    <row r="56" spans="1:36" x14ac:dyDescent="0.3">
      <c r="A56" s="213"/>
      <c r="B56" s="209"/>
      <c r="C56" s="214"/>
      <c r="D56" s="214"/>
      <c r="E56" s="210"/>
      <c r="F56" s="209"/>
      <c r="G56" s="214"/>
      <c r="H56" s="214"/>
      <c r="I56" s="211"/>
      <c r="J56" s="190">
        <v>0</v>
      </c>
      <c r="K56" s="190">
        <v>0</v>
      </c>
      <c r="L56" s="190">
        <v>0</v>
      </c>
      <c r="M56" s="190">
        <f t="shared" si="3"/>
        <v>0</v>
      </c>
      <c r="N56" s="190">
        <v>0</v>
      </c>
      <c r="O56" s="190">
        <f t="shared" si="15"/>
        <v>0</v>
      </c>
      <c r="P56" s="190">
        <v>0</v>
      </c>
      <c r="Q56" s="191">
        <f t="shared" si="16"/>
        <v>0</v>
      </c>
      <c r="R56" s="192"/>
      <c r="S56" s="192"/>
      <c r="T56" s="192"/>
      <c r="U56" s="215"/>
      <c r="V56" s="194"/>
      <c r="W56" s="195"/>
      <c r="X56" s="195"/>
      <c r="Y56" s="195"/>
      <c r="Z56" s="195"/>
      <c r="AA56" s="195"/>
      <c r="AB56" s="195"/>
      <c r="AC56" s="195"/>
      <c r="AD56" s="195"/>
      <c r="AE56" s="195"/>
      <c r="AF56" s="195"/>
      <c r="AG56" s="195"/>
      <c r="AH56" s="195"/>
      <c r="AI56" s="196">
        <f t="shared" si="17"/>
        <v>0</v>
      </c>
      <c r="AJ56" s="197">
        <f t="shared" si="18"/>
        <v>0</v>
      </c>
    </row>
    <row r="57" spans="1:36" x14ac:dyDescent="0.3">
      <c r="A57" s="213"/>
      <c r="B57" s="209"/>
      <c r="C57" s="214"/>
      <c r="D57" s="214"/>
      <c r="E57" s="210"/>
      <c r="F57" s="209"/>
      <c r="G57" s="214"/>
      <c r="H57" s="214"/>
      <c r="I57" s="211"/>
      <c r="J57" s="190">
        <v>0</v>
      </c>
      <c r="K57" s="190">
        <v>0</v>
      </c>
      <c r="L57" s="190">
        <v>0</v>
      </c>
      <c r="M57" s="190">
        <f t="shared" si="3"/>
        <v>0</v>
      </c>
      <c r="N57" s="190">
        <v>0</v>
      </c>
      <c r="O57" s="190">
        <f t="shared" si="15"/>
        <v>0</v>
      </c>
      <c r="P57" s="190">
        <v>0</v>
      </c>
      <c r="Q57" s="191">
        <f t="shared" si="16"/>
        <v>0</v>
      </c>
      <c r="R57" s="192"/>
      <c r="S57" s="192"/>
      <c r="T57" s="192"/>
      <c r="U57" s="215"/>
      <c r="V57" s="194"/>
      <c r="W57" s="195"/>
      <c r="X57" s="195"/>
      <c r="Y57" s="195"/>
      <c r="Z57" s="195"/>
      <c r="AA57" s="195"/>
      <c r="AB57" s="195"/>
      <c r="AC57" s="195"/>
      <c r="AD57" s="195"/>
      <c r="AE57" s="195"/>
      <c r="AF57" s="195"/>
      <c r="AG57" s="195"/>
      <c r="AH57" s="195"/>
      <c r="AI57" s="196">
        <f t="shared" si="17"/>
        <v>0</v>
      </c>
      <c r="AJ57" s="197">
        <f t="shared" si="18"/>
        <v>0</v>
      </c>
    </row>
    <row r="58" spans="1:36" x14ac:dyDescent="0.3">
      <c r="A58" s="213"/>
      <c r="B58" s="209"/>
      <c r="C58" s="214"/>
      <c r="D58" s="214"/>
      <c r="E58" s="210"/>
      <c r="F58" s="209"/>
      <c r="G58" s="214"/>
      <c r="H58" s="214"/>
      <c r="I58" s="211"/>
      <c r="J58" s="190">
        <v>0</v>
      </c>
      <c r="K58" s="190">
        <v>0</v>
      </c>
      <c r="L58" s="190">
        <v>0</v>
      </c>
      <c r="M58" s="190">
        <f t="shared" si="3"/>
        <v>0</v>
      </c>
      <c r="N58" s="190">
        <v>0</v>
      </c>
      <c r="O58" s="190">
        <f t="shared" si="4"/>
        <v>0</v>
      </c>
      <c r="P58" s="190">
        <v>0</v>
      </c>
      <c r="Q58" s="191">
        <f t="shared" si="6"/>
        <v>0</v>
      </c>
      <c r="R58" s="192"/>
      <c r="S58" s="192"/>
      <c r="T58" s="192"/>
      <c r="U58" s="215"/>
      <c r="V58" s="194"/>
      <c r="W58" s="195"/>
      <c r="X58" s="195"/>
      <c r="Y58" s="195"/>
      <c r="Z58" s="195"/>
      <c r="AA58" s="195"/>
      <c r="AB58" s="195"/>
      <c r="AC58" s="195"/>
      <c r="AD58" s="195"/>
      <c r="AE58" s="195"/>
      <c r="AF58" s="195"/>
      <c r="AG58" s="195"/>
      <c r="AH58" s="195"/>
      <c r="AI58" s="196">
        <f t="shared" si="17"/>
        <v>0</v>
      </c>
      <c r="AJ58" s="197">
        <f t="shared" si="18"/>
        <v>0</v>
      </c>
    </row>
    <row r="59" spans="1:36" x14ac:dyDescent="0.3">
      <c r="A59" s="213"/>
      <c r="B59" s="209"/>
      <c r="C59" s="214"/>
      <c r="D59" s="214"/>
      <c r="E59" s="210"/>
      <c r="F59" s="209"/>
      <c r="G59" s="214"/>
      <c r="H59" s="214"/>
      <c r="I59" s="211"/>
      <c r="J59" s="190">
        <v>0</v>
      </c>
      <c r="K59" s="190">
        <v>0</v>
      </c>
      <c r="L59" s="190">
        <v>0</v>
      </c>
      <c r="M59" s="190">
        <f t="shared" si="3"/>
        <v>0</v>
      </c>
      <c r="N59" s="190">
        <v>0</v>
      </c>
      <c r="O59" s="190">
        <f t="shared" si="4"/>
        <v>0</v>
      </c>
      <c r="P59" s="190">
        <v>0</v>
      </c>
      <c r="Q59" s="191">
        <f t="shared" si="6"/>
        <v>0</v>
      </c>
      <c r="R59" s="192"/>
      <c r="S59" s="192"/>
      <c r="T59" s="192"/>
      <c r="U59" s="215"/>
      <c r="V59" s="194"/>
      <c r="W59" s="195"/>
      <c r="X59" s="195"/>
      <c r="Y59" s="195"/>
      <c r="Z59" s="195"/>
      <c r="AA59" s="195"/>
      <c r="AB59" s="195"/>
      <c r="AC59" s="195"/>
      <c r="AD59" s="195"/>
      <c r="AE59" s="195"/>
      <c r="AF59" s="195"/>
      <c r="AG59" s="195"/>
      <c r="AH59" s="195"/>
      <c r="AI59" s="196">
        <f t="shared" si="17"/>
        <v>0</v>
      </c>
      <c r="AJ59" s="197">
        <f t="shared" si="18"/>
        <v>0</v>
      </c>
    </row>
    <row r="60" spans="1:36" x14ac:dyDescent="0.3">
      <c r="A60" s="213"/>
      <c r="B60" s="209"/>
      <c r="C60" s="214"/>
      <c r="D60" s="214"/>
      <c r="E60" s="210"/>
      <c r="F60" s="209"/>
      <c r="G60" s="214"/>
      <c r="H60" s="214"/>
      <c r="I60" s="211"/>
      <c r="J60" s="190">
        <v>0</v>
      </c>
      <c r="K60" s="190">
        <v>0</v>
      </c>
      <c r="L60" s="190">
        <v>0</v>
      </c>
      <c r="M60" s="190">
        <f t="shared" si="3"/>
        <v>0</v>
      </c>
      <c r="N60" s="190">
        <v>0</v>
      </c>
      <c r="O60" s="190">
        <f t="shared" si="4"/>
        <v>0</v>
      </c>
      <c r="P60" s="190">
        <v>0</v>
      </c>
      <c r="Q60" s="191">
        <f t="shared" si="6"/>
        <v>0</v>
      </c>
      <c r="R60" s="192"/>
      <c r="S60" s="192"/>
      <c r="T60" s="192"/>
      <c r="U60" s="215"/>
      <c r="V60" s="194"/>
      <c r="W60" s="195"/>
      <c r="X60" s="195"/>
      <c r="Y60" s="195"/>
      <c r="Z60" s="195"/>
      <c r="AA60" s="195"/>
      <c r="AB60" s="195"/>
      <c r="AC60" s="195"/>
      <c r="AD60" s="195"/>
      <c r="AE60" s="195"/>
      <c r="AF60" s="195"/>
      <c r="AG60" s="195"/>
      <c r="AH60" s="195"/>
      <c r="AI60" s="196">
        <f t="shared" si="17"/>
        <v>0</v>
      </c>
      <c r="AJ60" s="197">
        <f t="shared" si="18"/>
        <v>0</v>
      </c>
    </row>
    <row r="61" spans="1:36" x14ac:dyDescent="0.3">
      <c r="A61" s="213"/>
      <c r="B61" s="209"/>
      <c r="C61" s="214"/>
      <c r="D61" s="188"/>
      <c r="E61" s="210"/>
      <c r="F61" s="209"/>
      <c r="G61" s="214"/>
      <c r="H61" s="188"/>
      <c r="I61" s="211"/>
      <c r="J61" s="190">
        <v>0</v>
      </c>
      <c r="K61" s="190">
        <v>0</v>
      </c>
      <c r="L61" s="190">
        <v>0</v>
      </c>
      <c r="M61" s="190">
        <f t="shared" si="3"/>
        <v>0</v>
      </c>
      <c r="N61" s="190">
        <v>0</v>
      </c>
      <c r="O61" s="190">
        <f t="shared" si="4"/>
        <v>0</v>
      </c>
      <c r="P61" s="190">
        <v>0</v>
      </c>
      <c r="Q61" s="191">
        <f t="shared" si="6"/>
        <v>0</v>
      </c>
      <c r="R61" s="192"/>
      <c r="S61" s="192"/>
      <c r="T61" s="192"/>
      <c r="U61" s="215"/>
      <c r="V61" s="194"/>
      <c r="W61" s="195"/>
      <c r="X61" s="195"/>
      <c r="Y61" s="195"/>
      <c r="Z61" s="195"/>
      <c r="AA61" s="195"/>
      <c r="AB61" s="195"/>
      <c r="AC61" s="195"/>
      <c r="AD61" s="195"/>
      <c r="AE61" s="195"/>
      <c r="AF61" s="195"/>
      <c r="AG61" s="195"/>
      <c r="AH61" s="195"/>
      <c r="AI61" s="196">
        <f t="shared" si="17"/>
        <v>0</v>
      </c>
      <c r="AJ61" s="197">
        <f t="shared" si="18"/>
        <v>0</v>
      </c>
    </row>
    <row r="62" spans="1:36" x14ac:dyDescent="0.3">
      <c r="A62" s="122" t="s">
        <v>928</v>
      </c>
      <c r="B62" s="153"/>
      <c r="C62" s="154"/>
      <c r="D62" s="154"/>
      <c r="E62" s="155"/>
      <c r="F62" s="153"/>
      <c r="G62" s="154"/>
      <c r="H62" s="154"/>
      <c r="I62" s="156"/>
      <c r="J62" s="157"/>
      <c r="K62" s="157"/>
      <c r="L62" s="157"/>
      <c r="M62" s="157"/>
      <c r="N62" s="157"/>
      <c r="O62" s="157"/>
      <c r="P62" s="157"/>
      <c r="Q62" s="144"/>
      <c r="R62" s="144"/>
      <c r="S62" s="144"/>
      <c r="T62" s="144"/>
      <c r="U62" s="124"/>
      <c r="V62" s="146"/>
      <c r="W62" s="147"/>
      <c r="X62" s="136"/>
      <c r="Y62" s="136"/>
      <c r="Z62" s="136"/>
      <c r="AA62" s="136"/>
      <c r="AB62" s="136"/>
      <c r="AC62" s="136"/>
      <c r="AD62" s="136"/>
      <c r="AE62" s="136"/>
      <c r="AF62" s="136"/>
      <c r="AG62" s="136"/>
      <c r="AH62" s="136"/>
      <c r="AI62" s="136"/>
      <c r="AJ62" s="137"/>
    </row>
    <row r="63" spans="1:36" x14ac:dyDescent="0.3">
      <c r="A63" s="186"/>
      <c r="B63" s="209"/>
      <c r="C63" s="209"/>
      <c r="D63" s="209"/>
      <c r="E63" s="210"/>
      <c r="F63" s="209"/>
      <c r="G63" s="209"/>
      <c r="H63" s="209"/>
      <c r="I63" s="211"/>
      <c r="J63" s="190">
        <v>0</v>
      </c>
      <c r="K63" s="190">
        <v>0</v>
      </c>
      <c r="L63" s="190">
        <f t="shared" ref="L63:L65" si="19">J63+K63</f>
        <v>0</v>
      </c>
      <c r="M63" s="190">
        <f t="shared" si="3"/>
        <v>0</v>
      </c>
      <c r="N63" s="190">
        <v>0</v>
      </c>
      <c r="O63" s="190">
        <f t="shared" si="4"/>
        <v>0</v>
      </c>
      <c r="P63" s="190">
        <f t="shared" ref="P63:P65" si="20">L63-O63</f>
        <v>0</v>
      </c>
      <c r="Q63" s="191">
        <f t="shared" si="6"/>
        <v>0</v>
      </c>
      <c r="R63" s="192"/>
      <c r="S63" s="192"/>
      <c r="T63" s="192"/>
      <c r="U63" s="208"/>
      <c r="V63" s="194"/>
      <c r="W63" s="195"/>
      <c r="X63" s="195"/>
      <c r="Y63" s="195"/>
      <c r="Z63" s="195"/>
      <c r="AA63" s="195"/>
      <c r="AB63" s="195"/>
      <c r="AC63" s="195"/>
      <c r="AD63" s="195"/>
      <c r="AE63" s="195"/>
      <c r="AF63" s="195"/>
      <c r="AG63" s="195"/>
      <c r="AH63" s="195"/>
      <c r="AI63" s="196">
        <f t="shared" ref="AI63:AI65" si="21">SUM(W63:AH63)</f>
        <v>0</v>
      </c>
      <c r="AJ63" s="197">
        <f t="shared" ref="AJ63:AJ65" si="22">Q63-AI63</f>
        <v>0</v>
      </c>
    </row>
    <row r="64" spans="1:36" x14ac:dyDescent="0.3">
      <c r="A64" s="186"/>
      <c r="B64" s="209"/>
      <c r="C64" s="209"/>
      <c r="D64" s="209"/>
      <c r="E64" s="210"/>
      <c r="F64" s="209"/>
      <c r="G64" s="209"/>
      <c r="H64" s="209"/>
      <c r="I64" s="211"/>
      <c r="J64" s="190">
        <v>0</v>
      </c>
      <c r="K64" s="190">
        <v>0</v>
      </c>
      <c r="L64" s="190">
        <f t="shared" si="19"/>
        <v>0</v>
      </c>
      <c r="M64" s="190">
        <f t="shared" si="3"/>
        <v>0</v>
      </c>
      <c r="N64" s="190">
        <v>0</v>
      </c>
      <c r="O64" s="190">
        <f t="shared" si="4"/>
        <v>0</v>
      </c>
      <c r="P64" s="190">
        <f t="shared" si="20"/>
        <v>0</v>
      </c>
      <c r="Q64" s="191">
        <f t="shared" si="6"/>
        <v>0</v>
      </c>
      <c r="R64" s="192"/>
      <c r="S64" s="192"/>
      <c r="T64" s="192"/>
      <c r="U64" s="208"/>
      <c r="V64" s="194"/>
      <c r="W64" s="195"/>
      <c r="X64" s="195"/>
      <c r="Y64" s="195"/>
      <c r="Z64" s="195"/>
      <c r="AA64" s="195"/>
      <c r="AB64" s="195"/>
      <c r="AC64" s="195"/>
      <c r="AD64" s="195"/>
      <c r="AE64" s="195"/>
      <c r="AF64" s="195"/>
      <c r="AG64" s="195"/>
      <c r="AH64" s="195"/>
      <c r="AI64" s="196">
        <f t="shared" si="21"/>
        <v>0</v>
      </c>
      <c r="AJ64" s="197">
        <f t="shared" si="22"/>
        <v>0</v>
      </c>
    </row>
    <row r="65" spans="1:36" x14ac:dyDescent="0.3">
      <c r="A65" s="186"/>
      <c r="B65" s="209"/>
      <c r="C65" s="209"/>
      <c r="D65" s="209"/>
      <c r="E65" s="210"/>
      <c r="F65" s="209"/>
      <c r="G65" s="209"/>
      <c r="H65" s="209"/>
      <c r="I65" s="211"/>
      <c r="J65" s="190">
        <v>0</v>
      </c>
      <c r="K65" s="190">
        <v>0</v>
      </c>
      <c r="L65" s="190">
        <f t="shared" si="19"/>
        <v>0</v>
      </c>
      <c r="M65" s="190">
        <f t="shared" si="3"/>
        <v>0</v>
      </c>
      <c r="N65" s="190">
        <v>0</v>
      </c>
      <c r="O65" s="190">
        <f t="shared" si="4"/>
        <v>0</v>
      </c>
      <c r="P65" s="190">
        <f t="shared" si="20"/>
        <v>0</v>
      </c>
      <c r="Q65" s="191">
        <f t="shared" si="6"/>
        <v>0</v>
      </c>
      <c r="R65" s="192"/>
      <c r="S65" s="192"/>
      <c r="T65" s="192"/>
      <c r="U65" s="208"/>
      <c r="V65" s="194"/>
      <c r="W65" s="195"/>
      <c r="X65" s="195"/>
      <c r="Y65" s="195"/>
      <c r="Z65" s="195"/>
      <c r="AA65" s="195"/>
      <c r="AB65" s="195"/>
      <c r="AC65" s="195"/>
      <c r="AD65" s="195"/>
      <c r="AE65" s="195"/>
      <c r="AF65" s="195"/>
      <c r="AG65" s="195"/>
      <c r="AH65" s="195"/>
      <c r="AI65" s="196">
        <f t="shared" si="21"/>
        <v>0</v>
      </c>
      <c r="AJ65" s="197">
        <f t="shared" si="22"/>
        <v>0</v>
      </c>
    </row>
    <row r="66" spans="1:36" ht="15" thickBot="1" x14ac:dyDescent="0.35">
      <c r="A66" s="159"/>
      <c r="B66" s="124"/>
      <c r="C66" s="124"/>
      <c r="D66" s="124"/>
      <c r="E66" s="124"/>
      <c r="F66" s="124"/>
      <c r="G66" s="124"/>
      <c r="H66" s="124"/>
      <c r="I66" s="124"/>
      <c r="J66" s="160"/>
      <c r="K66" s="160"/>
      <c r="L66" s="160"/>
      <c r="M66" s="160"/>
      <c r="N66" s="160"/>
      <c r="O66" s="160"/>
      <c r="P66" s="160"/>
      <c r="Q66" s="216">
        <f>SUM(Q8:Q65)</f>
        <v>0</v>
      </c>
      <c r="R66" s="216">
        <f>SUM(R8:R65)</f>
        <v>0</v>
      </c>
      <c r="S66" s="216">
        <f>SUM(S8:S65)</f>
        <v>0</v>
      </c>
      <c r="T66" s="216">
        <f>SUM(T8:T65)</f>
        <v>0</v>
      </c>
      <c r="U66" s="161"/>
      <c r="V66" s="161" t="s">
        <v>922</v>
      </c>
      <c r="W66" s="216">
        <f t="shared" ref="W66:AJ66" si="23">SUM(W9:W65)</f>
        <v>0</v>
      </c>
      <c r="X66" s="216">
        <f t="shared" si="23"/>
        <v>0</v>
      </c>
      <c r="Y66" s="216">
        <f t="shared" si="23"/>
        <v>0</v>
      </c>
      <c r="Z66" s="216">
        <f t="shared" si="23"/>
        <v>0</v>
      </c>
      <c r="AA66" s="216">
        <f t="shared" si="23"/>
        <v>0</v>
      </c>
      <c r="AB66" s="216">
        <f t="shared" si="23"/>
        <v>0</v>
      </c>
      <c r="AC66" s="216">
        <f t="shared" si="23"/>
        <v>0</v>
      </c>
      <c r="AD66" s="216">
        <f t="shared" si="23"/>
        <v>0</v>
      </c>
      <c r="AE66" s="216">
        <f t="shared" si="23"/>
        <v>0</v>
      </c>
      <c r="AF66" s="216">
        <f t="shared" si="23"/>
        <v>0</v>
      </c>
      <c r="AG66" s="216">
        <f t="shared" si="23"/>
        <v>0</v>
      </c>
      <c r="AH66" s="216">
        <f t="shared" si="23"/>
        <v>0</v>
      </c>
      <c r="AI66" s="216">
        <f t="shared" si="23"/>
        <v>0</v>
      </c>
      <c r="AJ66" s="216">
        <f t="shared" si="23"/>
        <v>0</v>
      </c>
    </row>
    <row r="67" spans="1:36" ht="15" thickTop="1" x14ac:dyDescent="0.3">
      <c r="A67" s="123"/>
      <c r="B67" s="125"/>
      <c r="C67" s="125"/>
      <c r="D67" s="125"/>
      <c r="E67" s="125"/>
      <c r="F67" s="125"/>
      <c r="G67" s="125"/>
      <c r="H67" s="125"/>
      <c r="I67" s="125"/>
      <c r="J67" s="162"/>
      <c r="K67" s="162"/>
      <c r="L67" s="162"/>
      <c r="M67" s="162"/>
      <c r="N67" s="162"/>
      <c r="O67" s="162"/>
      <c r="P67" s="162"/>
      <c r="Q67" s="162"/>
      <c r="R67" s="162"/>
      <c r="S67" s="162"/>
      <c r="T67" s="162"/>
      <c r="U67" s="125"/>
      <c r="V67" s="125"/>
      <c r="W67" s="163"/>
      <c r="X67" s="163"/>
      <c r="Y67" s="163"/>
      <c r="Z67" s="163"/>
      <c r="AA67" s="163"/>
      <c r="AB67" s="163"/>
      <c r="AC67" s="163"/>
      <c r="AD67" s="163"/>
      <c r="AE67" s="163"/>
      <c r="AF67" s="163"/>
      <c r="AG67" s="163"/>
      <c r="AH67" s="163"/>
      <c r="AI67" s="163"/>
      <c r="AJ67" s="163"/>
    </row>
    <row r="68" spans="1:36" x14ac:dyDescent="0.3">
      <c r="A68" s="123" t="s">
        <v>929</v>
      </c>
      <c r="B68" s="124"/>
      <c r="C68" s="124"/>
      <c r="D68" s="124"/>
      <c r="E68" s="124"/>
      <c r="F68" s="124"/>
      <c r="G68" s="124"/>
      <c r="H68" s="124"/>
      <c r="I68" s="124"/>
      <c r="J68" s="160"/>
      <c r="K68" s="160"/>
      <c r="L68" s="160"/>
      <c r="M68" s="160"/>
      <c r="N68" s="160"/>
      <c r="O68" s="160"/>
      <c r="P68" s="160"/>
      <c r="Q68" s="160"/>
      <c r="R68" s="160"/>
      <c r="S68" s="160"/>
      <c r="T68" s="160"/>
      <c r="U68" s="124"/>
      <c r="V68" s="124"/>
      <c r="W68" s="164"/>
      <c r="X68" s="164"/>
      <c r="Y68" s="164"/>
      <c r="Z68" s="164"/>
      <c r="AA68" s="164"/>
      <c r="AB68" s="164"/>
      <c r="AC68" s="164"/>
      <c r="AD68" s="164"/>
      <c r="AE68" s="164"/>
      <c r="AF68" s="164"/>
      <c r="AG68" s="164" t="s">
        <v>930</v>
      </c>
      <c r="AH68" s="164"/>
      <c r="AI68" s="164" t="s">
        <v>931</v>
      </c>
      <c r="AJ68" s="164" t="s">
        <v>923</v>
      </c>
    </row>
    <row r="69" spans="1:36" x14ac:dyDescent="0.3">
      <c r="A69" s="125" t="s">
        <v>932</v>
      </c>
      <c r="B69" s="124"/>
      <c r="C69" s="124"/>
      <c r="D69" s="124"/>
      <c r="E69" s="124"/>
      <c r="F69" s="124"/>
      <c r="G69" s="124"/>
      <c r="H69" s="124"/>
      <c r="I69" s="124"/>
      <c r="J69" s="160">
        <f>SUM(J9:J30)</f>
        <v>0</v>
      </c>
      <c r="K69" s="160">
        <f t="shared" ref="K69:L69" si="24">SUM(K9:K30)</f>
        <v>0</v>
      </c>
      <c r="L69" s="160">
        <f t="shared" si="24"/>
        <v>0</v>
      </c>
      <c r="M69" s="160">
        <f>SUM(M9:M30)</f>
        <v>0</v>
      </c>
      <c r="N69" s="160">
        <f t="shared" ref="N69:P69" si="25">SUM(N9:N30)</f>
        <v>0</v>
      </c>
      <c r="O69" s="160">
        <f t="shared" si="25"/>
        <v>0</v>
      </c>
      <c r="P69" s="160">
        <f t="shared" si="25"/>
        <v>0</v>
      </c>
      <c r="Q69" s="160">
        <f>SUM(Q9:Q30)</f>
        <v>0</v>
      </c>
      <c r="R69" s="160">
        <f>SUM(R9:R30)</f>
        <v>0</v>
      </c>
      <c r="S69" s="160">
        <f>SUM(S9:S30)</f>
        <v>0</v>
      </c>
      <c r="T69" s="160">
        <f>SUM(T9:T30)</f>
        <v>0</v>
      </c>
      <c r="U69" s="123"/>
      <c r="V69" s="123"/>
      <c r="W69" s="165"/>
      <c r="X69" s="165"/>
      <c r="Y69" s="165"/>
      <c r="Z69" s="165"/>
      <c r="AA69" s="165"/>
      <c r="AB69" s="165"/>
      <c r="AC69" s="165"/>
      <c r="AD69" s="165"/>
      <c r="AE69" s="165"/>
      <c r="AF69" s="165"/>
      <c r="AG69" s="124" t="s">
        <v>932</v>
      </c>
      <c r="AH69" s="164"/>
      <c r="AI69" s="160">
        <f>SUM(AI9:AI30)</f>
        <v>0</v>
      </c>
      <c r="AJ69" s="160">
        <f>SUM(AJ9:AJ30)</f>
        <v>0</v>
      </c>
    </row>
    <row r="70" spans="1:36" x14ac:dyDescent="0.3">
      <c r="A70" s="125" t="s">
        <v>933</v>
      </c>
      <c r="B70" s="123"/>
      <c r="C70" s="123"/>
      <c r="D70" s="123"/>
      <c r="E70" s="123"/>
      <c r="F70" s="123"/>
      <c r="G70" s="123"/>
      <c r="H70" s="123"/>
      <c r="I70" s="123"/>
      <c r="J70" s="160">
        <f>SUM(J32:J44)</f>
        <v>0</v>
      </c>
      <c r="K70" s="160">
        <f t="shared" ref="K70:L70" si="26">SUM(K32:K44)</f>
        <v>0</v>
      </c>
      <c r="L70" s="160">
        <f t="shared" si="26"/>
        <v>0</v>
      </c>
      <c r="M70" s="160">
        <f>SUM(M32:M44)</f>
        <v>0</v>
      </c>
      <c r="N70" s="160">
        <f t="shared" ref="N70:P70" si="27">SUM(N32:N44)</f>
        <v>0</v>
      </c>
      <c r="O70" s="160">
        <f t="shared" si="27"/>
        <v>0</v>
      </c>
      <c r="P70" s="160">
        <f t="shared" si="27"/>
        <v>0</v>
      </c>
      <c r="Q70" s="160">
        <f>SUM(Q32:Q44)</f>
        <v>0</v>
      </c>
      <c r="R70" s="160">
        <f>SUM(R32:R44)</f>
        <v>0</v>
      </c>
      <c r="S70" s="160">
        <f>SUM(S32:S44)</f>
        <v>0</v>
      </c>
      <c r="T70" s="160">
        <f>SUM(T32:T44)</f>
        <v>0</v>
      </c>
      <c r="U70" s="123"/>
      <c r="V70" s="123"/>
      <c r="W70" s="165"/>
      <c r="X70" s="165"/>
      <c r="Y70" s="165"/>
      <c r="Z70" s="165"/>
      <c r="AA70" s="165"/>
      <c r="AB70" s="165"/>
      <c r="AC70" s="165"/>
      <c r="AD70" s="165"/>
      <c r="AE70" s="165"/>
      <c r="AF70" s="165"/>
      <c r="AG70" s="124" t="s">
        <v>933</v>
      </c>
      <c r="AH70" s="164"/>
      <c r="AI70" s="160">
        <f>SUM(AI32:AI44)</f>
        <v>0</v>
      </c>
      <c r="AJ70" s="160">
        <f>SUM(AJ32:AJ44)</f>
        <v>0</v>
      </c>
    </row>
    <row r="71" spans="1:36" x14ac:dyDescent="0.3">
      <c r="A71" s="125" t="s">
        <v>926</v>
      </c>
      <c r="B71" s="124"/>
      <c r="C71" s="124"/>
      <c r="D71" s="124"/>
      <c r="E71" s="124"/>
      <c r="F71" s="124"/>
      <c r="G71" s="124"/>
      <c r="H71" s="124"/>
      <c r="I71" s="124"/>
      <c r="J71" s="160">
        <f>SUM(J46:J48)</f>
        <v>0</v>
      </c>
      <c r="K71" s="160">
        <f t="shared" ref="K71:L71" si="28">SUM(K46:K48)</f>
        <v>0</v>
      </c>
      <c r="L71" s="160">
        <f t="shared" si="28"/>
        <v>0</v>
      </c>
      <c r="M71" s="160">
        <f>SUM(M46:M48)</f>
        <v>0</v>
      </c>
      <c r="N71" s="160">
        <f t="shared" ref="N71:P71" si="29">SUM(N46:N48)</f>
        <v>0</v>
      </c>
      <c r="O71" s="160">
        <f t="shared" si="29"/>
        <v>0</v>
      </c>
      <c r="P71" s="160">
        <f t="shared" si="29"/>
        <v>0</v>
      </c>
      <c r="Q71" s="160">
        <f>SUM(Q46:Q48)</f>
        <v>0</v>
      </c>
      <c r="R71" s="160">
        <f>SUM(R46:R48)</f>
        <v>0</v>
      </c>
      <c r="S71" s="160">
        <f t="shared" ref="S71:T71" si="30">SUM(S46:S48)</f>
        <v>0</v>
      </c>
      <c r="T71" s="160">
        <f t="shared" si="30"/>
        <v>0</v>
      </c>
      <c r="U71" s="123"/>
      <c r="V71" s="123"/>
      <c r="W71" s="165"/>
      <c r="X71" s="165"/>
      <c r="Y71" s="165"/>
      <c r="Z71" s="165"/>
      <c r="AA71" s="165"/>
      <c r="AB71" s="165"/>
      <c r="AC71" s="165"/>
      <c r="AD71" s="165"/>
      <c r="AE71" s="165"/>
      <c r="AF71" s="165"/>
      <c r="AG71" s="124" t="s">
        <v>926</v>
      </c>
      <c r="AH71" s="164"/>
      <c r="AI71" s="160">
        <f>SUM(AI46:AI48)</f>
        <v>0</v>
      </c>
      <c r="AJ71" s="160">
        <f>SUM(AJ46:AJ48)</f>
        <v>0</v>
      </c>
    </row>
    <row r="72" spans="1:36" x14ac:dyDescent="0.3">
      <c r="A72" s="125" t="s">
        <v>927</v>
      </c>
      <c r="B72" s="124"/>
      <c r="C72" s="124"/>
      <c r="D72" s="124"/>
      <c r="E72" s="124"/>
      <c r="F72" s="124"/>
      <c r="G72" s="124"/>
      <c r="H72" s="124"/>
      <c r="I72" s="124"/>
      <c r="J72" s="160">
        <f>SUM(J50:J61)</f>
        <v>0</v>
      </c>
      <c r="K72" s="160">
        <f t="shared" ref="K72:Q72" si="31">SUM(K50:K61)</f>
        <v>0</v>
      </c>
      <c r="L72" s="160">
        <f t="shared" si="31"/>
        <v>0</v>
      </c>
      <c r="M72" s="160">
        <f t="shared" si="31"/>
        <v>0</v>
      </c>
      <c r="N72" s="160">
        <f t="shared" si="31"/>
        <v>0</v>
      </c>
      <c r="O72" s="160">
        <f t="shared" si="31"/>
        <v>0</v>
      </c>
      <c r="P72" s="160">
        <f t="shared" si="31"/>
        <v>0</v>
      </c>
      <c r="Q72" s="160">
        <f t="shared" si="31"/>
        <v>0</v>
      </c>
      <c r="R72" s="160">
        <f>SUM(R58:R61)</f>
        <v>0</v>
      </c>
      <c r="S72" s="160">
        <f t="shared" ref="S72:T72" si="32">SUM(S58:S61)</f>
        <v>0</v>
      </c>
      <c r="T72" s="160">
        <f t="shared" si="32"/>
        <v>0</v>
      </c>
      <c r="U72" s="123"/>
      <c r="V72" s="123"/>
      <c r="W72" s="165"/>
      <c r="X72" s="165"/>
      <c r="Y72" s="165"/>
      <c r="Z72" s="165"/>
      <c r="AA72" s="165"/>
      <c r="AB72" s="165"/>
      <c r="AC72" s="165"/>
      <c r="AD72" s="165"/>
      <c r="AE72" s="165"/>
      <c r="AF72" s="165"/>
      <c r="AG72" s="124" t="s">
        <v>927</v>
      </c>
      <c r="AH72" s="164"/>
      <c r="AI72" s="160">
        <f>SUM(AI58:AI61)</f>
        <v>0</v>
      </c>
      <c r="AJ72" s="160">
        <f>SUM(AJ58:AJ61)</f>
        <v>0</v>
      </c>
    </row>
    <row r="73" spans="1:36" x14ac:dyDescent="0.3">
      <c r="A73" s="125" t="s">
        <v>934</v>
      </c>
      <c r="B73" s="124"/>
      <c r="C73" s="124"/>
      <c r="D73" s="124"/>
      <c r="E73" s="124"/>
      <c r="F73" s="124"/>
      <c r="G73" s="124"/>
      <c r="H73" s="124"/>
      <c r="I73" s="124"/>
      <c r="J73" s="160">
        <f>SUM(J63:J65)</f>
        <v>0</v>
      </c>
      <c r="K73" s="160">
        <f t="shared" ref="K73:L73" si="33">SUM(K63:K65)</f>
        <v>0</v>
      </c>
      <c r="L73" s="160">
        <f t="shared" si="33"/>
        <v>0</v>
      </c>
      <c r="M73" s="160">
        <f>SUM(M63:M65)</f>
        <v>0</v>
      </c>
      <c r="N73" s="160">
        <f t="shared" ref="N73:P73" si="34">SUM(N63:N65)</f>
        <v>0</v>
      </c>
      <c r="O73" s="160">
        <f t="shared" si="34"/>
        <v>0</v>
      </c>
      <c r="P73" s="160">
        <f t="shared" si="34"/>
        <v>0</v>
      </c>
      <c r="Q73" s="160">
        <f>SUM(Q63:Q65)</f>
        <v>0</v>
      </c>
      <c r="R73" s="160">
        <f>SUM(R63:R65)</f>
        <v>0</v>
      </c>
      <c r="S73" s="160">
        <f t="shared" ref="S73:T73" si="35">SUM(S63:S65)</f>
        <v>0</v>
      </c>
      <c r="T73" s="160">
        <f t="shared" si="35"/>
        <v>0</v>
      </c>
      <c r="U73" s="123"/>
      <c r="V73" s="123"/>
      <c r="W73" s="165"/>
      <c r="X73" s="165"/>
      <c r="Y73" s="165"/>
      <c r="Z73" s="165"/>
      <c r="AA73" s="165"/>
      <c r="AB73" s="165"/>
      <c r="AC73" s="165"/>
      <c r="AD73" s="165"/>
      <c r="AE73" s="165"/>
      <c r="AF73" s="165"/>
      <c r="AG73" s="124" t="s">
        <v>934</v>
      </c>
      <c r="AH73" s="164"/>
      <c r="AI73" s="160">
        <f>SUM(AI63:AI65)</f>
        <v>0</v>
      </c>
      <c r="AJ73" s="160">
        <f>SUM(AJ63:AJ65)</f>
        <v>0</v>
      </c>
    </row>
    <row r="74" spans="1:36" ht="15" thickBot="1" x14ac:dyDescent="0.35">
      <c r="A74" s="125" t="s">
        <v>812</v>
      </c>
      <c r="B74" s="124"/>
      <c r="C74" s="124"/>
      <c r="D74" s="124"/>
      <c r="E74" s="124"/>
      <c r="F74" s="124"/>
      <c r="G74" s="124"/>
      <c r="H74" s="124"/>
      <c r="I74" s="124"/>
      <c r="J74" s="166">
        <f>SUM(J69:J73)</f>
        <v>0</v>
      </c>
      <c r="K74" s="166">
        <f t="shared" ref="K74:Q74" si="36">SUM(K69:K73)</f>
        <v>0</v>
      </c>
      <c r="L74" s="166">
        <f t="shared" si="36"/>
        <v>0</v>
      </c>
      <c r="M74" s="166">
        <f t="shared" si="36"/>
        <v>0</v>
      </c>
      <c r="N74" s="166">
        <f t="shared" si="36"/>
        <v>0</v>
      </c>
      <c r="O74" s="166">
        <f t="shared" si="36"/>
        <v>0</v>
      </c>
      <c r="P74" s="166">
        <f t="shared" si="36"/>
        <v>0</v>
      </c>
      <c r="Q74" s="166">
        <f t="shared" si="36"/>
        <v>0</v>
      </c>
      <c r="R74" s="166">
        <f>SUM(R69:R73)</f>
        <v>0</v>
      </c>
      <c r="S74" s="166">
        <f t="shared" ref="S74:T74" si="37">SUM(S69:S73)</f>
        <v>0</v>
      </c>
      <c r="T74" s="166">
        <f t="shared" si="37"/>
        <v>0</v>
      </c>
      <c r="U74" s="123"/>
      <c r="V74" s="123"/>
      <c r="W74" s="165"/>
      <c r="X74" s="165"/>
      <c r="Y74" s="165"/>
      <c r="Z74" s="165"/>
      <c r="AA74" s="165"/>
      <c r="AB74" s="165"/>
      <c r="AC74" s="165"/>
      <c r="AD74" s="165"/>
      <c r="AE74" s="165"/>
      <c r="AF74" s="165"/>
      <c r="AG74" s="124" t="s">
        <v>812</v>
      </c>
      <c r="AH74" s="164"/>
      <c r="AI74" s="166">
        <f>SUM(AI69:AI73)</f>
        <v>0</v>
      </c>
      <c r="AJ74" s="166">
        <f>SUM(AJ69:AJ73)</f>
        <v>0</v>
      </c>
    </row>
    <row r="75" spans="1:36" ht="15" thickTop="1" x14ac:dyDescent="0.3">
      <c r="A75" s="123"/>
      <c r="B75" s="123"/>
      <c r="C75" s="123"/>
      <c r="D75" s="123"/>
      <c r="E75" s="123"/>
      <c r="F75" s="123"/>
      <c r="G75" s="123"/>
      <c r="H75" s="123"/>
      <c r="I75" s="123"/>
      <c r="J75" s="123"/>
      <c r="K75" s="123"/>
      <c r="L75" s="123"/>
      <c r="M75" s="123"/>
      <c r="N75" s="123"/>
      <c r="O75" s="123"/>
      <c r="P75" s="123"/>
      <c r="Q75" s="123"/>
      <c r="R75" s="123"/>
      <c r="S75" s="123"/>
      <c r="T75" s="123"/>
      <c r="U75" s="123"/>
      <c r="V75" s="123"/>
      <c r="W75" s="123"/>
      <c r="X75" s="123"/>
      <c r="Y75" s="123"/>
      <c r="Z75" s="123"/>
      <c r="AA75" s="123"/>
      <c r="AB75" s="123"/>
      <c r="AC75" s="123"/>
      <c r="AD75" s="123"/>
      <c r="AE75" s="123"/>
      <c r="AF75" s="123"/>
      <c r="AG75" s="123"/>
      <c r="AH75" s="123"/>
      <c r="AI75" s="123"/>
      <c r="AJ75" s="123"/>
    </row>
    <row r="76" spans="1:36" ht="15" thickBot="1" x14ac:dyDescent="0.35">
      <c r="A76" s="123"/>
      <c r="B76" s="123"/>
      <c r="C76" s="123"/>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c r="AE76" s="123"/>
      <c r="AF76" s="123"/>
      <c r="AG76" s="167" t="s">
        <v>935</v>
      </c>
      <c r="AH76" s="167"/>
      <c r="AI76" s="487">
        <f>AI74+AJ74</f>
        <v>0</v>
      </c>
      <c r="AJ76" s="488"/>
    </row>
  </sheetData>
  <mergeCells count="4">
    <mergeCell ref="W5:AJ5"/>
    <mergeCell ref="AI76:AJ76"/>
    <mergeCell ref="A1:B1"/>
    <mergeCell ref="B3:C3"/>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EAC9B-5E4D-4B9B-A541-F3FF266CF087}">
  <sheetPr codeName="Sheet9">
    <tabColor theme="7" tint="0.39997558519241921"/>
  </sheetPr>
  <dimension ref="A1:O54"/>
  <sheetViews>
    <sheetView zoomScale="90" zoomScaleNormal="90" workbookViewId="0">
      <selection activeCell="K16" sqref="K16"/>
    </sheetView>
  </sheetViews>
  <sheetFormatPr defaultRowHeight="12.75" customHeight="1" x14ac:dyDescent="0.25"/>
  <cols>
    <col min="1" max="1" width="16.88671875" bestFit="1" customWidth="1"/>
    <col min="2" max="3" width="49.44140625" customWidth="1"/>
    <col min="4" max="5" width="28.44140625" customWidth="1"/>
    <col min="6" max="11" width="15.44140625" customWidth="1"/>
    <col min="12" max="12" width="39.33203125" bestFit="1" customWidth="1"/>
    <col min="13" max="13" width="31.109375" customWidth="1"/>
    <col min="14" max="14" width="34.109375" customWidth="1"/>
    <col min="15" max="15" width="14.33203125" customWidth="1"/>
  </cols>
  <sheetData>
    <row r="1" spans="1:15" ht="21" x14ac:dyDescent="0.25">
      <c r="A1" s="463" t="s">
        <v>594</v>
      </c>
      <c r="B1" s="464"/>
      <c r="C1" s="32"/>
      <c r="D1" s="32"/>
      <c r="F1" s="41"/>
      <c r="G1" s="41"/>
      <c r="H1" s="41"/>
      <c r="I1" s="41"/>
      <c r="J1" s="41"/>
      <c r="K1" s="41"/>
    </row>
    <row r="2" spans="1:15" ht="13.8" x14ac:dyDescent="0.25">
      <c r="A2" s="11"/>
      <c r="F2" s="31"/>
      <c r="G2" s="31"/>
      <c r="H2" s="31"/>
      <c r="I2" s="31"/>
      <c r="J2" s="31"/>
      <c r="K2" s="31"/>
    </row>
    <row r="3" spans="1:15" ht="13.8" x14ac:dyDescent="0.25">
      <c r="A3" s="242" t="s">
        <v>0</v>
      </c>
      <c r="B3" s="469" t="str">
        <f>Summary!C4</f>
        <v>Select School Name</v>
      </c>
      <c r="C3" s="469"/>
      <c r="D3" s="243" t="s">
        <v>637</v>
      </c>
      <c r="E3" s="245" t="str">
        <f>Summary!C5</f>
        <v>-</v>
      </c>
    </row>
    <row r="4" spans="1:15" ht="13.8" x14ac:dyDescent="0.25">
      <c r="F4" s="31"/>
      <c r="G4" s="31"/>
      <c r="H4" s="31"/>
      <c r="I4" s="31"/>
      <c r="J4" s="31"/>
      <c r="K4" s="31"/>
    </row>
    <row r="5" spans="1:15" ht="13.8" x14ac:dyDescent="0.25">
      <c r="F5" s="31"/>
      <c r="G5" s="31"/>
      <c r="H5" s="31"/>
      <c r="I5" s="31"/>
      <c r="J5" s="31"/>
      <c r="K5" s="31"/>
    </row>
    <row r="6" spans="1:15" ht="13.8" x14ac:dyDescent="0.25">
      <c r="F6" s="31"/>
      <c r="G6" s="31"/>
      <c r="H6" s="31"/>
      <c r="I6" s="31"/>
      <c r="J6" s="31"/>
      <c r="K6" s="31"/>
    </row>
    <row r="7" spans="1:15" ht="13.8" x14ac:dyDescent="0.25">
      <c r="F7" s="31"/>
      <c r="G7" s="31"/>
      <c r="H7" s="31"/>
      <c r="I7" s="31"/>
      <c r="J7" s="31"/>
      <c r="K7" s="31"/>
    </row>
    <row r="8" spans="1:15" ht="33" customHeight="1" x14ac:dyDescent="0.25">
      <c r="A8" s="241" t="s">
        <v>612</v>
      </c>
      <c r="B8" s="250" t="s">
        <v>936</v>
      </c>
      <c r="C8" s="250" t="s">
        <v>721</v>
      </c>
      <c r="D8" s="250" t="s">
        <v>937</v>
      </c>
      <c r="E8" s="250" t="s">
        <v>938</v>
      </c>
      <c r="F8" s="250" t="s">
        <v>1045</v>
      </c>
      <c r="G8" s="250" t="s">
        <v>816</v>
      </c>
      <c r="H8" s="250" t="s">
        <v>817</v>
      </c>
      <c r="I8" s="250" t="s">
        <v>818</v>
      </c>
      <c r="J8" s="250" t="s">
        <v>819</v>
      </c>
      <c r="K8" s="250" t="s">
        <v>1041</v>
      </c>
      <c r="L8" s="241" t="s">
        <v>723</v>
      </c>
      <c r="M8" s="250" t="s">
        <v>724</v>
      </c>
      <c r="N8" s="250" t="s">
        <v>725</v>
      </c>
      <c r="O8" s="241" t="s">
        <v>726</v>
      </c>
    </row>
    <row r="9" spans="1:15" ht="12.75" customHeight="1" x14ac:dyDescent="0.25">
      <c r="A9" s="299"/>
      <c r="B9" s="299"/>
      <c r="C9" s="299"/>
      <c r="D9" s="299"/>
      <c r="E9" s="299"/>
      <c r="F9" s="299"/>
      <c r="G9" s="299"/>
      <c r="H9" s="299"/>
      <c r="I9" s="299"/>
      <c r="J9" s="299"/>
      <c r="K9" s="299"/>
      <c r="L9" s="299"/>
      <c r="M9" s="299"/>
      <c r="N9" s="299"/>
      <c r="O9" s="336" t="s">
        <v>362</v>
      </c>
    </row>
    <row r="10" spans="1:15" ht="12.75" customHeight="1" x14ac:dyDescent="0.25">
      <c r="A10" s="299"/>
      <c r="B10" s="299"/>
      <c r="C10" s="299"/>
      <c r="D10" s="299"/>
      <c r="E10" s="299"/>
      <c r="F10" s="299"/>
      <c r="G10" s="299"/>
      <c r="H10" s="299"/>
      <c r="I10" s="299"/>
      <c r="J10" s="299"/>
      <c r="K10" s="299"/>
      <c r="L10" s="299"/>
      <c r="M10" s="299"/>
      <c r="N10" s="299"/>
      <c r="O10" s="336" t="s">
        <v>362</v>
      </c>
    </row>
    <row r="11" spans="1:15" ht="12.75" customHeight="1" x14ac:dyDescent="0.25">
      <c r="A11" s="299"/>
      <c r="B11" s="299"/>
      <c r="C11" s="299"/>
      <c r="D11" s="299"/>
      <c r="E11" s="299"/>
      <c r="F11" s="299"/>
      <c r="G11" s="299"/>
      <c r="H11" s="299"/>
      <c r="I11" s="299"/>
      <c r="J11" s="299"/>
      <c r="K11" s="299"/>
      <c r="L11" s="299"/>
      <c r="M11" s="299"/>
      <c r="N11" s="299"/>
      <c r="O11" s="336" t="s">
        <v>362</v>
      </c>
    </row>
    <row r="12" spans="1:15" ht="12.75" customHeight="1" x14ac:dyDescent="0.25">
      <c r="A12" s="299"/>
      <c r="B12" s="299"/>
      <c r="C12" s="299"/>
      <c r="D12" s="299"/>
      <c r="E12" s="299"/>
      <c r="F12" s="299"/>
      <c r="G12" s="299"/>
      <c r="H12" s="299"/>
      <c r="I12" s="299"/>
      <c r="J12" s="299"/>
      <c r="K12" s="299"/>
      <c r="L12" s="299"/>
      <c r="M12" s="299"/>
      <c r="N12" s="299"/>
      <c r="O12" s="336" t="s">
        <v>362</v>
      </c>
    </row>
    <row r="13" spans="1:15" ht="12.75" customHeight="1" x14ac:dyDescent="0.25">
      <c r="A13" s="299"/>
      <c r="B13" s="299"/>
      <c r="C13" s="299"/>
      <c r="D13" s="299"/>
      <c r="E13" s="299"/>
      <c r="F13" s="299"/>
      <c r="G13" s="299"/>
      <c r="H13" s="299"/>
      <c r="I13" s="299"/>
      <c r="J13" s="299"/>
      <c r="K13" s="299"/>
      <c r="L13" s="299"/>
      <c r="M13" s="299"/>
      <c r="N13" s="299"/>
      <c r="O13" s="336" t="s">
        <v>362</v>
      </c>
    </row>
    <row r="14" spans="1:15" ht="12.75" customHeight="1" x14ac:dyDescent="0.25">
      <c r="A14" s="299"/>
      <c r="B14" s="299"/>
      <c r="C14" s="299"/>
      <c r="D14" s="299"/>
      <c r="E14" s="299"/>
      <c r="F14" s="299"/>
      <c r="G14" s="299"/>
      <c r="H14" s="299"/>
      <c r="I14" s="299"/>
      <c r="J14" s="299"/>
      <c r="K14" s="299"/>
      <c r="L14" s="299"/>
      <c r="M14" s="299"/>
      <c r="N14" s="299"/>
      <c r="O14" s="336" t="s">
        <v>362</v>
      </c>
    </row>
    <row r="15" spans="1:15" ht="12.75" customHeight="1" x14ac:dyDescent="0.25">
      <c r="A15" s="299"/>
      <c r="B15" s="299"/>
      <c r="C15" s="299"/>
      <c r="D15" s="299"/>
      <c r="E15" s="299"/>
      <c r="F15" s="299"/>
      <c r="G15" s="299"/>
      <c r="H15" s="299"/>
      <c r="I15" s="299"/>
      <c r="J15" s="299"/>
      <c r="K15" s="299"/>
      <c r="L15" s="299"/>
      <c r="M15" s="299"/>
      <c r="N15" s="299"/>
      <c r="O15" s="336" t="s">
        <v>362</v>
      </c>
    </row>
    <row r="16" spans="1:15" ht="12.75" customHeight="1" x14ac:dyDescent="0.25">
      <c r="A16" s="299"/>
      <c r="B16" s="299"/>
      <c r="C16" s="299"/>
      <c r="D16" s="299"/>
      <c r="E16" s="299"/>
      <c r="F16" s="299"/>
      <c r="G16" s="299"/>
      <c r="H16" s="299"/>
      <c r="I16" s="299"/>
      <c r="J16" s="299"/>
      <c r="K16" s="299"/>
      <c r="L16" s="299"/>
      <c r="M16" s="299"/>
      <c r="N16" s="299"/>
      <c r="O16" s="336" t="s">
        <v>362</v>
      </c>
    </row>
    <row r="17" spans="1:15" ht="12.75" customHeight="1" x14ac:dyDescent="0.25">
      <c r="A17" s="299"/>
      <c r="B17" s="299"/>
      <c r="C17" s="299"/>
      <c r="D17" s="299"/>
      <c r="E17" s="299"/>
      <c r="F17" s="299"/>
      <c r="G17" s="299"/>
      <c r="H17" s="299"/>
      <c r="I17" s="299"/>
      <c r="J17" s="299"/>
      <c r="K17" s="299"/>
      <c r="L17" s="299"/>
      <c r="M17" s="299"/>
      <c r="N17" s="299"/>
      <c r="O17" s="336" t="s">
        <v>362</v>
      </c>
    </row>
    <row r="18" spans="1:15" ht="12.75" customHeight="1" x14ac:dyDescent="0.25">
      <c r="A18" s="299"/>
      <c r="B18" s="299"/>
      <c r="C18" s="299"/>
      <c r="D18" s="299"/>
      <c r="E18" s="299"/>
      <c r="F18" s="299"/>
      <c r="G18" s="299"/>
      <c r="H18" s="299"/>
      <c r="I18" s="299"/>
      <c r="J18" s="299"/>
      <c r="K18" s="299"/>
      <c r="L18" s="299"/>
      <c r="M18" s="299"/>
      <c r="N18" s="299"/>
      <c r="O18" s="336" t="s">
        <v>362</v>
      </c>
    </row>
    <row r="19" spans="1:15" ht="12.75" customHeight="1" x14ac:dyDescent="0.25">
      <c r="A19" s="299"/>
      <c r="B19" s="299"/>
      <c r="C19" s="299"/>
      <c r="D19" s="299"/>
      <c r="E19" s="299"/>
      <c r="F19" s="299"/>
      <c r="G19" s="299"/>
      <c r="H19" s="299"/>
      <c r="I19" s="299"/>
      <c r="J19" s="299"/>
      <c r="K19" s="299"/>
      <c r="L19" s="299"/>
      <c r="M19" s="299"/>
      <c r="N19" s="299"/>
      <c r="O19" s="336" t="s">
        <v>362</v>
      </c>
    </row>
    <row r="20" spans="1:15" ht="12.75" customHeight="1" x14ac:dyDescent="0.25">
      <c r="A20" s="299"/>
      <c r="B20" s="299"/>
      <c r="C20" s="299"/>
      <c r="D20" s="299"/>
      <c r="E20" s="299"/>
      <c r="F20" s="299"/>
      <c r="G20" s="299"/>
      <c r="H20" s="299"/>
      <c r="I20" s="299"/>
      <c r="J20" s="299"/>
      <c r="K20" s="299"/>
      <c r="L20" s="299"/>
      <c r="M20" s="299"/>
      <c r="N20" s="299"/>
      <c r="O20" s="336" t="s">
        <v>362</v>
      </c>
    </row>
    <row r="21" spans="1:15" ht="12.75" customHeight="1" x14ac:dyDescent="0.25">
      <c r="A21" s="299"/>
      <c r="B21" s="299"/>
      <c r="C21" s="299"/>
      <c r="D21" s="299"/>
      <c r="E21" s="299"/>
      <c r="F21" s="299"/>
      <c r="G21" s="299"/>
      <c r="H21" s="299"/>
      <c r="I21" s="299"/>
      <c r="J21" s="299"/>
      <c r="K21" s="299"/>
      <c r="L21" s="299"/>
      <c r="M21" s="299"/>
      <c r="N21" s="299"/>
      <c r="O21" s="336" t="s">
        <v>362</v>
      </c>
    </row>
    <row r="22" spans="1:15" ht="12.75" customHeight="1" x14ac:dyDescent="0.25">
      <c r="A22" s="299"/>
      <c r="B22" s="299"/>
      <c r="C22" s="299"/>
      <c r="D22" s="299"/>
      <c r="E22" s="299"/>
      <c r="F22" s="299"/>
      <c r="G22" s="299"/>
      <c r="H22" s="299"/>
      <c r="I22" s="299"/>
      <c r="J22" s="299"/>
      <c r="K22" s="299"/>
      <c r="L22" s="299"/>
      <c r="M22" s="299"/>
      <c r="N22" s="299"/>
      <c r="O22" s="336" t="s">
        <v>362</v>
      </c>
    </row>
    <row r="23" spans="1:15" ht="12.75" customHeight="1" x14ac:dyDescent="0.25">
      <c r="A23" s="299"/>
      <c r="B23" s="299"/>
      <c r="C23" s="299"/>
      <c r="D23" s="299"/>
      <c r="E23" s="299"/>
      <c r="F23" s="299"/>
      <c r="G23" s="299"/>
      <c r="H23" s="299"/>
      <c r="I23" s="299"/>
      <c r="J23" s="299"/>
      <c r="K23" s="299"/>
      <c r="L23" s="299"/>
      <c r="M23" s="299"/>
      <c r="N23" s="299"/>
      <c r="O23" s="336" t="s">
        <v>362</v>
      </c>
    </row>
    <row r="24" spans="1:15" ht="12.75" customHeight="1" x14ac:dyDescent="0.25">
      <c r="A24" s="299"/>
      <c r="B24" s="299"/>
      <c r="C24" s="299"/>
      <c r="D24" s="299"/>
      <c r="E24" s="299"/>
      <c r="F24" s="299"/>
      <c r="G24" s="299"/>
      <c r="H24" s="299"/>
      <c r="I24" s="299"/>
      <c r="J24" s="299"/>
      <c r="K24" s="299"/>
      <c r="L24" s="299"/>
      <c r="M24" s="299"/>
      <c r="N24" s="299"/>
      <c r="O24" s="336" t="s">
        <v>362</v>
      </c>
    </row>
    <row r="25" spans="1:15" ht="12.75" customHeight="1" x14ac:dyDescent="0.25">
      <c r="A25" s="299"/>
      <c r="B25" s="299"/>
      <c r="C25" s="299"/>
      <c r="D25" s="299"/>
      <c r="E25" s="299"/>
      <c r="F25" s="299"/>
      <c r="G25" s="299"/>
      <c r="H25" s="299"/>
      <c r="I25" s="299"/>
      <c r="J25" s="299"/>
      <c r="K25" s="299"/>
      <c r="L25" s="299"/>
      <c r="M25" s="299"/>
      <c r="N25" s="299"/>
      <c r="O25" s="336" t="s">
        <v>362</v>
      </c>
    </row>
    <row r="26" spans="1:15" ht="12.75" customHeight="1" x14ac:dyDescent="0.25">
      <c r="A26" s="299"/>
      <c r="B26" s="299"/>
      <c r="C26" s="299"/>
      <c r="D26" s="299"/>
      <c r="E26" s="299"/>
      <c r="F26" s="299"/>
      <c r="G26" s="299"/>
      <c r="H26" s="299"/>
      <c r="I26" s="299"/>
      <c r="J26" s="299"/>
      <c r="K26" s="299"/>
      <c r="L26" s="299"/>
      <c r="M26" s="299"/>
      <c r="N26" s="299"/>
      <c r="O26" s="336" t="s">
        <v>362</v>
      </c>
    </row>
    <row r="27" spans="1:15" ht="12.75" customHeight="1" x14ac:dyDescent="0.25">
      <c r="A27" s="299"/>
      <c r="B27" s="299"/>
      <c r="C27" s="299"/>
      <c r="D27" s="299"/>
      <c r="E27" s="299"/>
      <c r="F27" s="299"/>
      <c r="G27" s="299"/>
      <c r="H27" s="299"/>
      <c r="I27" s="299"/>
      <c r="J27" s="299"/>
      <c r="K27" s="299"/>
      <c r="L27" s="299"/>
      <c r="M27" s="299"/>
      <c r="N27" s="299"/>
      <c r="O27" s="336" t="s">
        <v>362</v>
      </c>
    </row>
    <row r="28" spans="1:15" ht="12.75" customHeight="1" x14ac:dyDescent="0.25">
      <c r="A28" s="299"/>
      <c r="B28" s="299"/>
      <c r="C28" s="299"/>
      <c r="D28" s="299"/>
      <c r="E28" s="299"/>
      <c r="F28" s="299"/>
      <c r="G28" s="299"/>
      <c r="H28" s="299"/>
      <c r="I28" s="299"/>
      <c r="J28" s="299"/>
      <c r="K28" s="299"/>
      <c r="L28" s="299"/>
      <c r="M28" s="299"/>
      <c r="N28" s="299"/>
      <c r="O28" s="336" t="s">
        <v>362</v>
      </c>
    </row>
    <row r="29" spans="1:15" ht="12.75" customHeight="1" x14ac:dyDescent="0.25">
      <c r="A29" s="299"/>
      <c r="B29" s="299"/>
      <c r="C29" s="299"/>
      <c r="D29" s="299"/>
      <c r="E29" s="299"/>
      <c r="F29" s="299"/>
      <c r="G29" s="299"/>
      <c r="H29" s="299"/>
      <c r="I29" s="299"/>
      <c r="J29" s="299"/>
      <c r="K29" s="299"/>
      <c r="L29" s="299"/>
      <c r="M29" s="299"/>
      <c r="N29" s="299"/>
      <c r="O29" s="336" t="s">
        <v>362</v>
      </c>
    </row>
    <row r="30" spans="1:15" ht="12.75" customHeight="1" x14ac:dyDescent="0.25">
      <c r="A30" s="299"/>
      <c r="B30" s="299"/>
      <c r="C30" s="299"/>
      <c r="D30" s="299"/>
      <c r="E30" s="299"/>
      <c r="F30" s="299"/>
      <c r="G30" s="299"/>
      <c r="H30" s="299"/>
      <c r="I30" s="299"/>
      <c r="J30" s="299"/>
      <c r="K30" s="299"/>
      <c r="L30" s="299"/>
      <c r="M30" s="299"/>
      <c r="N30" s="299"/>
      <c r="O30" s="336" t="s">
        <v>362</v>
      </c>
    </row>
    <row r="31" spans="1:15" ht="12.75" customHeight="1" x14ac:dyDescent="0.25">
      <c r="A31" s="299"/>
      <c r="B31" s="299"/>
      <c r="C31" s="299"/>
      <c r="D31" s="299"/>
      <c r="E31" s="299"/>
      <c r="F31" s="299"/>
      <c r="G31" s="299"/>
      <c r="H31" s="299"/>
      <c r="I31" s="299"/>
      <c r="J31" s="299"/>
      <c r="K31" s="299"/>
      <c r="L31" s="299"/>
      <c r="M31" s="299"/>
      <c r="N31" s="299"/>
      <c r="O31" s="336" t="s">
        <v>362</v>
      </c>
    </row>
    <row r="32" spans="1:15" ht="12.75" customHeight="1" x14ac:dyDescent="0.25">
      <c r="A32" s="299"/>
      <c r="B32" s="299"/>
      <c r="C32" s="299"/>
      <c r="D32" s="299"/>
      <c r="E32" s="299"/>
      <c r="F32" s="299"/>
      <c r="G32" s="299"/>
      <c r="H32" s="299"/>
      <c r="I32" s="299"/>
      <c r="J32" s="299"/>
      <c r="K32" s="299"/>
      <c r="L32" s="299"/>
      <c r="M32" s="299"/>
      <c r="N32" s="299"/>
      <c r="O32" s="336" t="s">
        <v>362</v>
      </c>
    </row>
    <row r="33" spans="1:15" ht="12.75" customHeight="1" x14ac:dyDescent="0.25">
      <c r="A33" s="299"/>
      <c r="B33" s="299"/>
      <c r="C33" s="299"/>
      <c r="D33" s="299"/>
      <c r="E33" s="299"/>
      <c r="F33" s="299"/>
      <c r="G33" s="299"/>
      <c r="H33" s="299"/>
      <c r="I33" s="299"/>
      <c r="J33" s="299"/>
      <c r="K33" s="299"/>
      <c r="L33" s="299"/>
      <c r="M33" s="299"/>
      <c r="N33" s="299"/>
      <c r="O33" s="336" t="s">
        <v>362</v>
      </c>
    </row>
    <row r="34" spans="1:15" ht="12.75" customHeight="1" x14ac:dyDescent="0.25">
      <c r="A34" s="299"/>
      <c r="B34" s="299"/>
      <c r="C34" s="299"/>
      <c r="D34" s="299"/>
      <c r="E34" s="299"/>
      <c r="F34" s="299"/>
      <c r="G34" s="299"/>
      <c r="H34" s="299"/>
      <c r="I34" s="299"/>
      <c r="J34" s="299"/>
      <c r="K34" s="299"/>
      <c r="L34" s="299"/>
      <c r="M34" s="299"/>
      <c r="N34" s="299"/>
      <c r="O34" s="336" t="s">
        <v>362</v>
      </c>
    </row>
    <row r="35" spans="1:15" ht="12.75" customHeight="1" x14ac:dyDescent="0.25">
      <c r="A35" s="299"/>
      <c r="B35" s="299"/>
      <c r="C35" s="299"/>
      <c r="D35" s="299"/>
      <c r="E35" s="299"/>
      <c r="F35" s="299"/>
      <c r="G35" s="299"/>
      <c r="H35" s="299"/>
      <c r="I35" s="299"/>
      <c r="J35" s="299"/>
      <c r="K35" s="299"/>
      <c r="L35" s="299"/>
      <c r="M35" s="299"/>
      <c r="N35" s="299"/>
      <c r="O35" s="336" t="s">
        <v>362</v>
      </c>
    </row>
    <row r="36" spans="1:15" ht="12.75" customHeight="1" x14ac:dyDescent="0.25">
      <c r="A36" s="299"/>
      <c r="B36" s="299"/>
      <c r="C36" s="299"/>
      <c r="D36" s="299"/>
      <c r="E36" s="299"/>
      <c r="F36" s="299"/>
      <c r="G36" s="299"/>
      <c r="H36" s="299"/>
      <c r="I36" s="299"/>
      <c r="J36" s="299"/>
      <c r="K36" s="299"/>
      <c r="L36" s="299"/>
      <c r="M36" s="299"/>
      <c r="N36" s="299"/>
      <c r="O36" s="336" t="s">
        <v>362</v>
      </c>
    </row>
    <row r="37" spans="1:15" ht="12.75" customHeight="1" x14ac:dyDescent="0.25">
      <c r="A37" s="299"/>
      <c r="B37" s="299"/>
      <c r="C37" s="299"/>
      <c r="D37" s="299"/>
      <c r="E37" s="299"/>
      <c r="F37" s="299"/>
      <c r="G37" s="299"/>
      <c r="H37" s="299"/>
      <c r="I37" s="299"/>
      <c r="J37" s="299"/>
      <c r="K37" s="299"/>
      <c r="L37" s="299"/>
      <c r="M37" s="299"/>
      <c r="N37" s="299"/>
      <c r="O37" s="336" t="s">
        <v>362</v>
      </c>
    </row>
    <row r="38" spans="1:15" ht="12.75" customHeight="1" x14ac:dyDescent="0.25">
      <c r="A38" s="299"/>
      <c r="B38" s="299"/>
      <c r="C38" s="299"/>
      <c r="D38" s="299"/>
      <c r="E38" s="299"/>
      <c r="F38" s="299"/>
      <c r="G38" s="299"/>
      <c r="H38" s="299"/>
      <c r="I38" s="299"/>
      <c r="J38" s="299"/>
      <c r="K38" s="299"/>
      <c r="L38" s="299"/>
      <c r="M38" s="299"/>
      <c r="N38" s="299"/>
      <c r="O38" s="336" t="s">
        <v>362</v>
      </c>
    </row>
    <row r="39" spans="1:15" ht="12.75" customHeight="1" x14ac:dyDescent="0.25">
      <c r="A39" s="299"/>
      <c r="B39" s="299"/>
      <c r="C39" s="299"/>
      <c r="D39" s="299"/>
      <c r="E39" s="299"/>
      <c r="F39" s="299"/>
      <c r="G39" s="299"/>
      <c r="H39" s="299"/>
      <c r="I39" s="299"/>
      <c r="J39" s="299"/>
      <c r="K39" s="299"/>
      <c r="L39" s="299"/>
      <c r="M39" s="299"/>
      <c r="N39" s="299"/>
      <c r="O39" s="336" t="s">
        <v>362</v>
      </c>
    </row>
    <row r="40" spans="1:15" ht="12.75" customHeight="1" x14ac:dyDescent="0.25">
      <c r="A40" s="299"/>
      <c r="B40" s="299"/>
      <c r="C40" s="299"/>
      <c r="D40" s="299"/>
      <c r="E40" s="299"/>
      <c r="F40" s="299"/>
      <c r="G40" s="299"/>
      <c r="H40" s="299"/>
      <c r="I40" s="299"/>
      <c r="J40" s="299"/>
      <c r="K40" s="299"/>
      <c r="L40" s="299"/>
      <c r="M40" s="299"/>
      <c r="N40" s="299"/>
      <c r="O40" s="336" t="s">
        <v>362</v>
      </c>
    </row>
    <row r="41" spans="1:15" ht="12.75" customHeight="1" x14ac:dyDescent="0.25">
      <c r="A41" s="299"/>
      <c r="B41" s="299"/>
      <c r="C41" s="299"/>
      <c r="D41" s="299"/>
      <c r="E41" s="299"/>
      <c r="F41" s="299"/>
      <c r="G41" s="299"/>
      <c r="H41" s="299"/>
      <c r="I41" s="299"/>
      <c r="J41" s="299"/>
      <c r="K41" s="299"/>
      <c r="L41" s="299"/>
      <c r="M41" s="299"/>
      <c r="N41" s="299"/>
      <c r="O41" s="336" t="s">
        <v>362</v>
      </c>
    </row>
    <row r="42" spans="1:15" ht="12.75" customHeight="1" x14ac:dyDescent="0.25">
      <c r="A42" s="299"/>
      <c r="B42" s="299"/>
      <c r="C42" s="299"/>
      <c r="D42" s="299"/>
      <c r="E42" s="299"/>
      <c r="F42" s="299"/>
      <c r="G42" s="299"/>
      <c r="H42" s="299"/>
      <c r="I42" s="299"/>
      <c r="J42" s="299"/>
      <c r="K42" s="299"/>
      <c r="L42" s="299"/>
      <c r="M42" s="299"/>
      <c r="N42" s="299"/>
      <c r="O42" s="336" t="s">
        <v>362</v>
      </c>
    </row>
    <row r="43" spans="1:15" ht="12.75" customHeight="1" x14ac:dyDescent="0.25">
      <c r="A43" s="299"/>
      <c r="B43" s="299"/>
      <c r="C43" s="299"/>
      <c r="D43" s="299"/>
      <c r="E43" s="299"/>
      <c r="F43" s="299"/>
      <c r="G43" s="299"/>
      <c r="H43" s="299"/>
      <c r="I43" s="299"/>
      <c r="J43" s="299"/>
      <c r="K43" s="299"/>
      <c r="L43" s="299"/>
      <c r="M43" s="299"/>
      <c r="N43" s="299"/>
      <c r="O43" s="336" t="s">
        <v>362</v>
      </c>
    </row>
    <row r="44" spans="1:15" ht="12.75" customHeight="1" x14ac:dyDescent="0.25">
      <c r="A44" s="299"/>
      <c r="B44" s="299"/>
      <c r="C44" s="299"/>
      <c r="D44" s="299"/>
      <c r="E44" s="299"/>
      <c r="F44" s="299"/>
      <c r="G44" s="299"/>
      <c r="H44" s="299"/>
      <c r="I44" s="299"/>
      <c r="J44" s="299"/>
      <c r="K44" s="299"/>
      <c r="L44" s="299"/>
      <c r="M44" s="299"/>
      <c r="N44" s="299"/>
      <c r="O44" s="336" t="s">
        <v>362</v>
      </c>
    </row>
    <row r="45" spans="1:15" ht="12.75" customHeight="1" x14ac:dyDescent="0.25">
      <c r="A45" s="299"/>
      <c r="B45" s="299"/>
      <c r="C45" s="299"/>
      <c r="D45" s="299"/>
      <c r="E45" s="299"/>
      <c r="F45" s="299"/>
      <c r="G45" s="299"/>
      <c r="H45" s="299"/>
      <c r="I45" s="299"/>
      <c r="J45" s="299"/>
      <c r="K45" s="299"/>
      <c r="L45" s="299"/>
      <c r="M45" s="299"/>
      <c r="N45" s="299"/>
      <c r="O45" s="336" t="s">
        <v>362</v>
      </c>
    </row>
    <row r="46" spans="1:15" ht="12.75" customHeight="1" x14ac:dyDescent="0.25">
      <c r="A46" s="299"/>
      <c r="B46" s="299"/>
      <c r="C46" s="299"/>
      <c r="D46" s="299"/>
      <c r="E46" s="299"/>
      <c r="F46" s="299"/>
      <c r="G46" s="299"/>
      <c r="H46" s="299"/>
      <c r="I46" s="299"/>
      <c r="J46" s="299"/>
      <c r="K46" s="299"/>
      <c r="L46" s="299"/>
      <c r="M46" s="299"/>
      <c r="N46" s="299"/>
      <c r="O46" s="336" t="s">
        <v>362</v>
      </c>
    </row>
    <row r="47" spans="1:15" ht="12.75" customHeight="1" x14ac:dyDescent="0.25">
      <c r="A47" s="299"/>
      <c r="B47" s="299"/>
      <c r="C47" s="299"/>
      <c r="D47" s="299"/>
      <c r="E47" s="299"/>
      <c r="F47" s="299"/>
      <c r="G47" s="299"/>
      <c r="H47" s="299"/>
      <c r="I47" s="299"/>
      <c r="J47" s="299"/>
      <c r="K47" s="299"/>
      <c r="L47" s="299"/>
      <c r="M47" s="299"/>
      <c r="N47" s="299"/>
      <c r="O47" s="336" t="s">
        <v>362</v>
      </c>
    </row>
    <row r="48" spans="1:15" ht="12.75" customHeight="1" x14ac:dyDescent="0.25">
      <c r="A48" s="299"/>
      <c r="B48" s="299"/>
      <c r="C48" s="299"/>
      <c r="D48" s="299"/>
      <c r="E48" s="299"/>
      <c r="F48" s="299"/>
      <c r="G48" s="299"/>
      <c r="H48" s="299"/>
      <c r="I48" s="299"/>
      <c r="J48" s="299"/>
      <c r="K48" s="299"/>
      <c r="L48" s="299"/>
      <c r="M48" s="299"/>
      <c r="N48" s="299"/>
      <c r="O48" s="336" t="s">
        <v>362</v>
      </c>
    </row>
    <row r="49" spans="1:15" ht="12.75" customHeight="1" x14ac:dyDescent="0.25">
      <c r="A49" s="299"/>
      <c r="B49" s="299"/>
      <c r="C49" s="299"/>
      <c r="D49" s="299"/>
      <c r="E49" s="299"/>
      <c r="F49" s="299"/>
      <c r="G49" s="299"/>
      <c r="H49" s="299"/>
      <c r="I49" s="299"/>
      <c r="J49" s="299"/>
      <c r="K49" s="299"/>
      <c r="L49" s="299"/>
      <c r="M49" s="299"/>
      <c r="N49" s="299"/>
      <c r="O49" s="336" t="s">
        <v>362</v>
      </c>
    </row>
    <row r="50" spans="1:15" ht="12.75" customHeight="1" x14ac:dyDescent="0.25">
      <c r="A50" s="299"/>
      <c r="B50" s="299"/>
      <c r="C50" s="299"/>
      <c r="D50" s="299"/>
      <c r="E50" s="299"/>
      <c r="F50" s="299"/>
      <c r="G50" s="299"/>
      <c r="H50" s="299"/>
      <c r="I50" s="299"/>
      <c r="J50" s="299"/>
      <c r="K50" s="299"/>
      <c r="L50" s="299"/>
      <c r="M50" s="299"/>
      <c r="N50" s="299"/>
      <c r="O50" s="336" t="s">
        <v>362</v>
      </c>
    </row>
    <row r="51" spans="1:15" ht="12.75" customHeight="1" x14ac:dyDescent="0.25">
      <c r="A51" s="299"/>
      <c r="B51" s="299"/>
      <c r="C51" s="299"/>
      <c r="D51" s="299"/>
      <c r="E51" s="299"/>
      <c r="F51" s="299"/>
      <c r="G51" s="299"/>
      <c r="H51" s="299"/>
      <c r="I51" s="299"/>
      <c r="J51" s="299"/>
      <c r="K51" s="299"/>
      <c r="L51" s="299"/>
      <c r="M51" s="299"/>
      <c r="N51" s="299"/>
      <c r="O51" s="336" t="s">
        <v>362</v>
      </c>
    </row>
    <row r="52" spans="1:15" ht="12.75" customHeight="1" x14ac:dyDescent="0.25">
      <c r="A52" s="299"/>
      <c r="B52" s="299"/>
      <c r="C52" s="299"/>
      <c r="D52" s="299"/>
      <c r="E52" s="299"/>
      <c r="F52" s="299"/>
      <c r="G52" s="299"/>
      <c r="H52" s="299"/>
      <c r="I52" s="299"/>
      <c r="J52" s="299"/>
      <c r="K52" s="299"/>
      <c r="L52" s="299"/>
      <c r="M52" s="299"/>
      <c r="N52" s="299"/>
      <c r="O52" s="336" t="s">
        <v>362</v>
      </c>
    </row>
    <row r="53" spans="1:15" ht="12.75" customHeight="1" x14ac:dyDescent="0.25">
      <c r="A53" s="299"/>
      <c r="B53" s="299"/>
      <c r="C53" s="299"/>
      <c r="D53" s="299"/>
      <c r="E53" s="299"/>
      <c r="F53" s="299"/>
      <c r="G53" s="299"/>
      <c r="H53" s="299"/>
      <c r="I53" s="299"/>
      <c r="J53" s="299"/>
      <c r="K53" s="299"/>
      <c r="L53" s="299"/>
      <c r="M53" s="299"/>
      <c r="N53" s="299"/>
      <c r="O53" s="336" t="s">
        <v>362</v>
      </c>
    </row>
    <row r="54" spans="1:15" ht="12.75" customHeight="1" x14ac:dyDescent="0.25">
      <c r="A54" s="299"/>
      <c r="B54" s="299"/>
      <c r="C54" s="299"/>
      <c r="D54" s="299"/>
      <c r="E54" s="299"/>
      <c r="F54" s="299"/>
      <c r="G54" s="299"/>
      <c r="H54" s="299"/>
      <c r="I54" s="299"/>
      <c r="J54" s="299"/>
      <c r="K54" s="299"/>
      <c r="L54" s="299"/>
      <c r="M54" s="299"/>
      <c r="N54" s="299"/>
      <c r="O54" s="336" t="s">
        <v>362</v>
      </c>
    </row>
  </sheetData>
  <mergeCells count="2">
    <mergeCell ref="A1:B1"/>
    <mergeCell ref="B3:C3"/>
  </mergeCells>
  <pageMargins left="0.7" right="0.7" top="0.75" bottom="0.75" header="0.3" footer="0.3"/>
  <headerFooter>
    <oddFooter>&amp;C_x000D_&amp;1#&amp;"Calibri"&amp;10&amp;K000000 OFFICIAL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38ABF17-8208-4149-82F5-87AEF31EEDAE}">
          <x14:formula1>
            <xm:f>Lookup!$F$2:$F$5</xm:f>
          </x14:formula1>
          <xm:sqref>O9:O54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1013E-2034-4FC1-96C6-209056B0DDF7}">
  <sheetPr codeName="Sheet2"/>
  <dimension ref="A2:H201"/>
  <sheetViews>
    <sheetView workbookViewId="0">
      <selection activeCell="A17" sqref="A17:XFD17"/>
    </sheetView>
  </sheetViews>
  <sheetFormatPr defaultColWidth="9.109375" defaultRowHeight="14.4" x14ac:dyDescent="0.3"/>
  <cols>
    <col min="1" max="1" width="67" style="17" bestFit="1" customWidth="1"/>
    <col min="2" max="2" width="17.88671875" style="34" bestFit="1" customWidth="1"/>
    <col min="3" max="3" width="9.109375" style="17"/>
    <col min="4" max="4" width="10.6640625" style="17" bestFit="1" customWidth="1"/>
    <col min="5" max="9" width="9.109375" style="17"/>
    <col min="10" max="10" width="11.44140625" style="17" customWidth="1"/>
    <col min="11" max="11" width="48" style="17" customWidth="1"/>
    <col min="12" max="12" width="9.109375" style="17"/>
    <col min="13" max="13" width="41.109375" style="17" bestFit="1" customWidth="1"/>
    <col min="14" max="14" width="9.109375" style="17"/>
    <col min="15" max="15" width="14.5546875" style="17" customWidth="1"/>
    <col min="16" max="16384" width="9.109375" style="17"/>
  </cols>
  <sheetData>
    <row r="2" spans="1:8" x14ac:dyDescent="0.3">
      <c r="A2" s="18" t="s">
        <v>359</v>
      </c>
      <c r="B2" s="35" t="s">
        <v>360</v>
      </c>
      <c r="C2" s="19" t="s">
        <v>360</v>
      </c>
      <c r="D2" s="19" t="s">
        <v>361</v>
      </c>
      <c r="F2" s="172" t="s">
        <v>362</v>
      </c>
      <c r="H2" s="172" t="s">
        <v>362</v>
      </c>
    </row>
    <row r="3" spans="1:8" x14ac:dyDescent="0.3">
      <c r="A3" s="20" t="s">
        <v>160</v>
      </c>
      <c r="B3" s="36">
        <v>1027</v>
      </c>
      <c r="C3" s="20" t="s">
        <v>363</v>
      </c>
      <c r="D3" s="20">
        <v>103140</v>
      </c>
      <c r="F3" s="28" t="s">
        <v>364</v>
      </c>
      <c r="H3" s="169" t="s">
        <v>365</v>
      </c>
    </row>
    <row r="4" spans="1:8" x14ac:dyDescent="0.3">
      <c r="A4" s="20" t="s">
        <v>162</v>
      </c>
      <c r="B4" s="37">
        <v>2010</v>
      </c>
      <c r="C4" s="20" t="s">
        <v>366</v>
      </c>
      <c r="D4" s="21">
        <v>103159</v>
      </c>
      <c r="F4" s="29" t="s">
        <v>367</v>
      </c>
      <c r="H4" s="170" t="s">
        <v>368</v>
      </c>
    </row>
    <row r="5" spans="1:8" x14ac:dyDescent="0.3">
      <c r="A5" s="20" t="s">
        <v>163</v>
      </c>
      <c r="B5" s="36">
        <v>5949</v>
      </c>
      <c r="C5" s="20" t="s">
        <v>369</v>
      </c>
      <c r="D5" s="20">
        <v>131465</v>
      </c>
      <c r="F5" s="30" t="s">
        <v>370</v>
      </c>
      <c r="H5" s="171" t="s">
        <v>371</v>
      </c>
    </row>
    <row r="6" spans="1:8" x14ac:dyDescent="0.3">
      <c r="A6" s="20" t="s">
        <v>164</v>
      </c>
      <c r="B6" s="36">
        <v>1017</v>
      </c>
      <c r="C6" s="20" t="s">
        <v>372</v>
      </c>
      <c r="D6" s="21">
        <v>103130</v>
      </c>
      <c r="F6" s="27"/>
    </row>
    <row r="7" spans="1:8" x14ac:dyDescent="0.3">
      <c r="A7" s="20" t="s">
        <v>165</v>
      </c>
      <c r="B7" s="36">
        <v>2153</v>
      </c>
      <c r="C7" s="20" t="s">
        <v>373</v>
      </c>
      <c r="D7" s="20">
        <v>103243</v>
      </c>
    </row>
    <row r="8" spans="1:8" x14ac:dyDescent="0.3">
      <c r="A8" s="20" t="s">
        <v>166</v>
      </c>
      <c r="B8" s="36">
        <v>2062</v>
      </c>
      <c r="C8" s="20" t="s">
        <v>374</v>
      </c>
      <c r="D8" s="20">
        <v>103192</v>
      </c>
    </row>
    <row r="9" spans="1:8" x14ac:dyDescent="0.3">
      <c r="A9" s="20" t="s">
        <v>167</v>
      </c>
      <c r="B9" s="36">
        <v>2479</v>
      </c>
      <c r="C9" s="20" t="s">
        <v>375</v>
      </c>
      <c r="D9" s="20">
        <v>132074</v>
      </c>
      <c r="F9" s="172" t="s">
        <v>362</v>
      </c>
    </row>
    <row r="10" spans="1:8" x14ac:dyDescent="0.3">
      <c r="A10" s="20" t="s">
        <v>168</v>
      </c>
      <c r="B10" s="36">
        <v>2300</v>
      </c>
      <c r="C10" s="20" t="s">
        <v>376</v>
      </c>
      <c r="D10" s="20">
        <v>103324</v>
      </c>
      <c r="F10" s="172" t="s">
        <v>377</v>
      </c>
    </row>
    <row r="11" spans="1:8" x14ac:dyDescent="0.3">
      <c r="A11" s="20" t="s">
        <v>169</v>
      </c>
      <c r="B11" s="36">
        <v>2014</v>
      </c>
      <c r="C11" s="20" t="s">
        <v>378</v>
      </c>
      <c r="D11" s="20">
        <v>103162</v>
      </c>
    </row>
    <row r="12" spans="1:8" x14ac:dyDescent="0.3">
      <c r="A12" s="20" t="s">
        <v>170</v>
      </c>
      <c r="B12" s="36">
        <v>7016</v>
      </c>
      <c r="C12" s="20" t="s">
        <v>379</v>
      </c>
      <c r="D12" s="20">
        <v>103606</v>
      </c>
      <c r="F12" s="172" t="s">
        <v>380</v>
      </c>
    </row>
    <row r="13" spans="1:8" x14ac:dyDescent="0.3">
      <c r="A13" s="20" t="s">
        <v>171</v>
      </c>
      <c r="B13" s="36">
        <v>7052</v>
      </c>
      <c r="C13" s="20" t="s">
        <v>381</v>
      </c>
      <c r="D13" s="20">
        <v>103627</v>
      </c>
    </row>
    <row r="14" spans="1:8" x14ac:dyDescent="0.3">
      <c r="A14" s="20" t="s">
        <v>172</v>
      </c>
      <c r="B14" s="36">
        <v>2017</v>
      </c>
      <c r="C14" s="20" t="s">
        <v>382</v>
      </c>
      <c r="D14" s="20">
        <v>103164</v>
      </c>
    </row>
    <row r="15" spans="1:8" x14ac:dyDescent="0.3">
      <c r="A15" s="20" t="s">
        <v>173</v>
      </c>
      <c r="B15" s="36">
        <v>2016</v>
      </c>
      <c r="C15" s="20" t="s">
        <v>383</v>
      </c>
      <c r="D15" s="20">
        <v>103163</v>
      </c>
    </row>
    <row r="16" spans="1:8" x14ac:dyDescent="0.3">
      <c r="A16" s="429" t="s">
        <v>1096</v>
      </c>
      <c r="B16" s="36">
        <v>2239</v>
      </c>
      <c r="C16" s="20" t="s">
        <v>384</v>
      </c>
      <c r="D16" s="20">
        <v>103289</v>
      </c>
    </row>
    <row r="17" spans="1:4" x14ac:dyDescent="0.3">
      <c r="A17" s="20" t="s">
        <v>174</v>
      </c>
      <c r="B17" s="36">
        <v>2456</v>
      </c>
      <c r="C17" s="20" t="s">
        <v>386</v>
      </c>
      <c r="D17" s="20">
        <v>103383</v>
      </c>
    </row>
    <row r="18" spans="1:4" x14ac:dyDescent="0.3">
      <c r="A18" s="20" t="s">
        <v>175</v>
      </c>
      <c r="B18" s="36">
        <v>5413</v>
      </c>
      <c r="C18" s="20" t="s">
        <v>387</v>
      </c>
      <c r="D18" s="20">
        <v>103560</v>
      </c>
    </row>
    <row r="19" spans="1:4" x14ac:dyDescent="0.3">
      <c r="A19" s="20" t="s">
        <v>176</v>
      </c>
      <c r="B19" s="36">
        <v>2254</v>
      </c>
      <c r="C19" s="20" t="s">
        <v>388</v>
      </c>
      <c r="D19" s="20">
        <v>103300</v>
      </c>
    </row>
    <row r="20" spans="1:4" x14ac:dyDescent="0.3">
      <c r="A20" s="20" t="s">
        <v>177</v>
      </c>
      <c r="B20" s="36">
        <v>1025</v>
      </c>
      <c r="C20" s="20" t="s">
        <v>389</v>
      </c>
      <c r="D20" s="20">
        <v>103138</v>
      </c>
    </row>
    <row r="21" spans="1:4" x14ac:dyDescent="0.3">
      <c r="A21" s="20" t="s">
        <v>178</v>
      </c>
      <c r="B21" s="36">
        <v>2402</v>
      </c>
      <c r="C21" s="20" t="s">
        <v>390</v>
      </c>
      <c r="D21" s="20">
        <v>103342</v>
      </c>
    </row>
    <row r="22" spans="1:4" x14ac:dyDescent="0.3">
      <c r="A22" s="20" t="s">
        <v>179</v>
      </c>
      <c r="B22" s="36">
        <v>2401</v>
      </c>
      <c r="C22" s="20" t="s">
        <v>391</v>
      </c>
      <c r="D22" s="20">
        <v>103341</v>
      </c>
    </row>
    <row r="23" spans="1:4" x14ac:dyDescent="0.3">
      <c r="A23" s="20" t="s">
        <v>180</v>
      </c>
      <c r="B23" s="36">
        <v>1001</v>
      </c>
      <c r="C23" s="20" t="s">
        <v>392</v>
      </c>
      <c r="D23" s="20">
        <v>103120</v>
      </c>
    </row>
    <row r="24" spans="1:4" x14ac:dyDescent="0.3">
      <c r="A24" s="20" t="s">
        <v>181</v>
      </c>
      <c r="B24" s="36">
        <v>4115</v>
      </c>
      <c r="C24" s="20" t="s">
        <v>393</v>
      </c>
      <c r="D24" s="20">
        <v>103493</v>
      </c>
    </row>
    <row r="25" spans="1:4" x14ac:dyDescent="0.3">
      <c r="A25" s="20" t="s">
        <v>182</v>
      </c>
      <c r="B25" s="36">
        <v>2030</v>
      </c>
      <c r="C25" s="20" t="s">
        <v>394</v>
      </c>
      <c r="D25" s="20">
        <v>103172</v>
      </c>
    </row>
    <row r="26" spans="1:4" x14ac:dyDescent="0.3">
      <c r="A26" s="20" t="s">
        <v>183</v>
      </c>
      <c r="B26" s="36">
        <v>3353</v>
      </c>
      <c r="C26" s="20" t="s">
        <v>395</v>
      </c>
      <c r="D26" s="20">
        <v>103445</v>
      </c>
    </row>
    <row r="27" spans="1:4" x14ac:dyDescent="0.3">
      <c r="A27" s="20" t="s">
        <v>184</v>
      </c>
      <c r="B27" s="36">
        <v>7030</v>
      </c>
      <c r="C27" s="20" t="s">
        <v>396</v>
      </c>
      <c r="D27" s="20">
        <v>103611</v>
      </c>
    </row>
    <row r="28" spans="1:4" x14ac:dyDescent="0.3">
      <c r="A28" s="20" t="s">
        <v>185</v>
      </c>
      <c r="B28" s="36">
        <v>1002</v>
      </c>
      <c r="C28" s="20" t="s">
        <v>397</v>
      </c>
      <c r="D28" s="20">
        <v>103121</v>
      </c>
    </row>
    <row r="29" spans="1:4" x14ac:dyDescent="0.3">
      <c r="A29" s="20" t="s">
        <v>186</v>
      </c>
      <c r="B29" s="36">
        <v>2238</v>
      </c>
      <c r="C29" s="20" t="s">
        <v>398</v>
      </c>
      <c r="D29" s="20">
        <v>103288</v>
      </c>
    </row>
    <row r="30" spans="1:4" x14ac:dyDescent="0.3">
      <c r="A30" s="20" t="s">
        <v>187</v>
      </c>
      <c r="B30" s="36">
        <v>2236</v>
      </c>
      <c r="C30" s="20" t="s">
        <v>399</v>
      </c>
      <c r="D30" s="21">
        <v>103286</v>
      </c>
    </row>
    <row r="31" spans="1:4" x14ac:dyDescent="0.3">
      <c r="A31" s="20" t="s">
        <v>188</v>
      </c>
      <c r="B31" s="36">
        <v>2465</v>
      </c>
      <c r="C31" s="20" t="s">
        <v>400</v>
      </c>
      <c r="D31" s="20">
        <v>103391</v>
      </c>
    </row>
    <row r="32" spans="1:4" x14ac:dyDescent="0.3">
      <c r="A32" s="20" t="s">
        <v>189</v>
      </c>
      <c r="B32" s="36">
        <v>4801</v>
      </c>
      <c r="C32" s="20" t="s">
        <v>401</v>
      </c>
      <c r="D32" s="20">
        <v>103539</v>
      </c>
    </row>
    <row r="33" spans="1:4" x14ac:dyDescent="0.3">
      <c r="A33" s="20" t="s">
        <v>190</v>
      </c>
      <c r="B33" s="36">
        <v>1048</v>
      </c>
      <c r="C33" s="20" t="s">
        <v>402</v>
      </c>
      <c r="D33" s="20">
        <v>103144</v>
      </c>
    </row>
    <row r="34" spans="1:4" x14ac:dyDescent="0.3">
      <c r="A34" s="20" t="s">
        <v>191</v>
      </c>
      <c r="B34" s="36">
        <v>2312</v>
      </c>
      <c r="C34" s="20" t="s">
        <v>403</v>
      </c>
      <c r="D34" s="20">
        <v>103332</v>
      </c>
    </row>
    <row r="35" spans="1:4" x14ac:dyDescent="0.3">
      <c r="A35" s="20" t="s">
        <v>192</v>
      </c>
      <c r="B35" s="38">
        <v>7051</v>
      </c>
      <c r="C35" s="20" t="s">
        <v>404</v>
      </c>
      <c r="D35" s="20">
        <v>103626</v>
      </c>
    </row>
    <row r="36" spans="1:4" x14ac:dyDescent="0.3">
      <c r="A36" s="20" t="s">
        <v>193</v>
      </c>
      <c r="B36" s="36">
        <v>2040</v>
      </c>
      <c r="C36" s="20" t="s">
        <v>405</v>
      </c>
      <c r="D36" s="20">
        <v>103178</v>
      </c>
    </row>
    <row r="37" spans="1:4" x14ac:dyDescent="0.3">
      <c r="A37" s="20" t="s">
        <v>194</v>
      </c>
      <c r="B37" s="36">
        <v>2251</v>
      </c>
      <c r="C37" s="20" t="s">
        <v>406</v>
      </c>
      <c r="D37" s="20">
        <v>103298</v>
      </c>
    </row>
    <row r="38" spans="1:4" x14ac:dyDescent="0.3">
      <c r="A38" s="20" t="s">
        <v>195</v>
      </c>
      <c r="B38" s="36">
        <v>3002</v>
      </c>
      <c r="C38" s="20" t="s">
        <v>407</v>
      </c>
      <c r="D38" s="20">
        <v>103397</v>
      </c>
    </row>
    <row r="39" spans="1:4" x14ac:dyDescent="0.3">
      <c r="A39" s="20" t="s">
        <v>196</v>
      </c>
      <c r="B39" s="36">
        <v>3319</v>
      </c>
      <c r="C39" s="20" t="s">
        <v>408</v>
      </c>
      <c r="D39" s="20">
        <v>103423</v>
      </c>
    </row>
    <row r="40" spans="1:4" x14ac:dyDescent="0.3">
      <c r="A40" s="20" t="s">
        <v>197</v>
      </c>
      <c r="B40" s="36">
        <v>1100</v>
      </c>
      <c r="C40" s="20" t="s">
        <v>409</v>
      </c>
      <c r="D40" s="20">
        <v>103146</v>
      </c>
    </row>
    <row r="41" spans="1:4" x14ac:dyDescent="0.3">
      <c r="A41" s="20" t="s">
        <v>198</v>
      </c>
      <c r="B41" s="36">
        <v>3432</v>
      </c>
      <c r="C41" s="20" t="s">
        <v>410</v>
      </c>
      <c r="D41" s="20">
        <v>134840</v>
      </c>
    </row>
    <row r="42" spans="1:4" x14ac:dyDescent="0.3">
      <c r="A42" s="20" t="s">
        <v>199</v>
      </c>
      <c r="B42" s="36">
        <v>2289</v>
      </c>
      <c r="C42" s="20" t="s">
        <v>411</v>
      </c>
      <c r="D42" s="20">
        <v>103315</v>
      </c>
    </row>
    <row r="43" spans="1:4" x14ac:dyDescent="0.3">
      <c r="A43" s="20" t="s">
        <v>200</v>
      </c>
      <c r="B43" s="36">
        <v>2185</v>
      </c>
      <c r="C43" s="20" t="s">
        <v>412</v>
      </c>
      <c r="D43" s="20">
        <v>103263</v>
      </c>
    </row>
    <row r="44" spans="1:4" x14ac:dyDescent="0.3">
      <c r="A44" s="20" t="s">
        <v>201</v>
      </c>
      <c r="B44" s="36">
        <v>5416</v>
      </c>
      <c r="C44" s="20" t="s">
        <v>413</v>
      </c>
      <c r="D44" s="21">
        <v>103563</v>
      </c>
    </row>
    <row r="45" spans="1:4" x14ac:dyDescent="0.3">
      <c r="A45" s="20" t="s">
        <v>202</v>
      </c>
      <c r="B45" s="36">
        <v>2054</v>
      </c>
      <c r="C45" s="20" t="s">
        <v>414</v>
      </c>
      <c r="D45" s="21">
        <v>103189</v>
      </c>
    </row>
    <row r="46" spans="1:4" x14ac:dyDescent="0.3">
      <c r="A46" s="20" t="s">
        <v>203</v>
      </c>
      <c r="B46" s="36">
        <v>2053</v>
      </c>
      <c r="C46" s="20" t="s">
        <v>415</v>
      </c>
      <c r="D46" s="20">
        <v>103188</v>
      </c>
    </row>
    <row r="47" spans="1:4" x14ac:dyDescent="0.3">
      <c r="A47" s="20" t="s">
        <v>204</v>
      </c>
      <c r="B47" s="36">
        <v>2464</v>
      </c>
      <c r="C47" s="20" t="s">
        <v>416</v>
      </c>
      <c r="D47" s="20">
        <v>103390</v>
      </c>
    </row>
    <row r="48" spans="1:4" x14ac:dyDescent="0.3">
      <c r="A48" s="20" t="s">
        <v>205</v>
      </c>
      <c r="B48" s="36">
        <v>3320</v>
      </c>
      <c r="C48" s="20" t="s">
        <v>417</v>
      </c>
      <c r="D48" s="20">
        <v>103424</v>
      </c>
    </row>
    <row r="49" spans="1:4" x14ac:dyDescent="0.3">
      <c r="A49" s="20" t="s">
        <v>206</v>
      </c>
      <c r="B49" s="36">
        <v>2055</v>
      </c>
      <c r="C49" s="20" t="s">
        <v>418</v>
      </c>
      <c r="D49" s="20">
        <v>103190</v>
      </c>
    </row>
    <row r="50" spans="1:4" x14ac:dyDescent="0.3">
      <c r="A50" s="20" t="s">
        <v>207</v>
      </c>
      <c r="B50" s="36">
        <v>1802</v>
      </c>
      <c r="C50" s="20" t="s">
        <v>419</v>
      </c>
      <c r="D50" s="20">
        <v>103150</v>
      </c>
    </row>
    <row r="51" spans="1:4" x14ac:dyDescent="0.3">
      <c r="A51" s="20" t="s">
        <v>208</v>
      </c>
      <c r="B51" s="36">
        <v>2454</v>
      </c>
      <c r="C51" s="20" t="s">
        <v>420</v>
      </c>
      <c r="D51" s="20">
        <v>103381</v>
      </c>
    </row>
    <row r="52" spans="1:4" x14ac:dyDescent="0.3">
      <c r="A52" s="20" t="s">
        <v>209</v>
      </c>
      <c r="B52" s="36">
        <v>3321</v>
      </c>
      <c r="C52" s="20" t="s">
        <v>421</v>
      </c>
      <c r="D52" s="20">
        <v>103425</v>
      </c>
    </row>
    <row r="53" spans="1:4" x14ac:dyDescent="0.3">
      <c r="A53" s="20" t="s">
        <v>210</v>
      </c>
      <c r="B53" s="36">
        <v>1026</v>
      </c>
      <c r="C53" s="20" t="s">
        <v>422</v>
      </c>
      <c r="D53" s="20">
        <v>103139</v>
      </c>
    </row>
    <row r="54" spans="1:4" x14ac:dyDescent="0.3">
      <c r="A54" s="20" t="s">
        <v>211</v>
      </c>
      <c r="B54" s="36">
        <v>2294</v>
      </c>
      <c r="C54" s="20" t="s">
        <v>423</v>
      </c>
      <c r="D54" s="20">
        <v>103318</v>
      </c>
    </row>
    <row r="55" spans="1:4" x14ac:dyDescent="0.3">
      <c r="A55" s="20" t="s">
        <v>212</v>
      </c>
      <c r="B55" s="36">
        <v>2486</v>
      </c>
      <c r="C55" s="20" t="s">
        <v>424</v>
      </c>
      <c r="D55" s="20">
        <v>133759</v>
      </c>
    </row>
    <row r="56" spans="1:4" x14ac:dyDescent="0.3">
      <c r="A56" s="20" t="s">
        <v>213</v>
      </c>
      <c r="B56" s="36">
        <v>3435</v>
      </c>
      <c r="C56" s="20" t="s">
        <v>425</v>
      </c>
      <c r="D56" s="20">
        <v>131920</v>
      </c>
    </row>
    <row r="57" spans="1:4" x14ac:dyDescent="0.3">
      <c r="A57" s="20" t="s">
        <v>214</v>
      </c>
      <c r="B57" s="36">
        <v>7050</v>
      </c>
      <c r="C57" s="20" t="s">
        <v>426</v>
      </c>
      <c r="D57" s="20">
        <v>103625</v>
      </c>
    </row>
    <row r="58" spans="1:4" x14ac:dyDescent="0.3">
      <c r="A58" s="20" t="s">
        <v>215</v>
      </c>
      <c r="B58" s="36">
        <v>1006</v>
      </c>
      <c r="C58" s="20" t="s">
        <v>427</v>
      </c>
      <c r="D58" s="20">
        <v>103122</v>
      </c>
    </row>
    <row r="59" spans="1:4" x14ac:dyDescent="0.3">
      <c r="A59" s="20" t="s">
        <v>216</v>
      </c>
      <c r="B59" s="36">
        <v>2079</v>
      </c>
      <c r="C59" s="20" t="s">
        <v>428</v>
      </c>
      <c r="D59" s="20">
        <v>103200</v>
      </c>
    </row>
    <row r="60" spans="1:4" x14ac:dyDescent="0.3">
      <c r="A60" s="20" t="s">
        <v>217</v>
      </c>
      <c r="B60" s="36">
        <v>2081</v>
      </c>
      <c r="C60" s="20" t="s">
        <v>429</v>
      </c>
      <c r="D60" s="20">
        <v>103201</v>
      </c>
    </row>
    <row r="61" spans="1:4" x14ac:dyDescent="0.3">
      <c r="A61" s="20" t="s">
        <v>218</v>
      </c>
      <c r="B61" s="36">
        <v>2296</v>
      </c>
      <c r="C61" s="20" t="s">
        <v>430</v>
      </c>
      <c r="D61" s="20">
        <v>103320</v>
      </c>
    </row>
    <row r="62" spans="1:4" x14ac:dyDescent="0.3">
      <c r="A62" s="20" t="s">
        <v>219</v>
      </c>
      <c r="B62" s="36">
        <v>1015</v>
      </c>
      <c r="C62" s="20" t="s">
        <v>431</v>
      </c>
      <c r="D62" s="20">
        <v>103128</v>
      </c>
    </row>
    <row r="63" spans="1:4" x14ac:dyDescent="0.3">
      <c r="A63" s="20" t="s">
        <v>220</v>
      </c>
      <c r="B63" s="36">
        <v>1022</v>
      </c>
      <c r="C63" s="20" t="s">
        <v>432</v>
      </c>
      <c r="D63" s="20">
        <v>103135</v>
      </c>
    </row>
    <row r="64" spans="1:4" x14ac:dyDescent="0.3">
      <c r="A64" s="20" t="s">
        <v>221</v>
      </c>
      <c r="B64" s="36">
        <v>2087</v>
      </c>
      <c r="C64" s="20" t="s">
        <v>433</v>
      </c>
      <c r="D64" s="20">
        <v>103205</v>
      </c>
    </row>
    <row r="65" spans="1:4" x14ac:dyDescent="0.3">
      <c r="A65" s="20" t="s">
        <v>222</v>
      </c>
      <c r="B65" s="36">
        <v>2466</v>
      </c>
      <c r="C65" s="20" t="s">
        <v>434</v>
      </c>
      <c r="D65" s="20">
        <v>103392</v>
      </c>
    </row>
    <row r="66" spans="1:4" x14ac:dyDescent="0.3">
      <c r="A66" s="20" t="s">
        <v>223</v>
      </c>
      <c r="B66" s="36">
        <v>2091</v>
      </c>
      <c r="C66" s="20" t="s">
        <v>435</v>
      </c>
      <c r="D66" s="20">
        <v>103208</v>
      </c>
    </row>
    <row r="67" spans="1:4" x14ac:dyDescent="0.3">
      <c r="A67" s="20" t="s">
        <v>224</v>
      </c>
      <c r="B67" s="36">
        <v>2093</v>
      </c>
      <c r="C67" s="20" t="s">
        <v>436</v>
      </c>
      <c r="D67" s="20">
        <v>103210</v>
      </c>
    </row>
    <row r="68" spans="1:4" x14ac:dyDescent="0.3">
      <c r="A68" s="20" t="s">
        <v>225</v>
      </c>
      <c r="B68" s="36">
        <v>2092</v>
      </c>
      <c r="C68" s="20" t="s">
        <v>437</v>
      </c>
      <c r="D68" s="20">
        <v>103209</v>
      </c>
    </row>
    <row r="69" spans="1:4" x14ac:dyDescent="0.3">
      <c r="A69" s="20" t="s">
        <v>226</v>
      </c>
      <c r="B69" s="36">
        <v>7006</v>
      </c>
      <c r="C69" s="20" t="s">
        <v>438</v>
      </c>
      <c r="D69" s="20">
        <v>103600</v>
      </c>
    </row>
    <row r="70" spans="1:4" x14ac:dyDescent="0.3">
      <c r="A70" s="20" t="s">
        <v>227</v>
      </c>
      <c r="B70" s="36">
        <v>2477</v>
      </c>
      <c r="C70" s="20" t="s">
        <v>439</v>
      </c>
      <c r="D70" s="20">
        <v>132261</v>
      </c>
    </row>
    <row r="71" spans="1:4" x14ac:dyDescent="0.3">
      <c r="A71" s="20" t="s">
        <v>228</v>
      </c>
      <c r="B71" s="36">
        <v>3436</v>
      </c>
      <c r="C71" s="20" t="s">
        <v>440</v>
      </c>
      <c r="D71" s="20">
        <v>136440</v>
      </c>
    </row>
    <row r="72" spans="1:4" x14ac:dyDescent="0.3">
      <c r="A72" s="20" t="s">
        <v>229</v>
      </c>
      <c r="B72" s="36">
        <v>2099</v>
      </c>
      <c r="C72" s="20" t="s">
        <v>441</v>
      </c>
      <c r="D72" s="20">
        <v>103214</v>
      </c>
    </row>
    <row r="73" spans="1:4" x14ac:dyDescent="0.3">
      <c r="A73" s="20" t="s">
        <v>230</v>
      </c>
      <c r="B73" s="36">
        <v>1010</v>
      </c>
      <c r="C73" s="20" t="s">
        <v>442</v>
      </c>
      <c r="D73" s="20">
        <v>103125</v>
      </c>
    </row>
    <row r="74" spans="1:4" x14ac:dyDescent="0.3">
      <c r="A74" s="20" t="s">
        <v>231</v>
      </c>
      <c r="B74" s="36">
        <v>1021</v>
      </c>
      <c r="C74" s="20" t="s">
        <v>443</v>
      </c>
      <c r="D74" s="20">
        <v>103134</v>
      </c>
    </row>
    <row r="75" spans="1:4" x14ac:dyDescent="0.3">
      <c r="A75" s="20" t="s">
        <v>232</v>
      </c>
      <c r="B75" s="36">
        <v>4201</v>
      </c>
      <c r="C75" s="20" t="s">
        <v>444</v>
      </c>
      <c r="D75" s="20">
        <v>103503</v>
      </c>
    </row>
    <row r="76" spans="1:4" x14ac:dyDescent="0.3">
      <c r="A76" s="20" t="s">
        <v>233</v>
      </c>
      <c r="B76" s="36">
        <v>4015</v>
      </c>
      <c r="C76" s="20" t="s">
        <v>445</v>
      </c>
      <c r="D76" s="20">
        <v>103483</v>
      </c>
    </row>
    <row r="77" spans="1:4" x14ac:dyDescent="0.3">
      <c r="A77" s="20" t="s">
        <v>234</v>
      </c>
      <c r="B77" s="36">
        <v>3411</v>
      </c>
      <c r="C77" s="20" t="s">
        <v>446</v>
      </c>
      <c r="D77" s="20">
        <v>103479</v>
      </c>
    </row>
    <row r="78" spans="1:4" x14ac:dyDescent="0.3">
      <c r="A78" s="20" t="s">
        <v>235</v>
      </c>
      <c r="B78" s="36">
        <v>2474</v>
      </c>
      <c r="C78" s="20" t="s">
        <v>447</v>
      </c>
      <c r="D78" s="20">
        <v>131672</v>
      </c>
    </row>
    <row r="79" spans="1:4" x14ac:dyDescent="0.3">
      <c r="A79" s="20" t="s">
        <v>236</v>
      </c>
      <c r="B79" s="36">
        <v>4223</v>
      </c>
      <c r="C79" s="20" t="s">
        <v>448</v>
      </c>
      <c r="D79" s="20">
        <v>103509</v>
      </c>
    </row>
    <row r="80" spans="1:4" x14ac:dyDescent="0.3">
      <c r="A80" s="20" t="s">
        <v>237</v>
      </c>
      <c r="B80" s="36">
        <v>3317</v>
      </c>
      <c r="C80" s="20" t="s">
        <v>449</v>
      </c>
      <c r="D80" s="20">
        <v>103421</v>
      </c>
    </row>
    <row r="81" spans="1:4" x14ac:dyDescent="0.3">
      <c r="A81" s="20" t="s">
        <v>238</v>
      </c>
      <c r="B81" s="36">
        <v>1023</v>
      </c>
      <c r="C81" s="20" t="s">
        <v>450</v>
      </c>
      <c r="D81" s="20">
        <v>103136</v>
      </c>
    </row>
    <row r="82" spans="1:4" x14ac:dyDescent="0.3">
      <c r="A82" s="20" t="s">
        <v>239</v>
      </c>
      <c r="B82" s="36">
        <v>2015</v>
      </c>
      <c r="C82" s="20" t="s">
        <v>451</v>
      </c>
      <c r="D82" s="20">
        <v>134102</v>
      </c>
    </row>
    <row r="83" spans="1:4" x14ac:dyDescent="0.3">
      <c r="A83" s="20" t="s">
        <v>240</v>
      </c>
      <c r="B83" s="36">
        <v>3352</v>
      </c>
      <c r="C83" s="20" t="s">
        <v>452</v>
      </c>
      <c r="D83" s="20">
        <v>103444</v>
      </c>
    </row>
    <row r="84" spans="1:4" x14ac:dyDescent="0.3">
      <c r="A84" s="20" t="s">
        <v>241</v>
      </c>
      <c r="B84" s="36">
        <v>2005</v>
      </c>
      <c r="C84" s="20" t="s">
        <v>453</v>
      </c>
      <c r="D84" s="20">
        <v>134098</v>
      </c>
    </row>
    <row r="85" spans="1:4" x14ac:dyDescent="0.3">
      <c r="A85" s="20" t="s">
        <v>242</v>
      </c>
      <c r="B85" s="36">
        <v>4063</v>
      </c>
      <c r="C85" s="20" t="s">
        <v>454</v>
      </c>
      <c r="D85" s="20">
        <v>103486</v>
      </c>
    </row>
    <row r="86" spans="1:4" x14ac:dyDescent="0.3">
      <c r="A86" s="20" t="s">
        <v>243</v>
      </c>
      <c r="B86" s="36">
        <v>1016</v>
      </c>
      <c r="C86" s="20" t="s">
        <v>455</v>
      </c>
      <c r="D86" s="20">
        <v>103129</v>
      </c>
    </row>
    <row r="87" spans="1:4" x14ac:dyDescent="0.3">
      <c r="A87" s="20" t="s">
        <v>244</v>
      </c>
      <c r="B87" s="36">
        <v>2115</v>
      </c>
      <c r="C87" s="20" t="s">
        <v>456</v>
      </c>
      <c r="D87" s="20">
        <v>103221</v>
      </c>
    </row>
    <row r="88" spans="1:4" x14ac:dyDescent="0.3">
      <c r="A88" s="20" t="s">
        <v>245</v>
      </c>
      <c r="B88" s="36">
        <v>2441</v>
      </c>
      <c r="C88" s="20" t="s">
        <v>457</v>
      </c>
      <c r="D88" s="20">
        <v>103368</v>
      </c>
    </row>
    <row r="89" spans="1:4" x14ac:dyDescent="0.3">
      <c r="A89" s="20" t="s">
        <v>246</v>
      </c>
      <c r="B89" s="36">
        <v>2321</v>
      </c>
      <c r="C89" s="20" t="s">
        <v>458</v>
      </c>
      <c r="D89" s="20">
        <v>103339</v>
      </c>
    </row>
    <row r="90" spans="1:4" x14ac:dyDescent="0.3">
      <c r="A90" s="20" t="s">
        <v>247</v>
      </c>
      <c r="B90" s="36">
        <v>2189</v>
      </c>
      <c r="C90" s="20" t="s">
        <v>459</v>
      </c>
      <c r="D90" s="20">
        <v>103265</v>
      </c>
    </row>
    <row r="91" spans="1:4" x14ac:dyDescent="0.3">
      <c r="A91" s="20" t="s">
        <v>248</v>
      </c>
      <c r="B91" s="36">
        <v>7060</v>
      </c>
      <c r="C91" s="20" t="s">
        <v>460</v>
      </c>
      <c r="D91" s="20">
        <v>103630</v>
      </c>
    </row>
    <row r="92" spans="1:4" x14ac:dyDescent="0.3">
      <c r="A92" s="20" t="s">
        <v>249</v>
      </c>
      <c r="B92" s="36">
        <v>1024</v>
      </c>
      <c r="C92" s="20" t="s">
        <v>461</v>
      </c>
      <c r="D92" s="20">
        <v>103137</v>
      </c>
    </row>
    <row r="93" spans="1:4" x14ac:dyDescent="0.3">
      <c r="A93" s="20" t="s">
        <v>250</v>
      </c>
      <c r="B93" s="36">
        <v>7062</v>
      </c>
      <c r="C93" s="20" t="s">
        <v>462</v>
      </c>
      <c r="D93" s="20">
        <v>103632</v>
      </c>
    </row>
    <row r="94" spans="1:4" x14ac:dyDescent="0.3">
      <c r="A94" s="20" t="s">
        <v>251</v>
      </c>
      <c r="B94" s="36">
        <v>2462</v>
      </c>
      <c r="C94" s="20" t="s">
        <v>463</v>
      </c>
      <c r="D94" s="20">
        <v>103388</v>
      </c>
    </row>
    <row r="95" spans="1:4" x14ac:dyDescent="0.3">
      <c r="A95" s="20" t="s">
        <v>252</v>
      </c>
      <c r="B95" s="36">
        <v>7012</v>
      </c>
      <c r="C95" s="20" t="s">
        <v>464</v>
      </c>
      <c r="D95" s="20">
        <v>103603</v>
      </c>
    </row>
    <row r="96" spans="1:4" x14ac:dyDescent="0.3">
      <c r="A96" s="20" t="s">
        <v>253</v>
      </c>
      <c r="B96" s="36">
        <v>2127</v>
      </c>
      <c r="C96" s="20" t="s">
        <v>465</v>
      </c>
      <c r="D96" s="20">
        <v>103227</v>
      </c>
    </row>
    <row r="97" spans="1:4" x14ac:dyDescent="0.3">
      <c r="A97" s="20" t="s">
        <v>254</v>
      </c>
      <c r="B97" s="36">
        <v>2129</v>
      </c>
      <c r="C97" s="20" t="s">
        <v>466</v>
      </c>
      <c r="D97" s="20">
        <v>103229</v>
      </c>
    </row>
    <row r="98" spans="1:4" x14ac:dyDescent="0.3">
      <c r="A98" s="20" t="s">
        <v>255</v>
      </c>
      <c r="B98" s="36">
        <v>2128</v>
      </c>
      <c r="C98" s="20" t="s">
        <v>467</v>
      </c>
      <c r="D98" s="20">
        <v>103228</v>
      </c>
    </row>
    <row r="99" spans="1:4" x14ac:dyDescent="0.3">
      <c r="A99" s="20" t="s">
        <v>256</v>
      </c>
      <c r="B99" s="36">
        <v>2420</v>
      </c>
      <c r="C99" s="20" t="s">
        <v>468</v>
      </c>
      <c r="D99" s="20">
        <v>103353</v>
      </c>
    </row>
    <row r="100" spans="1:4" x14ac:dyDescent="0.3">
      <c r="A100" s="20" t="s">
        <v>257</v>
      </c>
      <c r="B100" s="36">
        <v>2004</v>
      </c>
      <c r="C100" s="20" t="s">
        <v>469</v>
      </c>
      <c r="D100" s="20">
        <v>134094</v>
      </c>
    </row>
    <row r="101" spans="1:4" x14ac:dyDescent="0.3">
      <c r="A101" s="20" t="s">
        <v>258</v>
      </c>
      <c r="B101" s="36">
        <v>1012</v>
      </c>
      <c r="C101" s="20" t="s">
        <v>470</v>
      </c>
      <c r="D101" s="20">
        <v>103126</v>
      </c>
    </row>
    <row r="102" spans="1:4" x14ac:dyDescent="0.3">
      <c r="A102" s="20" t="s">
        <v>259</v>
      </c>
      <c r="B102" s="36">
        <v>2133</v>
      </c>
      <c r="C102" s="20" t="s">
        <v>471</v>
      </c>
      <c r="D102" s="20">
        <v>103233</v>
      </c>
    </row>
    <row r="103" spans="1:4" x14ac:dyDescent="0.3">
      <c r="A103" s="20" t="s">
        <v>260</v>
      </c>
      <c r="B103" s="36">
        <v>3322</v>
      </c>
      <c r="C103" s="20" t="s">
        <v>472</v>
      </c>
      <c r="D103" s="20">
        <v>103426</v>
      </c>
    </row>
    <row r="104" spans="1:4" x14ac:dyDescent="0.3">
      <c r="A104" s="20" t="s">
        <v>261</v>
      </c>
      <c r="B104" s="36">
        <v>2406</v>
      </c>
      <c r="C104" s="20" t="s">
        <v>473</v>
      </c>
      <c r="D104" s="20">
        <v>103345</v>
      </c>
    </row>
    <row r="105" spans="1:4" x14ac:dyDescent="0.3">
      <c r="A105" s="20" t="s">
        <v>262</v>
      </c>
      <c r="B105" s="36">
        <v>2416</v>
      </c>
      <c r="C105" s="20" t="s">
        <v>474</v>
      </c>
      <c r="D105" s="20">
        <v>103351</v>
      </c>
    </row>
    <row r="106" spans="1:4" x14ac:dyDescent="0.3">
      <c r="A106" s="20" t="s">
        <v>263</v>
      </c>
      <c r="B106" s="36">
        <v>3003</v>
      </c>
      <c r="C106" s="20" t="s">
        <v>475</v>
      </c>
      <c r="D106" s="20">
        <v>103398</v>
      </c>
    </row>
    <row r="107" spans="1:4" x14ac:dyDescent="0.3">
      <c r="A107" s="20" t="s">
        <v>264</v>
      </c>
      <c r="B107" s="36">
        <v>4245</v>
      </c>
      <c r="C107" s="20" t="s">
        <v>476</v>
      </c>
      <c r="D107" s="20">
        <v>103519</v>
      </c>
    </row>
    <row r="108" spans="1:4" x14ac:dyDescent="0.3">
      <c r="A108" s="20" t="s">
        <v>265</v>
      </c>
      <c r="B108" s="36">
        <v>2457</v>
      </c>
      <c r="C108" s="20" t="s">
        <v>477</v>
      </c>
      <c r="D108" s="20">
        <v>103384</v>
      </c>
    </row>
    <row r="109" spans="1:4" x14ac:dyDescent="0.3">
      <c r="A109" s="20" t="s">
        <v>266</v>
      </c>
      <c r="B109" s="36">
        <v>2142</v>
      </c>
      <c r="C109" s="20" t="s">
        <v>478</v>
      </c>
      <c r="D109" s="20">
        <v>103237</v>
      </c>
    </row>
    <row r="110" spans="1:4" x14ac:dyDescent="0.3">
      <c r="A110" s="20" t="s">
        <v>267</v>
      </c>
      <c r="B110" s="36">
        <v>2469</v>
      </c>
      <c r="C110" s="20" t="s">
        <v>479</v>
      </c>
      <c r="D110" s="20">
        <v>103395</v>
      </c>
    </row>
    <row r="111" spans="1:4" x14ac:dyDescent="0.3">
      <c r="A111" s="20" t="s">
        <v>268</v>
      </c>
      <c r="B111" s="36">
        <v>3431</v>
      </c>
      <c r="C111" s="20" t="s">
        <v>480</v>
      </c>
      <c r="D111" s="20">
        <v>134774</v>
      </c>
    </row>
    <row r="112" spans="1:4" x14ac:dyDescent="0.3">
      <c r="A112" s="20" t="s">
        <v>269</v>
      </c>
      <c r="B112" s="36">
        <v>1028</v>
      </c>
      <c r="C112" s="20" t="s">
        <v>481</v>
      </c>
      <c r="D112" s="20">
        <v>103141</v>
      </c>
    </row>
    <row r="113" spans="1:4" x14ac:dyDescent="0.3">
      <c r="A113" s="20" t="s">
        <v>270</v>
      </c>
      <c r="B113" s="36">
        <v>1049</v>
      </c>
      <c r="C113" s="20" t="s">
        <v>482</v>
      </c>
      <c r="D113" s="20">
        <v>103145</v>
      </c>
    </row>
    <row r="114" spans="1:4" x14ac:dyDescent="0.3">
      <c r="A114" s="20" t="s">
        <v>271</v>
      </c>
      <c r="B114" s="36">
        <v>7053</v>
      </c>
      <c r="C114" s="20" t="s">
        <v>483</v>
      </c>
      <c r="D114" s="20">
        <v>103628</v>
      </c>
    </row>
    <row r="115" spans="1:4" x14ac:dyDescent="0.3">
      <c r="A115" s="20" t="s">
        <v>272</v>
      </c>
      <c r="B115" s="36">
        <v>3351</v>
      </c>
      <c r="C115" s="20" t="s">
        <v>484</v>
      </c>
      <c r="D115" s="20">
        <v>103443</v>
      </c>
    </row>
    <row r="116" spans="1:4" x14ac:dyDescent="0.3">
      <c r="A116" s="20" t="s">
        <v>273</v>
      </c>
      <c r="B116" s="36">
        <v>3328</v>
      </c>
      <c r="C116" s="20" t="s">
        <v>485</v>
      </c>
      <c r="D116" s="20">
        <v>103430</v>
      </c>
    </row>
    <row r="117" spans="1:4" x14ac:dyDescent="0.3">
      <c r="A117" s="20" t="s">
        <v>274</v>
      </c>
      <c r="B117" s="36">
        <v>2150</v>
      </c>
      <c r="C117" s="20" t="s">
        <v>486</v>
      </c>
      <c r="D117" s="20">
        <v>103241</v>
      </c>
    </row>
    <row r="118" spans="1:4" x14ac:dyDescent="0.3">
      <c r="A118" s="20" t="s">
        <v>275</v>
      </c>
      <c r="B118" s="36">
        <v>2425</v>
      </c>
      <c r="C118" s="20" t="s">
        <v>487</v>
      </c>
      <c r="D118" s="20">
        <v>103356</v>
      </c>
    </row>
    <row r="119" spans="1:4" x14ac:dyDescent="0.3">
      <c r="A119" s="20" t="s">
        <v>276</v>
      </c>
      <c r="B119" s="36">
        <v>1008</v>
      </c>
      <c r="C119" s="20" t="s">
        <v>488</v>
      </c>
      <c r="D119" s="20">
        <v>103123</v>
      </c>
    </row>
    <row r="120" spans="1:4" x14ac:dyDescent="0.3">
      <c r="A120" s="20" t="s">
        <v>277</v>
      </c>
      <c r="B120" s="36">
        <v>7034</v>
      </c>
      <c r="C120" s="20" t="s">
        <v>489</v>
      </c>
      <c r="D120" s="20">
        <v>103614</v>
      </c>
    </row>
    <row r="121" spans="1:4" x14ac:dyDescent="0.3">
      <c r="A121" s="20" t="s">
        <v>278</v>
      </c>
      <c r="B121" s="36">
        <v>4173</v>
      </c>
      <c r="C121" s="20" t="s">
        <v>490</v>
      </c>
      <c r="D121" s="20">
        <v>103497</v>
      </c>
    </row>
    <row r="122" spans="1:4" x14ac:dyDescent="0.3">
      <c r="A122" s="20" t="s">
        <v>279</v>
      </c>
      <c r="B122" s="36">
        <v>2157</v>
      </c>
      <c r="C122" s="20" t="s">
        <v>491</v>
      </c>
      <c r="D122" s="20">
        <v>103246</v>
      </c>
    </row>
    <row r="123" spans="1:4" x14ac:dyDescent="0.3">
      <c r="A123" s="20" t="s">
        <v>280</v>
      </c>
      <c r="B123" s="36">
        <v>2159</v>
      </c>
      <c r="C123" s="20" t="s">
        <v>492</v>
      </c>
      <c r="D123" s="20">
        <v>103247</v>
      </c>
    </row>
    <row r="124" spans="1:4" x14ac:dyDescent="0.3">
      <c r="A124" s="20" t="s">
        <v>281</v>
      </c>
      <c r="B124" s="36">
        <v>2161</v>
      </c>
      <c r="C124" s="20" t="s">
        <v>493</v>
      </c>
      <c r="D124" s="20">
        <v>103249</v>
      </c>
    </row>
    <row r="125" spans="1:4" x14ac:dyDescent="0.3">
      <c r="A125" s="20" t="s">
        <v>282</v>
      </c>
      <c r="B125" s="36">
        <v>2160</v>
      </c>
      <c r="C125" s="20" t="s">
        <v>494</v>
      </c>
      <c r="D125" s="20">
        <v>103248</v>
      </c>
    </row>
    <row r="126" spans="1:4" x14ac:dyDescent="0.3">
      <c r="A126" s="20" t="s">
        <v>283</v>
      </c>
      <c r="B126" s="36">
        <v>2063</v>
      </c>
      <c r="C126" s="20" t="s">
        <v>495</v>
      </c>
      <c r="D126" s="20">
        <v>103193</v>
      </c>
    </row>
    <row r="127" spans="1:4" x14ac:dyDescent="0.3">
      <c r="A127" s="20" t="s">
        <v>284</v>
      </c>
      <c r="B127" s="36">
        <v>1018</v>
      </c>
      <c r="C127" s="20" t="s">
        <v>496</v>
      </c>
      <c r="D127" s="20">
        <v>103131</v>
      </c>
    </row>
    <row r="128" spans="1:4" x14ac:dyDescent="0.3">
      <c r="A128" s="20" t="s">
        <v>285</v>
      </c>
      <c r="B128" s="36">
        <v>1000</v>
      </c>
      <c r="C128" s="20" t="s">
        <v>497</v>
      </c>
      <c r="D128" s="20">
        <v>137796</v>
      </c>
    </row>
    <row r="129" spans="1:4" x14ac:dyDescent="0.3">
      <c r="A129" s="20" t="s">
        <v>286</v>
      </c>
      <c r="B129" s="36">
        <v>7033</v>
      </c>
      <c r="C129" s="20" t="s">
        <v>498</v>
      </c>
      <c r="D129" s="20">
        <v>103613</v>
      </c>
    </row>
    <row r="130" spans="1:4" x14ac:dyDescent="0.3">
      <c r="A130" s="20" t="s">
        <v>287</v>
      </c>
      <c r="B130" s="36">
        <v>4177</v>
      </c>
      <c r="C130" s="20" t="s">
        <v>499</v>
      </c>
      <c r="D130" s="20">
        <v>103498</v>
      </c>
    </row>
    <row r="131" spans="1:4" x14ac:dyDescent="0.3">
      <c r="A131" s="20" t="s">
        <v>288</v>
      </c>
      <c r="B131" s="36">
        <v>2169</v>
      </c>
      <c r="C131" s="20" t="s">
        <v>500</v>
      </c>
      <c r="D131" s="20">
        <v>103252</v>
      </c>
    </row>
    <row r="132" spans="1:4" x14ac:dyDescent="0.3">
      <c r="A132" s="20" t="s">
        <v>289</v>
      </c>
      <c r="B132" s="36">
        <v>2008</v>
      </c>
      <c r="C132" s="20" t="s">
        <v>501</v>
      </c>
      <c r="D132" s="20">
        <v>103157</v>
      </c>
    </row>
    <row r="133" spans="1:4" x14ac:dyDescent="0.3">
      <c r="A133" s="20" t="s">
        <v>290</v>
      </c>
      <c r="B133" s="36">
        <v>1038</v>
      </c>
      <c r="C133" s="20" t="s">
        <v>502</v>
      </c>
      <c r="D133" s="20">
        <v>103142</v>
      </c>
    </row>
    <row r="134" spans="1:4" x14ac:dyDescent="0.3">
      <c r="A134" s="20" t="s">
        <v>291</v>
      </c>
      <c r="B134" s="36">
        <v>2174</v>
      </c>
      <c r="C134" s="20" t="s">
        <v>503</v>
      </c>
      <c r="D134" s="20">
        <v>103255</v>
      </c>
    </row>
    <row r="135" spans="1:4" x14ac:dyDescent="0.3">
      <c r="A135" s="20" t="s">
        <v>292</v>
      </c>
      <c r="B135" s="36">
        <v>2176</v>
      </c>
      <c r="C135" s="20" t="s">
        <v>504</v>
      </c>
      <c r="D135" s="20">
        <v>103256</v>
      </c>
    </row>
    <row r="136" spans="1:4" x14ac:dyDescent="0.3">
      <c r="A136" s="20" t="s">
        <v>293</v>
      </c>
      <c r="B136" s="36">
        <v>7047</v>
      </c>
      <c r="C136" s="20" t="s">
        <v>505</v>
      </c>
      <c r="D136" s="20">
        <v>103623</v>
      </c>
    </row>
    <row r="137" spans="1:4" x14ac:dyDescent="0.3">
      <c r="A137" s="20" t="s">
        <v>294</v>
      </c>
      <c r="B137" s="36">
        <v>3410</v>
      </c>
      <c r="C137" s="20" t="s">
        <v>506</v>
      </c>
      <c r="D137" s="20">
        <v>103478</v>
      </c>
    </row>
    <row r="138" spans="1:4" x14ac:dyDescent="0.3">
      <c r="A138" s="20" t="s">
        <v>295</v>
      </c>
      <c r="B138" s="36">
        <v>3381</v>
      </c>
      <c r="C138" s="20" t="s">
        <v>507</v>
      </c>
      <c r="D138" s="20">
        <v>103466</v>
      </c>
    </row>
    <row r="139" spans="1:4" x14ac:dyDescent="0.3">
      <c r="A139" s="20" t="s">
        <v>296</v>
      </c>
      <c r="B139" s="36">
        <v>3380</v>
      </c>
      <c r="C139" s="20" t="s">
        <v>508</v>
      </c>
      <c r="D139" s="20">
        <v>103465</v>
      </c>
    </row>
    <row r="140" spans="1:4" x14ac:dyDescent="0.3">
      <c r="A140" s="20" t="s">
        <v>297</v>
      </c>
      <c r="B140" s="36">
        <v>3335</v>
      </c>
      <c r="C140" s="20" t="s">
        <v>509</v>
      </c>
      <c r="D140" s="20">
        <v>103434</v>
      </c>
    </row>
    <row r="141" spans="1:4" x14ac:dyDescent="0.3">
      <c r="A141" s="20" t="s">
        <v>298</v>
      </c>
      <c r="B141" s="36">
        <v>3329</v>
      </c>
      <c r="C141" s="20" t="s">
        <v>510</v>
      </c>
      <c r="D141" s="20">
        <v>103431</v>
      </c>
    </row>
    <row r="142" spans="1:4" x14ac:dyDescent="0.3">
      <c r="A142" s="20" t="s">
        <v>299</v>
      </c>
      <c r="B142" s="36">
        <v>2183</v>
      </c>
      <c r="C142" s="20" t="s">
        <v>511</v>
      </c>
      <c r="D142" s="20">
        <v>103261</v>
      </c>
    </row>
    <row r="143" spans="1:4" x14ac:dyDescent="0.3">
      <c r="A143" s="20" t="s">
        <v>300</v>
      </c>
      <c r="B143" s="36">
        <v>3372</v>
      </c>
      <c r="C143" s="20" t="s">
        <v>512</v>
      </c>
      <c r="D143" s="20">
        <v>103460</v>
      </c>
    </row>
    <row r="144" spans="1:4" x14ac:dyDescent="0.3">
      <c r="A144" s="20" t="s">
        <v>301</v>
      </c>
      <c r="B144" s="36">
        <v>3375</v>
      </c>
      <c r="C144" s="20" t="s">
        <v>513</v>
      </c>
      <c r="D144" s="20">
        <v>103462</v>
      </c>
    </row>
    <row r="145" spans="1:4" x14ac:dyDescent="0.3">
      <c r="A145" s="20" t="s">
        <v>302</v>
      </c>
      <c r="B145" s="36">
        <v>3331</v>
      </c>
      <c r="C145" s="20" t="s">
        <v>514</v>
      </c>
      <c r="D145" s="20">
        <v>103433</v>
      </c>
    </row>
    <row r="146" spans="1:4" x14ac:dyDescent="0.3">
      <c r="A146" s="20" t="s">
        <v>303</v>
      </c>
      <c r="B146" s="36">
        <v>3406</v>
      </c>
      <c r="C146" s="20" t="s">
        <v>515</v>
      </c>
      <c r="D146" s="20">
        <v>103476</v>
      </c>
    </row>
    <row r="147" spans="1:4" x14ac:dyDescent="0.3">
      <c r="A147" s="20" t="s">
        <v>304</v>
      </c>
      <c r="B147" s="36">
        <v>3386</v>
      </c>
      <c r="C147" s="20" t="s">
        <v>516</v>
      </c>
      <c r="D147" s="20">
        <v>103470</v>
      </c>
    </row>
    <row r="148" spans="1:4" x14ac:dyDescent="0.3">
      <c r="A148" s="20" t="s">
        <v>305</v>
      </c>
      <c r="B148" s="36">
        <v>3363</v>
      </c>
      <c r="C148" s="20" t="s">
        <v>517</v>
      </c>
      <c r="D148" s="20">
        <v>103455</v>
      </c>
    </row>
    <row r="149" spans="1:4" x14ac:dyDescent="0.3">
      <c r="A149" s="20" t="s">
        <v>306</v>
      </c>
      <c r="B149" s="36">
        <v>3355</v>
      </c>
      <c r="C149" s="20" t="s">
        <v>518</v>
      </c>
      <c r="D149" s="20">
        <v>103447</v>
      </c>
    </row>
    <row r="150" spans="1:4" x14ac:dyDescent="0.3">
      <c r="A150" s="20" t="s">
        <v>307</v>
      </c>
      <c r="B150" s="36">
        <v>3342</v>
      </c>
      <c r="C150" s="20" t="s">
        <v>519</v>
      </c>
      <c r="D150" s="20">
        <v>103437</v>
      </c>
    </row>
    <row r="151" spans="1:4" x14ac:dyDescent="0.3">
      <c r="A151" s="20" t="s">
        <v>308</v>
      </c>
      <c r="B151" s="36">
        <v>3367</v>
      </c>
      <c r="C151" s="20" t="s">
        <v>520</v>
      </c>
      <c r="D151" s="20">
        <v>103458</v>
      </c>
    </row>
    <row r="152" spans="1:4" x14ac:dyDescent="0.3">
      <c r="A152" s="20" t="s">
        <v>309</v>
      </c>
      <c r="B152" s="36">
        <v>3010</v>
      </c>
      <c r="C152" s="20" t="s">
        <v>521</v>
      </c>
      <c r="D152" s="20">
        <v>103401</v>
      </c>
    </row>
    <row r="153" spans="1:4" x14ac:dyDescent="0.3">
      <c r="A153" s="20" t="s">
        <v>310</v>
      </c>
      <c r="B153" s="36">
        <v>4625</v>
      </c>
      <c r="C153" s="20" t="s">
        <v>522</v>
      </c>
      <c r="D153" s="20">
        <v>103534</v>
      </c>
    </row>
    <row r="154" spans="1:4" x14ac:dyDescent="0.3">
      <c r="A154" s="20" t="s">
        <v>311</v>
      </c>
      <c r="B154" s="36">
        <v>3377</v>
      </c>
      <c r="C154" s="20" t="s">
        <v>523</v>
      </c>
      <c r="D154" s="20">
        <v>103463</v>
      </c>
    </row>
    <row r="155" spans="1:4" x14ac:dyDescent="0.3">
      <c r="A155" s="20" t="s">
        <v>312</v>
      </c>
      <c r="B155" s="36">
        <v>3371</v>
      </c>
      <c r="C155" s="20" t="s">
        <v>524</v>
      </c>
      <c r="D155" s="20">
        <v>103459</v>
      </c>
    </row>
    <row r="156" spans="1:4" x14ac:dyDescent="0.3">
      <c r="A156" s="20" t="s">
        <v>313</v>
      </c>
      <c r="B156" s="36">
        <v>3307</v>
      </c>
      <c r="C156" s="20" t="s">
        <v>525</v>
      </c>
      <c r="D156" s="20">
        <v>103416</v>
      </c>
    </row>
    <row r="157" spans="1:4" x14ac:dyDescent="0.3">
      <c r="A157" s="20" t="s">
        <v>314</v>
      </c>
      <c r="B157" s="36">
        <v>3361</v>
      </c>
      <c r="C157" s="20" t="s">
        <v>526</v>
      </c>
      <c r="D157" s="20">
        <v>103453</v>
      </c>
    </row>
    <row r="158" spans="1:4" x14ac:dyDescent="0.3">
      <c r="A158" s="20" t="s">
        <v>315</v>
      </c>
      <c r="B158" s="36">
        <v>3382</v>
      </c>
      <c r="C158" s="20" t="s">
        <v>527</v>
      </c>
      <c r="D158" s="20">
        <v>103467</v>
      </c>
    </row>
    <row r="159" spans="1:4" x14ac:dyDescent="0.3">
      <c r="A159" s="20" t="s">
        <v>316</v>
      </c>
      <c r="B159" s="36">
        <v>3344</v>
      </c>
      <c r="C159" s="20" t="s">
        <v>528</v>
      </c>
      <c r="D159" s="20">
        <v>103438</v>
      </c>
    </row>
    <row r="160" spans="1:4" x14ac:dyDescent="0.3">
      <c r="A160" s="20" t="s">
        <v>317</v>
      </c>
      <c r="B160" s="36">
        <v>3025</v>
      </c>
      <c r="C160" s="20" t="s">
        <v>529</v>
      </c>
      <c r="D160" s="20">
        <v>103410</v>
      </c>
    </row>
    <row r="161" spans="1:4" x14ac:dyDescent="0.3">
      <c r="A161" s="20" t="s">
        <v>318</v>
      </c>
      <c r="B161" s="36">
        <v>3016</v>
      </c>
      <c r="C161" s="20" t="s">
        <v>530</v>
      </c>
      <c r="D161" s="20">
        <v>103404</v>
      </c>
    </row>
    <row r="162" spans="1:4" x14ac:dyDescent="0.3">
      <c r="A162" s="20" t="s">
        <v>319</v>
      </c>
      <c r="B162" s="36">
        <v>3346</v>
      </c>
      <c r="C162" s="20" t="s">
        <v>531</v>
      </c>
      <c r="D162" s="20">
        <v>103439</v>
      </c>
    </row>
    <row r="163" spans="1:4" x14ac:dyDescent="0.3">
      <c r="A163" s="20" t="s">
        <v>320</v>
      </c>
      <c r="B163" s="36">
        <v>4606</v>
      </c>
      <c r="C163" s="20" t="s">
        <v>532</v>
      </c>
      <c r="D163" s="20">
        <v>103531</v>
      </c>
    </row>
    <row r="164" spans="1:4" x14ac:dyDescent="0.3">
      <c r="A164" s="20" t="s">
        <v>321</v>
      </c>
      <c r="B164" s="36">
        <v>3428</v>
      </c>
      <c r="C164" s="20" t="s">
        <v>533</v>
      </c>
      <c r="D164" s="20">
        <v>134476</v>
      </c>
    </row>
    <row r="165" spans="1:4" x14ac:dyDescent="0.3">
      <c r="A165" s="20" t="s">
        <v>322</v>
      </c>
      <c r="B165" s="36">
        <v>3019</v>
      </c>
      <c r="C165" s="20" t="s">
        <v>534</v>
      </c>
      <c r="D165" s="20">
        <v>103406</v>
      </c>
    </row>
    <row r="166" spans="1:4" x14ac:dyDescent="0.3">
      <c r="A166" s="20" t="s">
        <v>323</v>
      </c>
      <c r="B166" s="36">
        <v>3365</v>
      </c>
      <c r="C166" s="20" t="s">
        <v>535</v>
      </c>
      <c r="D166" s="20">
        <v>103456</v>
      </c>
    </row>
    <row r="167" spans="1:4" x14ac:dyDescent="0.3">
      <c r="A167" s="20" t="s">
        <v>324</v>
      </c>
      <c r="B167" s="36">
        <v>1009</v>
      </c>
      <c r="C167" s="20" t="s">
        <v>536</v>
      </c>
      <c r="D167" s="20">
        <v>103124</v>
      </c>
    </row>
    <row r="168" spans="1:4" x14ac:dyDescent="0.3">
      <c r="A168" s="20" t="s">
        <v>325</v>
      </c>
      <c r="B168" s="36">
        <v>3310</v>
      </c>
      <c r="C168" s="20" t="s">
        <v>537</v>
      </c>
      <c r="D168" s="20">
        <v>103417</v>
      </c>
    </row>
    <row r="169" spans="1:4" x14ac:dyDescent="0.3">
      <c r="A169" s="20" t="s">
        <v>326</v>
      </c>
      <c r="B169" s="36">
        <v>2178</v>
      </c>
      <c r="C169" s="20" t="s">
        <v>538</v>
      </c>
      <c r="D169" s="20">
        <v>103257</v>
      </c>
    </row>
    <row r="170" spans="1:4" x14ac:dyDescent="0.3">
      <c r="A170" s="20" t="s">
        <v>327</v>
      </c>
      <c r="B170" s="36">
        <v>2184</v>
      </c>
      <c r="C170" s="20" t="s">
        <v>539</v>
      </c>
      <c r="D170" s="20">
        <v>103262</v>
      </c>
    </row>
    <row r="171" spans="1:4" x14ac:dyDescent="0.3">
      <c r="A171" s="20" t="s">
        <v>328</v>
      </c>
      <c r="B171" s="36">
        <v>2190</v>
      </c>
      <c r="C171" s="20" t="s">
        <v>540</v>
      </c>
      <c r="D171" s="20">
        <v>103266</v>
      </c>
    </row>
    <row r="172" spans="1:4" x14ac:dyDescent="0.3">
      <c r="A172" s="20" t="s">
        <v>329</v>
      </c>
      <c r="B172" s="36">
        <v>7035</v>
      </c>
      <c r="C172" s="20" t="s">
        <v>541</v>
      </c>
      <c r="D172" s="20">
        <v>103615</v>
      </c>
    </row>
    <row r="173" spans="1:4" x14ac:dyDescent="0.3">
      <c r="A173" s="20" t="s">
        <v>330</v>
      </c>
      <c r="B173" s="36">
        <v>2246</v>
      </c>
      <c r="C173" s="20" t="s">
        <v>542</v>
      </c>
      <c r="D173" s="20">
        <v>103296</v>
      </c>
    </row>
    <row r="174" spans="1:4" x14ac:dyDescent="0.3">
      <c r="A174" s="20" t="s">
        <v>331</v>
      </c>
      <c r="B174" s="36">
        <v>3323</v>
      </c>
      <c r="C174" s="20" t="s">
        <v>543</v>
      </c>
      <c r="D174" s="20">
        <v>103427</v>
      </c>
    </row>
    <row r="175" spans="1:4" x14ac:dyDescent="0.3">
      <c r="A175" s="20" t="s">
        <v>332</v>
      </c>
      <c r="B175" s="36">
        <v>7045</v>
      </c>
      <c r="C175" s="20" t="s">
        <v>544</v>
      </c>
      <c r="D175" s="20">
        <v>103622</v>
      </c>
    </row>
    <row r="176" spans="1:4" x14ac:dyDescent="0.3">
      <c r="A176" s="20" t="s">
        <v>333</v>
      </c>
      <c r="B176" s="36">
        <v>2192</v>
      </c>
      <c r="C176" s="20" t="s">
        <v>545</v>
      </c>
      <c r="D176" s="20">
        <v>103268</v>
      </c>
    </row>
    <row r="177" spans="1:4" x14ac:dyDescent="0.3">
      <c r="A177" s="20" t="s">
        <v>334</v>
      </c>
      <c r="B177" s="36">
        <v>7014</v>
      </c>
      <c r="C177" s="20" t="s">
        <v>546</v>
      </c>
      <c r="D177" s="20">
        <v>103605</v>
      </c>
    </row>
    <row r="178" spans="1:4" x14ac:dyDescent="0.3">
      <c r="A178" s="20" t="s">
        <v>335</v>
      </c>
      <c r="B178" s="36">
        <v>7009</v>
      </c>
      <c r="C178" s="20" t="s">
        <v>547</v>
      </c>
      <c r="D178" s="20">
        <v>103601</v>
      </c>
    </row>
    <row r="179" spans="1:4" x14ac:dyDescent="0.3">
      <c r="A179" s="20" t="s">
        <v>336</v>
      </c>
      <c r="B179" s="36">
        <v>5203</v>
      </c>
      <c r="C179" s="20" t="s">
        <v>548</v>
      </c>
      <c r="D179" s="20">
        <v>103544</v>
      </c>
    </row>
    <row r="180" spans="1:4" x14ac:dyDescent="0.3">
      <c r="A180" s="20" t="s">
        <v>337</v>
      </c>
      <c r="B180" s="36">
        <v>5202</v>
      </c>
      <c r="C180" s="20" t="s">
        <v>549</v>
      </c>
      <c r="D180" s="20">
        <v>103543</v>
      </c>
    </row>
    <row r="181" spans="1:4" x14ac:dyDescent="0.3">
      <c r="A181" s="20" t="s">
        <v>338</v>
      </c>
      <c r="B181" s="36">
        <v>2108</v>
      </c>
      <c r="C181" s="20" t="s">
        <v>550</v>
      </c>
      <c r="D181" s="20">
        <v>103217</v>
      </c>
    </row>
    <row r="182" spans="1:4" x14ac:dyDescent="0.3">
      <c r="A182" s="20" t="s">
        <v>339</v>
      </c>
      <c r="B182" s="36">
        <v>1019</v>
      </c>
      <c r="C182" s="20" t="s">
        <v>551</v>
      </c>
      <c r="D182" s="20">
        <v>103132</v>
      </c>
    </row>
    <row r="183" spans="1:4" x14ac:dyDescent="0.3">
      <c r="A183" s="20" t="s">
        <v>340</v>
      </c>
      <c r="B183" s="36">
        <v>2306</v>
      </c>
      <c r="C183" s="20" t="s">
        <v>552</v>
      </c>
      <c r="D183" s="20">
        <v>103326</v>
      </c>
    </row>
    <row r="184" spans="1:4" x14ac:dyDescent="0.3">
      <c r="A184" s="20" t="s">
        <v>341</v>
      </c>
      <c r="B184" s="36">
        <v>2308</v>
      </c>
      <c r="C184" s="20" t="s">
        <v>553</v>
      </c>
      <c r="D184" s="20">
        <v>103328</v>
      </c>
    </row>
    <row r="185" spans="1:4" x14ac:dyDescent="0.3">
      <c r="A185" s="20" t="s">
        <v>342</v>
      </c>
      <c r="B185" s="36">
        <v>2245</v>
      </c>
      <c r="C185" s="20" t="s">
        <v>554</v>
      </c>
      <c r="D185" s="20">
        <v>103295</v>
      </c>
    </row>
    <row r="186" spans="1:4" x14ac:dyDescent="0.3">
      <c r="A186" s="20" t="s">
        <v>343</v>
      </c>
      <c r="B186" s="36">
        <v>1020</v>
      </c>
      <c r="C186" s="20" t="s">
        <v>555</v>
      </c>
      <c r="D186" s="20">
        <v>103133</v>
      </c>
    </row>
    <row r="187" spans="1:4" x14ac:dyDescent="0.3">
      <c r="A187" s="20" t="s">
        <v>344</v>
      </c>
      <c r="B187" s="36">
        <v>1014</v>
      </c>
      <c r="C187" s="20" t="s">
        <v>556</v>
      </c>
      <c r="D187" s="20">
        <v>103127</v>
      </c>
    </row>
    <row r="188" spans="1:4" x14ac:dyDescent="0.3">
      <c r="A188" s="20" t="s">
        <v>345</v>
      </c>
      <c r="B188" s="36">
        <v>2019</v>
      </c>
      <c r="C188" s="20" t="s">
        <v>557</v>
      </c>
      <c r="D188" s="20">
        <v>134279</v>
      </c>
    </row>
    <row r="189" spans="1:4" x14ac:dyDescent="0.3">
      <c r="A189" s="20" t="s">
        <v>346</v>
      </c>
      <c r="B189" s="36">
        <v>2011</v>
      </c>
      <c r="C189" s="20" t="s">
        <v>558</v>
      </c>
      <c r="D189" s="20">
        <v>134099</v>
      </c>
    </row>
    <row r="190" spans="1:4" x14ac:dyDescent="0.3">
      <c r="A190" s="20" t="s">
        <v>347</v>
      </c>
      <c r="B190" s="36">
        <v>4193</v>
      </c>
      <c r="C190" s="20" t="s">
        <v>559</v>
      </c>
      <c r="D190" s="20">
        <v>103501</v>
      </c>
    </row>
    <row r="191" spans="1:4" x14ac:dyDescent="0.3">
      <c r="A191" s="20" t="s">
        <v>348</v>
      </c>
      <c r="B191" s="36">
        <v>2478</v>
      </c>
      <c r="C191" s="20" t="s">
        <v>560</v>
      </c>
      <c r="D191" s="20">
        <v>132007</v>
      </c>
    </row>
    <row r="192" spans="1:4" x14ac:dyDescent="0.3">
      <c r="A192" s="20" t="s">
        <v>349</v>
      </c>
      <c r="B192" s="36">
        <v>2293</v>
      </c>
      <c r="C192" s="20" t="s">
        <v>561</v>
      </c>
      <c r="D192" s="20">
        <v>103317</v>
      </c>
    </row>
    <row r="193" spans="1:4" x14ac:dyDescent="0.3">
      <c r="A193" s="20" t="s">
        <v>350</v>
      </c>
      <c r="B193" s="36">
        <v>2445</v>
      </c>
      <c r="C193" s="20" t="s">
        <v>562</v>
      </c>
      <c r="D193" s="20">
        <v>103372</v>
      </c>
    </row>
    <row r="194" spans="1:4" x14ac:dyDescent="0.3">
      <c r="A194" s="20" t="s">
        <v>351</v>
      </c>
      <c r="B194" s="36">
        <v>2278</v>
      </c>
      <c r="C194" s="20" t="s">
        <v>563</v>
      </c>
      <c r="D194" s="20">
        <v>103310</v>
      </c>
    </row>
    <row r="195" spans="1:4" x14ac:dyDescent="0.3">
      <c r="A195" s="20" t="s">
        <v>352</v>
      </c>
      <c r="B195" s="36">
        <v>2314</v>
      </c>
      <c r="C195" s="20" t="s">
        <v>564</v>
      </c>
      <c r="D195" s="20">
        <v>103334</v>
      </c>
    </row>
    <row r="196" spans="1:4" x14ac:dyDescent="0.3">
      <c r="A196" s="20" t="s">
        <v>353</v>
      </c>
      <c r="B196" s="36">
        <v>2317</v>
      </c>
      <c r="C196" s="20" t="s">
        <v>565</v>
      </c>
      <c r="D196" s="20">
        <v>103337</v>
      </c>
    </row>
    <row r="197" spans="1:4" x14ac:dyDescent="0.3">
      <c r="A197" s="20" t="s">
        <v>354</v>
      </c>
      <c r="B197" s="36">
        <v>2225</v>
      </c>
      <c r="C197" s="20" t="s">
        <v>566</v>
      </c>
      <c r="D197" s="20">
        <v>103279</v>
      </c>
    </row>
    <row r="198" spans="1:4" x14ac:dyDescent="0.3">
      <c r="A198" s="20" t="s">
        <v>355</v>
      </c>
      <c r="B198" s="36">
        <v>2412</v>
      </c>
      <c r="C198" s="20" t="s">
        <v>567</v>
      </c>
      <c r="D198" s="20">
        <v>103349</v>
      </c>
    </row>
    <row r="199" spans="1:4" x14ac:dyDescent="0.3">
      <c r="A199" s="20" t="s">
        <v>356</v>
      </c>
      <c r="B199" s="36">
        <v>3421</v>
      </c>
      <c r="C199" s="20" t="s">
        <v>568</v>
      </c>
      <c r="D199" s="20">
        <v>133996</v>
      </c>
    </row>
    <row r="200" spans="1:4" x14ac:dyDescent="0.3">
      <c r="A200" s="20" t="s">
        <v>357</v>
      </c>
      <c r="B200" s="36">
        <v>2227</v>
      </c>
      <c r="C200" s="20" t="s">
        <v>569</v>
      </c>
      <c r="D200" s="20">
        <v>103281</v>
      </c>
    </row>
    <row r="201" spans="1:4" x14ac:dyDescent="0.3">
      <c r="A201" s="20" t="s">
        <v>358</v>
      </c>
      <c r="B201" s="36">
        <v>2231</v>
      </c>
      <c r="C201" s="20" t="s">
        <v>570</v>
      </c>
      <c r="D201" s="20">
        <v>103284</v>
      </c>
    </row>
  </sheetData>
  <autoFilter ref="A2:I2" xr:uid="{3A31013E-2034-4FC1-96C6-209056B0DDF7}">
    <sortState xmlns:xlrd2="http://schemas.microsoft.com/office/spreadsheetml/2017/richdata2" ref="A3:I202">
      <sortCondition ref="A2"/>
    </sortState>
  </autoFilter>
  <conditionalFormatting sqref="B2:D19">
    <cfRule type="cellIs" dxfId="16" priority="1" operator="lessThan">
      <formula>0</formula>
    </cfRule>
  </conditionalFormatting>
  <pageMargins left="0.7" right="0.7" top="0.75" bottom="0.75" header="0.3" footer="0.3"/>
  <headerFooter>
    <oddFooter>&amp;C_x000D_&amp;1#&amp;"Calibri"&amp;10&amp;K000000 OFFICIAL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F36B0-D2DF-4A1D-AFFA-345AE4E9090D}">
  <sheetPr codeName="Sheet20">
    <tabColor rgb="FF0070C0"/>
  </sheetPr>
  <dimension ref="A1:C20"/>
  <sheetViews>
    <sheetView workbookViewId="0">
      <selection activeCell="C20" sqref="C20"/>
    </sheetView>
  </sheetViews>
  <sheetFormatPr defaultRowHeight="14.4" x14ac:dyDescent="0.3"/>
  <cols>
    <col min="1" max="1" width="3.5546875" style="57" customWidth="1"/>
    <col min="2" max="2" width="24.5546875" style="57" customWidth="1"/>
    <col min="3" max="3" width="89.44140625" style="57" customWidth="1"/>
    <col min="4" max="244" width="9.109375" style="57"/>
    <col min="245" max="245" width="0.5546875" style="57" customWidth="1"/>
    <col min="246" max="246" width="9.44140625" style="57" customWidth="1"/>
    <col min="247" max="247" width="14.44140625" style="57" customWidth="1"/>
    <col min="248" max="500" width="9.109375" style="57"/>
    <col min="501" max="501" width="0.5546875" style="57" customWidth="1"/>
    <col min="502" max="502" width="9.44140625" style="57" customWidth="1"/>
    <col min="503" max="503" width="14.44140625" style="57" customWidth="1"/>
    <col min="504" max="756" width="9.109375" style="57"/>
    <col min="757" max="757" width="0.5546875" style="57" customWidth="1"/>
    <col min="758" max="758" width="9.44140625" style="57" customWidth="1"/>
    <col min="759" max="759" width="14.44140625" style="57" customWidth="1"/>
    <col min="760" max="1012" width="9.109375" style="57"/>
    <col min="1013" max="1013" width="0.5546875" style="57" customWidth="1"/>
    <col min="1014" max="1014" width="9.44140625" style="57" customWidth="1"/>
    <col min="1015" max="1015" width="14.44140625" style="57" customWidth="1"/>
    <col min="1016" max="1268" width="9.109375" style="57"/>
    <col min="1269" max="1269" width="0.5546875" style="57" customWidth="1"/>
    <col min="1270" max="1270" width="9.44140625" style="57" customWidth="1"/>
    <col min="1271" max="1271" width="14.44140625" style="57" customWidth="1"/>
    <col min="1272" max="1524" width="9.109375" style="57"/>
    <col min="1525" max="1525" width="0.5546875" style="57" customWidth="1"/>
    <col min="1526" max="1526" width="9.44140625" style="57" customWidth="1"/>
    <col min="1527" max="1527" width="14.44140625" style="57" customWidth="1"/>
    <col min="1528" max="1780" width="9.109375" style="57"/>
    <col min="1781" max="1781" width="0.5546875" style="57" customWidth="1"/>
    <col min="1782" max="1782" width="9.44140625" style="57" customWidth="1"/>
    <col min="1783" max="1783" width="14.44140625" style="57" customWidth="1"/>
    <col min="1784" max="2036" width="9.109375" style="57"/>
    <col min="2037" max="2037" width="0.5546875" style="57" customWidth="1"/>
    <col min="2038" max="2038" width="9.44140625" style="57" customWidth="1"/>
    <col min="2039" max="2039" width="14.44140625" style="57" customWidth="1"/>
    <col min="2040" max="2292" width="9.109375" style="57"/>
    <col min="2293" max="2293" width="0.5546875" style="57" customWidth="1"/>
    <col min="2294" max="2294" width="9.44140625" style="57" customWidth="1"/>
    <col min="2295" max="2295" width="14.44140625" style="57" customWidth="1"/>
    <col min="2296" max="2548" width="9.109375" style="57"/>
    <col min="2549" max="2549" width="0.5546875" style="57" customWidth="1"/>
    <col min="2550" max="2550" width="9.44140625" style="57" customWidth="1"/>
    <col min="2551" max="2551" width="14.44140625" style="57" customWidth="1"/>
    <col min="2552" max="2804" width="9.109375" style="57"/>
    <col min="2805" max="2805" width="0.5546875" style="57" customWidth="1"/>
    <col min="2806" max="2806" width="9.44140625" style="57" customWidth="1"/>
    <col min="2807" max="2807" width="14.44140625" style="57" customWidth="1"/>
    <col min="2808" max="3060" width="9.109375" style="57"/>
    <col min="3061" max="3061" width="0.5546875" style="57" customWidth="1"/>
    <col min="3062" max="3062" width="9.44140625" style="57" customWidth="1"/>
    <col min="3063" max="3063" width="14.44140625" style="57" customWidth="1"/>
    <col min="3064" max="3316" width="9.109375" style="57"/>
    <col min="3317" max="3317" width="0.5546875" style="57" customWidth="1"/>
    <col min="3318" max="3318" width="9.44140625" style="57" customWidth="1"/>
    <col min="3319" max="3319" width="14.44140625" style="57" customWidth="1"/>
    <col min="3320" max="3572" width="9.109375" style="57"/>
    <col min="3573" max="3573" width="0.5546875" style="57" customWidth="1"/>
    <col min="3574" max="3574" width="9.44140625" style="57" customWidth="1"/>
    <col min="3575" max="3575" width="14.44140625" style="57" customWidth="1"/>
    <col min="3576" max="3828" width="9.109375" style="57"/>
    <col min="3829" max="3829" width="0.5546875" style="57" customWidth="1"/>
    <col min="3830" max="3830" width="9.44140625" style="57" customWidth="1"/>
    <col min="3831" max="3831" width="14.44140625" style="57" customWidth="1"/>
    <col min="3832" max="4084" width="9.109375" style="57"/>
    <col min="4085" max="4085" width="0.5546875" style="57" customWidth="1"/>
    <col min="4086" max="4086" width="9.44140625" style="57" customWidth="1"/>
    <col min="4087" max="4087" width="14.44140625" style="57" customWidth="1"/>
    <col min="4088" max="4340" width="9.109375" style="57"/>
    <col min="4341" max="4341" width="0.5546875" style="57" customWidth="1"/>
    <col min="4342" max="4342" width="9.44140625" style="57" customWidth="1"/>
    <col min="4343" max="4343" width="14.44140625" style="57" customWidth="1"/>
    <col min="4344" max="4596" width="9.109375" style="57"/>
    <col min="4597" max="4597" width="0.5546875" style="57" customWidth="1"/>
    <col min="4598" max="4598" width="9.44140625" style="57" customWidth="1"/>
    <col min="4599" max="4599" width="14.44140625" style="57" customWidth="1"/>
    <col min="4600" max="4852" width="9.109375" style="57"/>
    <col min="4853" max="4853" width="0.5546875" style="57" customWidth="1"/>
    <col min="4854" max="4854" width="9.44140625" style="57" customWidth="1"/>
    <col min="4855" max="4855" width="14.44140625" style="57" customWidth="1"/>
    <col min="4856" max="5108" width="9.109375" style="57"/>
    <col min="5109" max="5109" width="0.5546875" style="57" customWidth="1"/>
    <col min="5110" max="5110" width="9.44140625" style="57" customWidth="1"/>
    <col min="5111" max="5111" width="14.44140625" style="57" customWidth="1"/>
    <col min="5112" max="5364" width="9.109375" style="57"/>
    <col min="5365" max="5365" width="0.5546875" style="57" customWidth="1"/>
    <col min="5366" max="5366" width="9.44140625" style="57" customWidth="1"/>
    <col min="5367" max="5367" width="14.44140625" style="57" customWidth="1"/>
    <col min="5368" max="5620" width="9.109375" style="57"/>
    <col min="5621" max="5621" width="0.5546875" style="57" customWidth="1"/>
    <col min="5622" max="5622" width="9.44140625" style="57" customWidth="1"/>
    <col min="5623" max="5623" width="14.44140625" style="57" customWidth="1"/>
    <col min="5624" max="5876" width="9.109375" style="57"/>
    <col min="5877" max="5877" width="0.5546875" style="57" customWidth="1"/>
    <col min="5878" max="5878" width="9.44140625" style="57" customWidth="1"/>
    <col min="5879" max="5879" width="14.44140625" style="57" customWidth="1"/>
    <col min="5880" max="6132" width="9.109375" style="57"/>
    <col min="6133" max="6133" width="0.5546875" style="57" customWidth="1"/>
    <col min="6134" max="6134" width="9.44140625" style="57" customWidth="1"/>
    <col min="6135" max="6135" width="14.44140625" style="57" customWidth="1"/>
    <col min="6136" max="6388" width="9.109375" style="57"/>
    <col min="6389" max="6389" width="0.5546875" style="57" customWidth="1"/>
    <col min="6390" max="6390" width="9.44140625" style="57" customWidth="1"/>
    <col min="6391" max="6391" width="14.44140625" style="57" customWidth="1"/>
    <col min="6392" max="6644" width="9.109375" style="57"/>
    <col min="6645" max="6645" width="0.5546875" style="57" customWidth="1"/>
    <col min="6646" max="6646" width="9.44140625" style="57" customWidth="1"/>
    <col min="6647" max="6647" width="14.44140625" style="57" customWidth="1"/>
    <col min="6648" max="6900" width="9.109375" style="57"/>
    <col min="6901" max="6901" width="0.5546875" style="57" customWidth="1"/>
    <col min="6902" max="6902" width="9.44140625" style="57" customWidth="1"/>
    <col min="6903" max="6903" width="14.44140625" style="57" customWidth="1"/>
    <col min="6904" max="7156" width="9.109375" style="57"/>
    <col min="7157" max="7157" width="0.5546875" style="57" customWidth="1"/>
    <col min="7158" max="7158" width="9.44140625" style="57" customWidth="1"/>
    <col min="7159" max="7159" width="14.44140625" style="57" customWidth="1"/>
    <col min="7160" max="7412" width="9.109375" style="57"/>
    <col min="7413" max="7413" width="0.5546875" style="57" customWidth="1"/>
    <col min="7414" max="7414" width="9.44140625" style="57" customWidth="1"/>
    <col min="7415" max="7415" width="14.44140625" style="57" customWidth="1"/>
    <col min="7416" max="7668" width="9.109375" style="57"/>
    <col min="7669" max="7669" width="0.5546875" style="57" customWidth="1"/>
    <col min="7670" max="7670" width="9.44140625" style="57" customWidth="1"/>
    <col min="7671" max="7671" width="14.44140625" style="57" customWidth="1"/>
    <col min="7672" max="7924" width="9.109375" style="57"/>
    <col min="7925" max="7925" width="0.5546875" style="57" customWidth="1"/>
    <col min="7926" max="7926" width="9.44140625" style="57" customWidth="1"/>
    <col min="7927" max="7927" width="14.44140625" style="57" customWidth="1"/>
    <col min="7928" max="8180" width="9.109375" style="57"/>
    <col min="8181" max="8181" width="0.5546875" style="57" customWidth="1"/>
    <col min="8182" max="8182" width="9.44140625" style="57" customWidth="1"/>
    <col min="8183" max="8183" width="14.44140625" style="57" customWidth="1"/>
    <col min="8184" max="8436" width="9.109375" style="57"/>
    <col min="8437" max="8437" width="0.5546875" style="57" customWidth="1"/>
    <col min="8438" max="8438" width="9.44140625" style="57" customWidth="1"/>
    <col min="8439" max="8439" width="14.44140625" style="57" customWidth="1"/>
    <col min="8440" max="8692" width="9.109375" style="57"/>
    <col min="8693" max="8693" width="0.5546875" style="57" customWidth="1"/>
    <col min="8694" max="8694" width="9.44140625" style="57" customWidth="1"/>
    <col min="8695" max="8695" width="14.44140625" style="57" customWidth="1"/>
    <col min="8696" max="8948" width="9.109375" style="57"/>
    <col min="8949" max="8949" width="0.5546875" style="57" customWidth="1"/>
    <col min="8950" max="8950" width="9.44140625" style="57" customWidth="1"/>
    <col min="8951" max="8951" width="14.44140625" style="57" customWidth="1"/>
    <col min="8952" max="9204" width="9.109375" style="57"/>
    <col min="9205" max="9205" width="0.5546875" style="57" customWidth="1"/>
    <col min="9206" max="9206" width="9.44140625" style="57" customWidth="1"/>
    <col min="9207" max="9207" width="14.44140625" style="57" customWidth="1"/>
    <col min="9208" max="9460" width="9.109375" style="57"/>
    <col min="9461" max="9461" width="0.5546875" style="57" customWidth="1"/>
    <col min="9462" max="9462" width="9.44140625" style="57" customWidth="1"/>
    <col min="9463" max="9463" width="14.44140625" style="57" customWidth="1"/>
    <col min="9464" max="9716" width="9.109375" style="57"/>
    <col min="9717" max="9717" width="0.5546875" style="57" customWidth="1"/>
    <col min="9718" max="9718" width="9.44140625" style="57" customWidth="1"/>
    <col min="9719" max="9719" width="14.44140625" style="57" customWidth="1"/>
    <col min="9720" max="9972" width="9.109375" style="57"/>
    <col min="9973" max="9973" width="0.5546875" style="57" customWidth="1"/>
    <col min="9974" max="9974" width="9.44140625" style="57" customWidth="1"/>
    <col min="9975" max="9975" width="14.44140625" style="57" customWidth="1"/>
    <col min="9976" max="10228" width="9.109375" style="57"/>
    <col min="10229" max="10229" width="0.5546875" style="57" customWidth="1"/>
    <col min="10230" max="10230" width="9.44140625" style="57" customWidth="1"/>
    <col min="10231" max="10231" width="14.44140625" style="57" customWidth="1"/>
    <col min="10232" max="10484" width="9.109375" style="57"/>
    <col min="10485" max="10485" width="0.5546875" style="57" customWidth="1"/>
    <col min="10486" max="10486" width="9.44140625" style="57" customWidth="1"/>
    <col min="10487" max="10487" width="14.44140625" style="57" customWidth="1"/>
    <col min="10488" max="10740" width="9.109375" style="57"/>
    <col min="10741" max="10741" width="0.5546875" style="57" customWidth="1"/>
    <col min="10742" max="10742" width="9.44140625" style="57" customWidth="1"/>
    <col min="10743" max="10743" width="14.44140625" style="57" customWidth="1"/>
    <col min="10744" max="10996" width="9.109375" style="57"/>
    <col min="10997" max="10997" width="0.5546875" style="57" customWidth="1"/>
    <col min="10998" max="10998" width="9.44140625" style="57" customWidth="1"/>
    <col min="10999" max="10999" width="14.44140625" style="57" customWidth="1"/>
    <col min="11000" max="11252" width="9.109375" style="57"/>
    <col min="11253" max="11253" width="0.5546875" style="57" customWidth="1"/>
    <col min="11254" max="11254" width="9.44140625" style="57" customWidth="1"/>
    <col min="11255" max="11255" width="14.44140625" style="57" customWidth="1"/>
    <col min="11256" max="11508" width="9.109375" style="57"/>
    <col min="11509" max="11509" width="0.5546875" style="57" customWidth="1"/>
    <col min="11510" max="11510" width="9.44140625" style="57" customWidth="1"/>
    <col min="11511" max="11511" width="14.44140625" style="57" customWidth="1"/>
    <col min="11512" max="11764" width="9.109375" style="57"/>
    <col min="11765" max="11765" width="0.5546875" style="57" customWidth="1"/>
    <col min="11766" max="11766" width="9.44140625" style="57" customWidth="1"/>
    <col min="11767" max="11767" width="14.44140625" style="57" customWidth="1"/>
    <col min="11768" max="12020" width="9.109375" style="57"/>
    <col min="12021" max="12021" width="0.5546875" style="57" customWidth="1"/>
    <col min="12022" max="12022" width="9.44140625" style="57" customWidth="1"/>
    <col min="12023" max="12023" width="14.44140625" style="57" customWidth="1"/>
    <col min="12024" max="12276" width="9.109375" style="57"/>
    <col min="12277" max="12277" width="0.5546875" style="57" customWidth="1"/>
    <col min="12278" max="12278" width="9.44140625" style="57" customWidth="1"/>
    <col min="12279" max="12279" width="14.44140625" style="57" customWidth="1"/>
    <col min="12280" max="12532" width="9.109375" style="57"/>
    <col min="12533" max="12533" width="0.5546875" style="57" customWidth="1"/>
    <col min="12534" max="12534" width="9.44140625" style="57" customWidth="1"/>
    <col min="12535" max="12535" width="14.44140625" style="57" customWidth="1"/>
    <col min="12536" max="12788" width="9.109375" style="57"/>
    <col min="12789" max="12789" width="0.5546875" style="57" customWidth="1"/>
    <col min="12790" max="12790" width="9.44140625" style="57" customWidth="1"/>
    <col min="12791" max="12791" width="14.44140625" style="57" customWidth="1"/>
    <col min="12792" max="13044" width="9.109375" style="57"/>
    <col min="13045" max="13045" width="0.5546875" style="57" customWidth="1"/>
    <col min="13046" max="13046" width="9.44140625" style="57" customWidth="1"/>
    <col min="13047" max="13047" width="14.44140625" style="57" customWidth="1"/>
    <col min="13048" max="13300" width="9.109375" style="57"/>
    <col min="13301" max="13301" width="0.5546875" style="57" customWidth="1"/>
    <col min="13302" max="13302" width="9.44140625" style="57" customWidth="1"/>
    <col min="13303" max="13303" width="14.44140625" style="57" customWidth="1"/>
    <col min="13304" max="13556" width="9.109375" style="57"/>
    <col min="13557" max="13557" width="0.5546875" style="57" customWidth="1"/>
    <col min="13558" max="13558" width="9.44140625" style="57" customWidth="1"/>
    <col min="13559" max="13559" width="14.44140625" style="57" customWidth="1"/>
    <col min="13560" max="13812" width="9.109375" style="57"/>
    <col min="13813" max="13813" width="0.5546875" style="57" customWidth="1"/>
    <col min="13814" max="13814" width="9.44140625" style="57" customWidth="1"/>
    <col min="13815" max="13815" width="14.44140625" style="57" customWidth="1"/>
    <col min="13816" max="14068" width="9.109375" style="57"/>
    <col min="14069" max="14069" width="0.5546875" style="57" customWidth="1"/>
    <col min="14070" max="14070" width="9.44140625" style="57" customWidth="1"/>
    <col min="14071" max="14071" width="14.44140625" style="57" customWidth="1"/>
    <col min="14072" max="14324" width="9.109375" style="57"/>
    <col min="14325" max="14325" width="0.5546875" style="57" customWidth="1"/>
    <col min="14326" max="14326" width="9.44140625" style="57" customWidth="1"/>
    <col min="14327" max="14327" width="14.44140625" style="57" customWidth="1"/>
    <col min="14328" max="14580" width="9.109375" style="57"/>
    <col min="14581" max="14581" width="0.5546875" style="57" customWidth="1"/>
    <col min="14582" max="14582" width="9.44140625" style="57" customWidth="1"/>
    <col min="14583" max="14583" width="14.44140625" style="57" customWidth="1"/>
    <col min="14584" max="14836" width="9.109375" style="57"/>
    <col min="14837" max="14837" width="0.5546875" style="57" customWidth="1"/>
    <col min="14838" max="14838" width="9.44140625" style="57" customWidth="1"/>
    <col min="14839" max="14839" width="14.44140625" style="57" customWidth="1"/>
    <col min="14840" max="15092" width="9.109375" style="57"/>
    <col min="15093" max="15093" width="0.5546875" style="57" customWidth="1"/>
    <col min="15094" max="15094" width="9.44140625" style="57" customWidth="1"/>
    <col min="15095" max="15095" width="14.44140625" style="57" customWidth="1"/>
    <col min="15096" max="15348" width="9.109375" style="57"/>
    <col min="15349" max="15349" width="0.5546875" style="57" customWidth="1"/>
    <col min="15350" max="15350" width="9.44140625" style="57" customWidth="1"/>
    <col min="15351" max="15351" width="14.44140625" style="57" customWidth="1"/>
    <col min="15352" max="15604" width="9.109375" style="57"/>
    <col min="15605" max="15605" width="0.5546875" style="57" customWidth="1"/>
    <col min="15606" max="15606" width="9.44140625" style="57" customWidth="1"/>
    <col min="15607" max="15607" width="14.44140625" style="57" customWidth="1"/>
    <col min="15608" max="15860" width="9.109375" style="57"/>
    <col min="15861" max="15861" width="0.5546875" style="57" customWidth="1"/>
    <col min="15862" max="15862" width="9.44140625" style="57" customWidth="1"/>
    <col min="15863" max="15863" width="14.44140625" style="57" customWidth="1"/>
    <col min="15864" max="16116" width="9.109375" style="57"/>
    <col min="16117" max="16117" width="0.5546875" style="57" customWidth="1"/>
    <col min="16118" max="16118" width="9.44140625" style="57" customWidth="1"/>
    <col min="16119" max="16119" width="14.44140625" style="57" customWidth="1"/>
    <col min="16120" max="16384" width="9.109375" style="57"/>
  </cols>
  <sheetData>
    <row r="1" spans="1:3" ht="27" customHeight="1" x14ac:dyDescent="0.3">
      <c r="A1" s="489" t="s">
        <v>939</v>
      </c>
      <c r="B1" s="490"/>
      <c r="C1" s="491"/>
    </row>
    <row r="3" spans="1:3" x14ac:dyDescent="0.3">
      <c r="A3" s="60" t="s">
        <v>940</v>
      </c>
      <c r="B3" s="61"/>
    </row>
    <row r="5" spans="1:3" ht="32.25" customHeight="1" x14ac:dyDescent="0.3">
      <c r="A5" s="492" t="s">
        <v>941</v>
      </c>
      <c r="B5" s="492"/>
      <c r="C5" s="492"/>
    </row>
    <row r="6" spans="1:3" x14ac:dyDescent="0.3">
      <c r="A6" s="62" t="s">
        <v>942</v>
      </c>
    </row>
    <row r="8" spans="1:3" x14ac:dyDescent="0.3">
      <c r="A8" s="63" t="s">
        <v>943</v>
      </c>
    </row>
    <row r="9" spans="1:3" x14ac:dyDescent="0.3">
      <c r="A9" s="62"/>
    </row>
    <row r="10" spans="1:3" ht="28.8" x14ac:dyDescent="0.3">
      <c r="A10" s="64" t="s">
        <v>944</v>
      </c>
      <c r="B10" s="65" t="s">
        <v>945</v>
      </c>
      <c r="C10" s="65" t="s">
        <v>946</v>
      </c>
    </row>
    <row r="11" spans="1:3" ht="96.75" customHeight="1" x14ac:dyDescent="0.3">
      <c r="A11" s="64" t="s">
        <v>947</v>
      </c>
      <c r="B11" s="65" t="s">
        <v>948</v>
      </c>
      <c r="C11" s="65" t="s">
        <v>949</v>
      </c>
    </row>
    <row r="12" spans="1:3" ht="28.8" x14ac:dyDescent="0.3">
      <c r="A12" s="64" t="s">
        <v>950</v>
      </c>
      <c r="B12" s="65" t="s">
        <v>951</v>
      </c>
      <c r="C12" s="65" t="s">
        <v>952</v>
      </c>
    </row>
    <row r="13" spans="1:3" x14ac:dyDescent="0.3">
      <c r="A13" s="64" t="s">
        <v>953</v>
      </c>
      <c r="B13" s="65" t="s">
        <v>954</v>
      </c>
      <c r="C13" s="65" t="s">
        <v>955</v>
      </c>
    </row>
    <row r="14" spans="1:3" ht="86.25" customHeight="1" x14ac:dyDescent="0.3">
      <c r="A14" s="64" t="s">
        <v>956</v>
      </c>
      <c r="B14" s="65" t="s">
        <v>957</v>
      </c>
      <c r="C14" s="65" t="s">
        <v>958</v>
      </c>
    </row>
    <row r="15" spans="1:3" ht="28.8" x14ac:dyDescent="0.3">
      <c r="A15" s="64" t="s">
        <v>959</v>
      </c>
      <c r="B15" s="65" t="s">
        <v>960</v>
      </c>
      <c r="C15" s="65" t="s">
        <v>961</v>
      </c>
    </row>
    <row r="16" spans="1:3" ht="72" customHeight="1" x14ac:dyDescent="0.3">
      <c r="A16" s="64" t="s">
        <v>962</v>
      </c>
      <c r="B16" s="65" t="s">
        <v>963</v>
      </c>
      <c r="C16" s="65" t="s">
        <v>964</v>
      </c>
    </row>
    <row r="17" spans="1:3" ht="24.75" customHeight="1" x14ac:dyDescent="0.3">
      <c r="A17" s="64" t="s">
        <v>965</v>
      </c>
      <c r="B17" s="65" t="s">
        <v>966</v>
      </c>
      <c r="C17" s="65" t="s">
        <v>967</v>
      </c>
    </row>
    <row r="18" spans="1:3" ht="28.8" x14ac:dyDescent="0.3">
      <c r="A18" s="64" t="s">
        <v>968</v>
      </c>
      <c r="B18" s="65" t="s">
        <v>969</v>
      </c>
      <c r="C18" s="65" t="s">
        <v>970</v>
      </c>
    </row>
    <row r="19" spans="1:3" ht="28.8" x14ac:dyDescent="0.3">
      <c r="A19" s="64" t="s">
        <v>971</v>
      </c>
      <c r="B19" s="65" t="s">
        <v>972</v>
      </c>
      <c r="C19" s="65" t="s">
        <v>973</v>
      </c>
    </row>
    <row r="20" spans="1:3" ht="27" customHeight="1" x14ac:dyDescent="0.3">
      <c r="A20" s="64" t="s">
        <v>974</v>
      </c>
      <c r="B20" s="65" t="s">
        <v>975</v>
      </c>
      <c r="C20" s="65" t="s">
        <v>976</v>
      </c>
    </row>
  </sheetData>
  <mergeCells count="2">
    <mergeCell ref="A1:C1"/>
    <mergeCell ref="A5:C5"/>
  </mergeCells>
  <conditionalFormatting sqref="A1">
    <cfRule type="cellIs" dxfId="9" priority="1" stopIfTrue="1" operator="equal">
      <formula>""</formula>
    </cfRule>
  </conditionalFormatting>
  <pageMargins left="0.43307086614173229" right="0.23622047244094491" top="0.35433070866141736" bottom="0.35433070866141736" header="0.31496062992125984" footer="0.31496062992125984"/>
  <pageSetup paperSize="9" scale="80" orientation="portrait"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A96E5-1501-4EB6-8D4A-8A28C8CAA4E2}">
  <sheetPr codeName="Sheet21">
    <tabColor rgb="FF0070C0"/>
  </sheetPr>
  <dimension ref="A1:P28"/>
  <sheetViews>
    <sheetView zoomScale="90" zoomScaleNormal="90" workbookViewId="0">
      <selection activeCell="D13" sqref="D13"/>
    </sheetView>
  </sheetViews>
  <sheetFormatPr defaultRowHeight="14.4" x14ac:dyDescent="0.3"/>
  <cols>
    <col min="1" max="1" width="26.109375" style="57" bestFit="1" customWidth="1"/>
    <col min="2" max="2" width="48.5546875" style="57" customWidth="1"/>
    <col min="3" max="3" width="11" style="57" customWidth="1"/>
    <col min="4" max="4" width="11.44140625" style="57" customWidth="1"/>
    <col min="5" max="5" width="27.5546875" style="57" customWidth="1"/>
    <col min="6" max="6" width="1.44140625" style="57" customWidth="1"/>
    <col min="7" max="14" width="11" style="57" customWidth="1"/>
    <col min="15" max="237" width="9.109375" style="57"/>
    <col min="238" max="238" width="0.5546875" style="57" customWidth="1"/>
    <col min="239" max="239" width="11.5546875" style="57" customWidth="1"/>
    <col min="240" max="240" width="3" style="57" customWidth="1"/>
    <col min="241" max="241" width="3.5546875" style="57" customWidth="1"/>
    <col min="242" max="242" width="12" style="57" customWidth="1"/>
    <col min="243" max="243" width="3.5546875" style="57" customWidth="1"/>
    <col min="244" max="244" width="3" style="57" bestFit="1" customWidth="1"/>
    <col min="245" max="493" width="9.109375" style="57"/>
    <col min="494" max="494" width="0.5546875" style="57" customWidth="1"/>
    <col min="495" max="495" width="11.5546875" style="57" customWidth="1"/>
    <col min="496" max="496" width="3" style="57" customWidth="1"/>
    <col min="497" max="497" width="3.5546875" style="57" customWidth="1"/>
    <col min="498" max="498" width="12" style="57" customWidth="1"/>
    <col min="499" max="499" width="3.5546875" style="57" customWidth="1"/>
    <col min="500" max="500" width="3" style="57" bestFit="1" customWidth="1"/>
    <col min="501" max="749" width="9.109375" style="57"/>
    <col min="750" max="750" width="0.5546875" style="57" customWidth="1"/>
    <col min="751" max="751" width="11.5546875" style="57" customWidth="1"/>
    <col min="752" max="752" width="3" style="57" customWidth="1"/>
    <col min="753" max="753" width="3.5546875" style="57" customWidth="1"/>
    <col min="754" max="754" width="12" style="57" customWidth="1"/>
    <col min="755" max="755" width="3.5546875" style="57" customWidth="1"/>
    <col min="756" max="756" width="3" style="57" bestFit="1" customWidth="1"/>
    <col min="757" max="1005" width="9.109375" style="57"/>
    <col min="1006" max="1006" width="0.5546875" style="57" customWidth="1"/>
    <col min="1007" max="1007" width="11.5546875" style="57" customWidth="1"/>
    <col min="1008" max="1008" width="3" style="57" customWidth="1"/>
    <col min="1009" max="1009" width="3.5546875" style="57" customWidth="1"/>
    <col min="1010" max="1010" width="12" style="57" customWidth="1"/>
    <col min="1011" max="1011" width="3.5546875" style="57" customWidth="1"/>
    <col min="1012" max="1012" width="3" style="57" bestFit="1" customWidth="1"/>
    <col min="1013" max="1261" width="9.109375" style="57"/>
    <col min="1262" max="1262" width="0.5546875" style="57" customWidth="1"/>
    <col min="1263" max="1263" width="11.5546875" style="57" customWidth="1"/>
    <col min="1264" max="1264" width="3" style="57" customWidth="1"/>
    <col min="1265" max="1265" width="3.5546875" style="57" customWidth="1"/>
    <col min="1266" max="1266" width="12" style="57" customWidth="1"/>
    <col min="1267" max="1267" width="3.5546875" style="57" customWidth="1"/>
    <col min="1268" max="1268" width="3" style="57" bestFit="1" customWidth="1"/>
    <col min="1269" max="1517" width="9.109375" style="57"/>
    <col min="1518" max="1518" width="0.5546875" style="57" customWidth="1"/>
    <col min="1519" max="1519" width="11.5546875" style="57" customWidth="1"/>
    <col min="1520" max="1520" width="3" style="57" customWidth="1"/>
    <col min="1521" max="1521" width="3.5546875" style="57" customWidth="1"/>
    <col min="1522" max="1522" width="12" style="57" customWidth="1"/>
    <col min="1523" max="1523" width="3.5546875" style="57" customWidth="1"/>
    <col min="1524" max="1524" width="3" style="57" bestFit="1" customWidth="1"/>
    <col min="1525" max="1773" width="9.109375" style="57"/>
    <col min="1774" max="1774" width="0.5546875" style="57" customWidth="1"/>
    <col min="1775" max="1775" width="11.5546875" style="57" customWidth="1"/>
    <col min="1776" max="1776" width="3" style="57" customWidth="1"/>
    <col min="1777" max="1777" width="3.5546875" style="57" customWidth="1"/>
    <col min="1778" max="1778" width="12" style="57" customWidth="1"/>
    <col min="1779" max="1779" width="3.5546875" style="57" customWidth="1"/>
    <col min="1780" max="1780" width="3" style="57" bestFit="1" customWidth="1"/>
    <col min="1781" max="2029" width="9.109375" style="57"/>
    <col min="2030" max="2030" width="0.5546875" style="57" customWidth="1"/>
    <col min="2031" max="2031" width="11.5546875" style="57" customWidth="1"/>
    <col min="2032" max="2032" width="3" style="57" customWidth="1"/>
    <col min="2033" max="2033" width="3.5546875" style="57" customWidth="1"/>
    <col min="2034" max="2034" width="12" style="57" customWidth="1"/>
    <col min="2035" max="2035" width="3.5546875" style="57" customWidth="1"/>
    <col min="2036" max="2036" width="3" style="57" bestFit="1" customWidth="1"/>
    <col min="2037" max="2285" width="9.109375" style="57"/>
    <col min="2286" max="2286" width="0.5546875" style="57" customWidth="1"/>
    <col min="2287" max="2287" width="11.5546875" style="57" customWidth="1"/>
    <col min="2288" max="2288" width="3" style="57" customWidth="1"/>
    <col min="2289" max="2289" width="3.5546875" style="57" customWidth="1"/>
    <col min="2290" max="2290" width="12" style="57" customWidth="1"/>
    <col min="2291" max="2291" width="3.5546875" style="57" customWidth="1"/>
    <col min="2292" max="2292" width="3" style="57" bestFit="1" customWidth="1"/>
    <col min="2293" max="2541" width="9.109375" style="57"/>
    <col min="2542" max="2542" width="0.5546875" style="57" customWidth="1"/>
    <col min="2543" max="2543" width="11.5546875" style="57" customWidth="1"/>
    <col min="2544" max="2544" width="3" style="57" customWidth="1"/>
    <col min="2545" max="2545" width="3.5546875" style="57" customWidth="1"/>
    <col min="2546" max="2546" width="12" style="57" customWidth="1"/>
    <col min="2547" max="2547" width="3.5546875" style="57" customWidth="1"/>
    <col min="2548" max="2548" width="3" style="57" bestFit="1" customWidth="1"/>
    <col min="2549" max="2797" width="9.109375" style="57"/>
    <col min="2798" max="2798" width="0.5546875" style="57" customWidth="1"/>
    <col min="2799" max="2799" width="11.5546875" style="57" customWidth="1"/>
    <col min="2800" max="2800" width="3" style="57" customWidth="1"/>
    <col min="2801" max="2801" width="3.5546875" style="57" customWidth="1"/>
    <col min="2802" max="2802" width="12" style="57" customWidth="1"/>
    <col min="2803" max="2803" width="3.5546875" style="57" customWidth="1"/>
    <col min="2804" max="2804" width="3" style="57" bestFit="1" customWidth="1"/>
    <col min="2805" max="3053" width="9.109375" style="57"/>
    <col min="3054" max="3054" width="0.5546875" style="57" customWidth="1"/>
    <col min="3055" max="3055" width="11.5546875" style="57" customWidth="1"/>
    <col min="3056" max="3056" width="3" style="57" customWidth="1"/>
    <col min="3057" max="3057" width="3.5546875" style="57" customWidth="1"/>
    <col min="3058" max="3058" width="12" style="57" customWidth="1"/>
    <col min="3059" max="3059" width="3.5546875" style="57" customWidth="1"/>
    <col min="3060" max="3060" width="3" style="57" bestFit="1" customWidth="1"/>
    <col min="3061" max="3309" width="9.109375" style="57"/>
    <col min="3310" max="3310" width="0.5546875" style="57" customWidth="1"/>
    <col min="3311" max="3311" width="11.5546875" style="57" customWidth="1"/>
    <col min="3312" max="3312" width="3" style="57" customWidth="1"/>
    <col min="3313" max="3313" width="3.5546875" style="57" customWidth="1"/>
    <col min="3314" max="3314" width="12" style="57" customWidth="1"/>
    <col min="3315" max="3315" width="3.5546875" style="57" customWidth="1"/>
    <col min="3316" max="3316" width="3" style="57" bestFit="1" customWidth="1"/>
    <col min="3317" max="3565" width="9.109375" style="57"/>
    <col min="3566" max="3566" width="0.5546875" style="57" customWidth="1"/>
    <col min="3567" max="3567" width="11.5546875" style="57" customWidth="1"/>
    <col min="3568" max="3568" width="3" style="57" customWidth="1"/>
    <col min="3569" max="3569" width="3.5546875" style="57" customWidth="1"/>
    <col min="3570" max="3570" width="12" style="57" customWidth="1"/>
    <col min="3571" max="3571" width="3.5546875" style="57" customWidth="1"/>
    <col min="3572" max="3572" width="3" style="57" bestFit="1" customWidth="1"/>
    <col min="3573" max="3821" width="9.109375" style="57"/>
    <col min="3822" max="3822" width="0.5546875" style="57" customWidth="1"/>
    <col min="3823" max="3823" width="11.5546875" style="57" customWidth="1"/>
    <col min="3824" max="3824" width="3" style="57" customWidth="1"/>
    <col min="3825" max="3825" width="3.5546875" style="57" customWidth="1"/>
    <col min="3826" max="3826" width="12" style="57" customWidth="1"/>
    <col min="3827" max="3827" width="3.5546875" style="57" customWidth="1"/>
    <col min="3828" max="3828" width="3" style="57" bestFit="1" customWidth="1"/>
    <col min="3829" max="4077" width="9.109375" style="57"/>
    <col min="4078" max="4078" width="0.5546875" style="57" customWidth="1"/>
    <col min="4079" max="4079" width="11.5546875" style="57" customWidth="1"/>
    <col min="4080" max="4080" width="3" style="57" customWidth="1"/>
    <col min="4081" max="4081" width="3.5546875" style="57" customWidth="1"/>
    <col min="4082" max="4082" width="12" style="57" customWidth="1"/>
    <col min="4083" max="4083" width="3.5546875" style="57" customWidth="1"/>
    <col min="4084" max="4084" width="3" style="57" bestFit="1" customWidth="1"/>
    <col min="4085" max="4333" width="9.109375" style="57"/>
    <col min="4334" max="4334" width="0.5546875" style="57" customWidth="1"/>
    <col min="4335" max="4335" width="11.5546875" style="57" customWidth="1"/>
    <col min="4336" max="4336" width="3" style="57" customWidth="1"/>
    <col min="4337" max="4337" width="3.5546875" style="57" customWidth="1"/>
    <col min="4338" max="4338" width="12" style="57" customWidth="1"/>
    <col min="4339" max="4339" width="3.5546875" style="57" customWidth="1"/>
    <col min="4340" max="4340" width="3" style="57" bestFit="1" customWidth="1"/>
    <col min="4341" max="4589" width="9.109375" style="57"/>
    <col min="4590" max="4590" width="0.5546875" style="57" customWidth="1"/>
    <col min="4591" max="4591" width="11.5546875" style="57" customWidth="1"/>
    <col min="4592" max="4592" width="3" style="57" customWidth="1"/>
    <col min="4593" max="4593" width="3.5546875" style="57" customWidth="1"/>
    <col min="4594" max="4594" width="12" style="57" customWidth="1"/>
    <col min="4595" max="4595" width="3.5546875" style="57" customWidth="1"/>
    <col min="4596" max="4596" width="3" style="57" bestFit="1" customWidth="1"/>
    <col min="4597" max="4845" width="9.109375" style="57"/>
    <col min="4846" max="4846" width="0.5546875" style="57" customWidth="1"/>
    <col min="4847" max="4847" width="11.5546875" style="57" customWidth="1"/>
    <col min="4848" max="4848" width="3" style="57" customWidth="1"/>
    <col min="4849" max="4849" width="3.5546875" style="57" customWidth="1"/>
    <col min="4850" max="4850" width="12" style="57" customWidth="1"/>
    <col min="4851" max="4851" width="3.5546875" style="57" customWidth="1"/>
    <col min="4852" max="4852" width="3" style="57" bestFit="1" customWidth="1"/>
    <col min="4853" max="5101" width="9.109375" style="57"/>
    <col min="5102" max="5102" width="0.5546875" style="57" customWidth="1"/>
    <col min="5103" max="5103" width="11.5546875" style="57" customWidth="1"/>
    <col min="5104" max="5104" width="3" style="57" customWidth="1"/>
    <col min="5105" max="5105" width="3.5546875" style="57" customWidth="1"/>
    <col min="5106" max="5106" width="12" style="57" customWidth="1"/>
    <col min="5107" max="5107" width="3.5546875" style="57" customWidth="1"/>
    <col min="5108" max="5108" width="3" style="57" bestFit="1" customWidth="1"/>
    <col min="5109" max="5357" width="9.109375" style="57"/>
    <col min="5358" max="5358" width="0.5546875" style="57" customWidth="1"/>
    <col min="5359" max="5359" width="11.5546875" style="57" customWidth="1"/>
    <col min="5360" max="5360" width="3" style="57" customWidth="1"/>
    <col min="5361" max="5361" width="3.5546875" style="57" customWidth="1"/>
    <col min="5362" max="5362" width="12" style="57" customWidth="1"/>
    <col min="5363" max="5363" width="3.5546875" style="57" customWidth="1"/>
    <col min="5364" max="5364" width="3" style="57" bestFit="1" customWidth="1"/>
    <col min="5365" max="5613" width="9.109375" style="57"/>
    <col min="5614" max="5614" width="0.5546875" style="57" customWidth="1"/>
    <col min="5615" max="5615" width="11.5546875" style="57" customWidth="1"/>
    <col min="5616" max="5616" width="3" style="57" customWidth="1"/>
    <col min="5617" max="5617" width="3.5546875" style="57" customWidth="1"/>
    <col min="5618" max="5618" width="12" style="57" customWidth="1"/>
    <col min="5619" max="5619" width="3.5546875" style="57" customWidth="1"/>
    <col min="5620" max="5620" width="3" style="57" bestFit="1" customWidth="1"/>
    <col min="5621" max="5869" width="9.109375" style="57"/>
    <col min="5870" max="5870" width="0.5546875" style="57" customWidth="1"/>
    <col min="5871" max="5871" width="11.5546875" style="57" customWidth="1"/>
    <col min="5872" max="5872" width="3" style="57" customWidth="1"/>
    <col min="5873" max="5873" width="3.5546875" style="57" customWidth="1"/>
    <col min="5874" max="5874" width="12" style="57" customWidth="1"/>
    <col min="5875" max="5875" width="3.5546875" style="57" customWidth="1"/>
    <col min="5876" max="5876" width="3" style="57" bestFit="1" customWidth="1"/>
    <col min="5877" max="6125" width="9.109375" style="57"/>
    <col min="6126" max="6126" width="0.5546875" style="57" customWidth="1"/>
    <col min="6127" max="6127" width="11.5546875" style="57" customWidth="1"/>
    <col min="6128" max="6128" width="3" style="57" customWidth="1"/>
    <col min="6129" max="6129" width="3.5546875" style="57" customWidth="1"/>
    <col min="6130" max="6130" width="12" style="57" customWidth="1"/>
    <col min="6131" max="6131" width="3.5546875" style="57" customWidth="1"/>
    <col min="6132" max="6132" width="3" style="57" bestFit="1" customWidth="1"/>
    <col min="6133" max="6381" width="9.109375" style="57"/>
    <col min="6382" max="6382" width="0.5546875" style="57" customWidth="1"/>
    <col min="6383" max="6383" width="11.5546875" style="57" customWidth="1"/>
    <col min="6384" max="6384" width="3" style="57" customWidth="1"/>
    <col min="6385" max="6385" width="3.5546875" style="57" customWidth="1"/>
    <col min="6386" max="6386" width="12" style="57" customWidth="1"/>
    <col min="6387" max="6387" width="3.5546875" style="57" customWidth="1"/>
    <col min="6388" max="6388" width="3" style="57" bestFit="1" customWidth="1"/>
    <col min="6389" max="6637" width="9.109375" style="57"/>
    <col min="6638" max="6638" width="0.5546875" style="57" customWidth="1"/>
    <col min="6639" max="6639" width="11.5546875" style="57" customWidth="1"/>
    <col min="6640" max="6640" width="3" style="57" customWidth="1"/>
    <col min="6641" max="6641" width="3.5546875" style="57" customWidth="1"/>
    <col min="6642" max="6642" width="12" style="57" customWidth="1"/>
    <col min="6643" max="6643" width="3.5546875" style="57" customWidth="1"/>
    <col min="6644" max="6644" width="3" style="57" bestFit="1" customWidth="1"/>
    <col min="6645" max="6893" width="9.109375" style="57"/>
    <col min="6894" max="6894" width="0.5546875" style="57" customWidth="1"/>
    <col min="6895" max="6895" width="11.5546875" style="57" customWidth="1"/>
    <col min="6896" max="6896" width="3" style="57" customWidth="1"/>
    <col min="6897" max="6897" width="3.5546875" style="57" customWidth="1"/>
    <col min="6898" max="6898" width="12" style="57" customWidth="1"/>
    <col min="6899" max="6899" width="3.5546875" style="57" customWidth="1"/>
    <col min="6900" max="6900" width="3" style="57" bestFit="1" customWidth="1"/>
    <col min="6901" max="7149" width="9.109375" style="57"/>
    <col min="7150" max="7150" width="0.5546875" style="57" customWidth="1"/>
    <col min="7151" max="7151" width="11.5546875" style="57" customWidth="1"/>
    <col min="7152" max="7152" width="3" style="57" customWidth="1"/>
    <col min="7153" max="7153" width="3.5546875" style="57" customWidth="1"/>
    <col min="7154" max="7154" width="12" style="57" customWidth="1"/>
    <col min="7155" max="7155" width="3.5546875" style="57" customWidth="1"/>
    <col min="7156" max="7156" width="3" style="57" bestFit="1" customWidth="1"/>
    <col min="7157" max="7405" width="9.109375" style="57"/>
    <col min="7406" max="7406" width="0.5546875" style="57" customWidth="1"/>
    <col min="7407" max="7407" width="11.5546875" style="57" customWidth="1"/>
    <col min="7408" max="7408" width="3" style="57" customWidth="1"/>
    <col min="7409" max="7409" width="3.5546875" style="57" customWidth="1"/>
    <col min="7410" max="7410" width="12" style="57" customWidth="1"/>
    <col min="7411" max="7411" width="3.5546875" style="57" customWidth="1"/>
    <col min="7412" max="7412" width="3" style="57" bestFit="1" customWidth="1"/>
    <col min="7413" max="7661" width="9.109375" style="57"/>
    <col min="7662" max="7662" width="0.5546875" style="57" customWidth="1"/>
    <col min="7663" max="7663" width="11.5546875" style="57" customWidth="1"/>
    <col min="7664" max="7664" width="3" style="57" customWidth="1"/>
    <col min="7665" max="7665" width="3.5546875" style="57" customWidth="1"/>
    <col min="7666" max="7666" width="12" style="57" customWidth="1"/>
    <col min="7667" max="7667" width="3.5546875" style="57" customWidth="1"/>
    <col min="7668" max="7668" width="3" style="57" bestFit="1" customWidth="1"/>
    <col min="7669" max="7917" width="9.109375" style="57"/>
    <col min="7918" max="7918" width="0.5546875" style="57" customWidth="1"/>
    <col min="7919" max="7919" width="11.5546875" style="57" customWidth="1"/>
    <col min="7920" max="7920" width="3" style="57" customWidth="1"/>
    <col min="7921" max="7921" width="3.5546875" style="57" customWidth="1"/>
    <col min="7922" max="7922" width="12" style="57" customWidth="1"/>
    <col min="7923" max="7923" width="3.5546875" style="57" customWidth="1"/>
    <col min="7924" max="7924" width="3" style="57" bestFit="1" customWidth="1"/>
    <col min="7925" max="8173" width="9.109375" style="57"/>
    <col min="8174" max="8174" width="0.5546875" style="57" customWidth="1"/>
    <col min="8175" max="8175" width="11.5546875" style="57" customWidth="1"/>
    <col min="8176" max="8176" width="3" style="57" customWidth="1"/>
    <col min="8177" max="8177" width="3.5546875" style="57" customWidth="1"/>
    <col min="8178" max="8178" width="12" style="57" customWidth="1"/>
    <col min="8179" max="8179" width="3.5546875" style="57" customWidth="1"/>
    <col min="8180" max="8180" width="3" style="57" bestFit="1" customWidth="1"/>
    <col min="8181" max="8429" width="9.109375" style="57"/>
    <col min="8430" max="8430" width="0.5546875" style="57" customWidth="1"/>
    <col min="8431" max="8431" width="11.5546875" style="57" customWidth="1"/>
    <col min="8432" max="8432" width="3" style="57" customWidth="1"/>
    <col min="8433" max="8433" width="3.5546875" style="57" customWidth="1"/>
    <col min="8434" max="8434" width="12" style="57" customWidth="1"/>
    <col min="8435" max="8435" width="3.5546875" style="57" customWidth="1"/>
    <col min="8436" max="8436" width="3" style="57" bestFit="1" customWidth="1"/>
    <col min="8437" max="8685" width="9.109375" style="57"/>
    <col min="8686" max="8686" width="0.5546875" style="57" customWidth="1"/>
    <col min="8687" max="8687" width="11.5546875" style="57" customWidth="1"/>
    <col min="8688" max="8688" width="3" style="57" customWidth="1"/>
    <col min="8689" max="8689" width="3.5546875" style="57" customWidth="1"/>
    <col min="8690" max="8690" width="12" style="57" customWidth="1"/>
    <col min="8691" max="8691" width="3.5546875" style="57" customWidth="1"/>
    <col min="8692" max="8692" width="3" style="57" bestFit="1" customWidth="1"/>
    <col min="8693" max="8941" width="9.109375" style="57"/>
    <col min="8942" max="8942" width="0.5546875" style="57" customWidth="1"/>
    <col min="8943" max="8943" width="11.5546875" style="57" customWidth="1"/>
    <col min="8944" max="8944" width="3" style="57" customWidth="1"/>
    <col min="8945" max="8945" width="3.5546875" style="57" customWidth="1"/>
    <col min="8946" max="8946" width="12" style="57" customWidth="1"/>
    <col min="8947" max="8947" width="3.5546875" style="57" customWidth="1"/>
    <col min="8948" max="8948" width="3" style="57" bestFit="1" customWidth="1"/>
    <col min="8949" max="9197" width="9.109375" style="57"/>
    <col min="9198" max="9198" width="0.5546875" style="57" customWidth="1"/>
    <col min="9199" max="9199" width="11.5546875" style="57" customWidth="1"/>
    <col min="9200" max="9200" width="3" style="57" customWidth="1"/>
    <col min="9201" max="9201" width="3.5546875" style="57" customWidth="1"/>
    <col min="9202" max="9202" width="12" style="57" customWidth="1"/>
    <col min="9203" max="9203" width="3.5546875" style="57" customWidth="1"/>
    <col min="9204" max="9204" width="3" style="57" bestFit="1" customWidth="1"/>
    <col min="9205" max="9453" width="9.109375" style="57"/>
    <col min="9454" max="9454" width="0.5546875" style="57" customWidth="1"/>
    <col min="9455" max="9455" width="11.5546875" style="57" customWidth="1"/>
    <col min="9456" max="9456" width="3" style="57" customWidth="1"/>
    <col min="9457" max="9457" width="3.5546875" style="57" customWidth="1"/>
    <col min="9458" max="9458" width="12" style="57" customWidth="1"/>
    <col min="9459" max="9459" width="3.5546875" style="57" customWidth="1"/>
    <col min="9460" max="9460" width="3" style="57" bestFit="1" customWidth="1"/>
    <col min="9461" max="9709" width="9.109375" style="57"/>
    <col min="9710" max="9710" width="0.5546875" style="57" customWidth="1"/>
    <col min="9711" max="9711" width="11.5546875" style="57" customWidth="1"/>
    <col min="9712" max="9712" width="3" style="57" customWidth="1"/>
    <col min="9713" max="9713" width="3.5546875" style="57" customWidth="1"/>
    <col min="9714" max="9714" width="12" style="57" customWidth="1"/>
    <col min="9715" max="9715" width="3.5546875" style="57" customWidth="1"/>
    <col min="9716" max="9716" width="3" style="57" bestFit="1" customWidth="1"/>
    <col min="9717" max="9965" width="9.109375" style="57"/>
    <col min="9966" max="9966" width="0.5546875" style="57" customWidth="1"/>
    <col min="9967" max="9967" width="11.5546875" style="57" customWidth="1"/>
    <col min="9968" max="9968" width="3" style="57" customWidth="1"/>
    <col min="9969" max="9969" width="3.5546875" style="57" customWidth="1"/>
    <col min="9970" max="9970" width="12" style="57" customWidth="1"/>
    <col min="9971" max="9971" width="3.5546875" style="57" customWidth="1"/>
    <col min="9972" max="9972" width="3" style="57" bestFit="1" customWidth="1"/>
    <col min="9973" max="10221" width="9.109375" style="57"/>
    <col min="10222" max="10222" width="0.5546875" style="57" customWidth="1"/>
    <col min="10223" max="10223" width="11.5546875" style="57" customWidth="1"/>
    <col min="10224" max="10224" width="3" style="57" customWidth="1"/>
    <col min="10225" max="10225" width="3.5546875" style="57" customWidth="1"/>
    <col min="10226" max="10226" width="12" style="57" customWidth="1"/>
    <col min="10227" max="10227" width="3.5546875" style="57" customWidth="1"/>
    <col min="10228" max="10228" width="3" style="57" bestFit="1" customWidth="1"/>
    <col min="10229" max="10477" width="9.109375" style="57"/>
    <col min="10478" max="10478" width="0.5546875" style="57" customWidth="1"/>
    <col min="10479" max="10479" width="11.5546875" style="57" customWidth="1"/>
    <col min="10480" max="10480" width="3" style="57" customWidth="1"/>
    <col min="10481" max="10481" width="3.5546875" style="57" customWidth="1"/>
    <col min="10482" max="10482" width="12" style="57" customWidth="1"/>
    <col min="10483" max="10483" width="3.5546875" style="57" customWidth="1"/>
    <col min="10484" max="10484" width="3" style="57" bestFit="1" customWidth="1"/>
    <col min="10485" max="10733" width="9.109375" style="57"/>
    <col min="10734" max="10734" width="0.5546875" style="57" customWidth="1"/>
    <col min="10735" max="10735" width="11.5546875" style="57" customWidth="1"/>
    <col min="10736" max="10736" width="3" style="57" customWidth="1"/>
    <col min="10737" max="10737" width="3.5546875" style="57" customWidth="1"/>
    <col min="10738" max="10738" width="12" style="57" customWidth="1"/>
    <col min="10739" max="10739" width="3.5546875" style="57" customWidth="1"/>
    <col min="10740" max="10740" width="3" style="57" bestFit="1" customWidth="1"/>
    <col min="10741" max="10989" width="9.109375" style="57"/>
    <col min="10990" max="10990" width="0.5546875" style="57" customWidth="1"/>
    <col min="10991" max="10991" width="11.5546875" style="57" customWidth="1"/>
    <col min="10992" max="10992" width="3" style="57" customWidth="1"/>
    <col min="10993" max="10993" width="3.5546875" style="57" customWidth="1"/>
    <col min="10994" max="10994" width="12" style="57" customWidth="1"/>
    <col min="10995" max="10995" width="3.5546875" style="57" customWidth="1"/>
    <col min="10996" max="10996" width="3" style="57" bestFit="1" customWidth="1"/>
    <col min="10997" max="11245" width="9.109375" style="57"/>
    <col min="11246" max="11246" width="0.5546875" style="57" customWidth="1"/>
    <col min="11247" max="11247" width="11.5546875" style="57" customWidth="1"/>
    <col min="11248" max="11248" width="3" style="57" customWidth="1"/>
    <col min="11249" max="11249" width="3.5546875" style="57" customWidth="1"/>
    <col min="11250" max="11250" width="12" style="57" customWidth="1"/>
    <col min="11251" max="11251" width="3.5546875" style="57" customWidth="1"/>
    <col min="11252" max="11252" width="3" style="57" bestFit="1" customWidth="1"/>
    <col min="11253" max="11501" width="9.109375" style="57"/>
    <col min="11502" max="11502" width="0.5546875" style="57" customWidth="1"/>
    <col min="11503" max="11503" width="11.5546875" style="57" customWidth="1"/>
    <col min="11504" max="11504" width="3" style="57" customWidth="1"/>
    <col min="11505" max="11505" width="3.5546875" style="57" customWidth="1"/>
    <col min="11506" max="11506" width="12" style="57" customWidth="1"/>
    <col min="11507" max="11507" width="3.5546875" style="57" customWidth="1"/>
    <col min="11508" max="11508" width="3" style="57" bestFit="1" customWidth="1"/>
    <col min="11509" max="11757" width="9.109375" style="57"/>
    <col min="11758" max="11758" width="0.5546875" style="57" customWidth="1"/>
    <col min="11759" max="11759" width="11.5546875" style="57" customWidth="1"/>
    <col min="11760" max="11760" width="3" style="57" customWidth="1"/>
    <col min="11761" max="11761" width="3.5546875" style="57" customWidth="1"/>
    <col min="11762" max="11762" width="12" style="57" customWidth="1"/>
    <col min="11763" max="11763" width="3.5546875" style="57" customWidth="1"/>
    <col min="11764" max="11764" width="3" style="57" bestFit="1" customWidth="1"/>
    <col min="11765" max="12013" width="9.109375" style="57"/>
    <col min="12014" max="12014" width="0.5546875" style="57" customWidth="1"/>
    <col min="12015" max="12015" width="11.5546875" style="57" customWidth="1"/>
    <col min="12016" max="12016" width="3" style="57" customWidth="1"/>
    <col min="12017" max="12017" width="3.5546875" style="57" customWidth="1"/>
    <col min="12018" max="12018" width="12" style="57" customWidth="1"/>
    <col min="12019" max="12019" width="3.5546875" style="57" customWidth="1"/>
    <col min="12020" max="12020" width="3" style="57" bestFit="1" customWidth="1"/>
    <col min="12021" max="12269" width="9.109375" style="57"/>
    <col min="12270" max="12270" width="0.5546875" style="57" customWidth="1"/>
    <col min="12271" max="12271" width="11.5546875" style="57" customWidth="1"/>
    <col min="12272" max="12272" width="3" style="57" customWidth="1"/>
    <col min="12273" max="12273" width="3.5546875" style="57" customWidth="1"/>
    <col min="12274" max="12274" width="12" style="57" customWidth="1"/>
    <col min="12275" max="12275" width="3.5546875" style="57" customWidth="1"/>
    <col min="12276" max="12276" width="3" style="57" bestFit="1" customWidth="1"/>
    <col min="12277" max="12525" width="9.109375" style="57"/>
    <col min="12526" max="12526" width="0.5546875" style="57" customWidth="1"/>
    <col min="12527" max="12527" width="11.5546875" style="57" customWidth="1"/>
    <col min="12528" max="12528" width="3" style="57" customWidth="1"/>
    <col min="12529" max="12529" width="3.5546875" style="57" customWidth="1"/>
    <col min="12530" max="12530" width="12" style="57" customWidth="1"/>
    <col min="12531" max="12531" width="3.5546875" style="57" customWidth="1"/>
    <col min="12532" max="12532" width="3" style="57" bestFit="1" customWidth="1"/>
    <col min="12533" max="12781" width="9.109375" style="57"/>
    <col min="12782" max="12782" width="0.5546875" style="57" customWidth="1"/>
    <col min="12783" max="12783" width="11.5546875" style="57" customWidth="1"/>
    <col min="12784" max="12784" width="3" style="57" customWidth="1"/>
    <col min="12785" max="12785" width="3.5546875" style="57" customWidth="1"/>
    <col min="12786" max="12786" width="12" style="57" customWidth="1"/>
    <col min="12787" max="12787" width="3.5546875" style="57" customWidth="1"/>
    <col min="12788" max="12788" width="3" style="57" bestFit="1" customWidth="1"/>
    <col min="12789" max="13037" width="9.109375" style="57"/>
    <col min="13038" max="13038" width="0.5546875" style="57" customWidth="1"/>
    <col min="13039" max="13039" width="11.5546875" style="57" customWidth="1"/>
    <col min="13040" max="13040" width="3" style="57" customWidth="1"/>
    <col min="13041" max="13041" width="3.5546875" style="57" customWidth="1"/>
    <col min="13042" max="13042" width="12" style="57" customWidth="1"/>
    <col min="13043" max="13043" width="3.5546875" style="57" customWidth="1"/>
    <col min="13044" max="13044" width="3" style="57" bestFit="1" customWidth="1"/>
    <col min="13045" max="13293" width="9.109375" style="57"/>
    <col min="13294" max="13294" width="0.5546875" style="57" customWidth="1"/>
    <col min="13295" max="13295" width="11.5546875" style="57" customWidth="1"/>
    <col min="13296" max="13296" width="3" style="57" customWidth="1"/>
    <col min="13297" max="13297" width="3.5546875" style="57" customWidth="1"/>
    <col min="13298" max="13298" width="12" style="57" customWidth="1"/>
    <col min="13299" max="13299" width="3.5546875" style="57" customWidth="1"/>
    <col min="13300" max="13300" width="3" style="57" bestFit="1" customWidth="1"/>
    <col min="13301" max="13549" width="9.109375" style="57"/>
    <col min="13550" max="13550" width="0.5546875" style="57" customWidth="1"/>
    <col min="13551" max="13551" width="11.5546875" style="57" customWidth="1"/>
    <col min="13552" max="13552" width="3" style="57" customWidth="1"/>
    <col min="13553" max="13553" width="3.5546875" style="57" customWidth="1"/>
    <col min="13554" max="13554" width="12" style="57" customWidth="1"/>
    <col min="13555" max="13555" width="3.5546875" style="57" customWidth="1"/>
    <col min="13556" max="13556" width="3" style="57" bestFit="1" customWidth="1"/>
    <col min="13557" max="13805" width="9.109375" style="57"/>
    <col min="13806" max="13806" width="0.5546875" style="57" customWidth="1"/>
    <col min="13807" max="13807" width="11.5546875" style="57" customWidth="1"/>
    <col min="13808" max="13808" width="3" style="57" customWidth="1"/>
    <col min="13809" max="13809" width="3.5546875" style="57" customWidth="1"/>
    <col min="13810" max="13810" width="12" style="57" customWidth="1"/>
    <col min="13811" max="13811" width="3.5546875" style="57" customWidth="1"/>
    <col min="13812" max="13812" width="3" style="57" bestFit="1" customWidth="1"/>
    <col min="13813" max="14061" width="9.109375" style="57"/>
    <col min="14062" max="14062" width="0.5546875" style="57" customWidth="1"/>
    <col min="14063" max="14063" width="11.5546875" style="57" customWidth="1"/>
    <col min="14064" max="14064" width="3" style="57" customWidth="1"/>
    <col min="14065" max="14065" width="3.5546875" style="57" customWidth="1"/>
    <col min="14066" max="14066" width="12" style="57" customWidth="1"/>
    <col min="14067" max="14067" width="3.5546875" style="57" customWidth="1"/>
    <col min="14068" max="14068" width="3" style="57" bestFit="1" customWidth="1"/>
    <col min="14069" max="14317" width="9.109375" style="57"/>
    <col min="14318" max="14318" width="0.5546875" style="57" customWidth="1"/>
    <col min="14319" max="14319" width="11.5546875" style="57" customWidth="1"/>
    <col min="14320" max="14320" width="3" style="57" customWidth="1"/>
    <col min="14321" max="14321" width="3.5546875" style="57" customWidth="1"/>
    <col min="14322" max="14322" width="12" style="57" customWidth="1"/>
    <col min="14323" max="14323" width="3.5546875" style="57" customWidth="1"/>
    <col min="14324" max="14324" width="3" style="57" bestFit="1" customWidth="1"/>
    <col min="14325" max="14573" width="9.109375" style="57"/>
    <col min="14574" max="14574" width="0.5546875" style="57" customWidth="1"/>
    <col min="14575" max="14575" width="11.5546875" style="57" customWidth="1"/>
    <col min="14576" max="14576" width="3" style="57" customWidth="1"/>
    <col min="14577" max="14577" width="3.5546875" style="57" customWidth="1"/>
    <col min="14578" max="14578" width="12" style="57" customWidth="1"/>
    <col min="14579" max="14579" width="3.5546875" style="57" customWidth="1"/>
    <col min="14580" max="14580" width="3" style="57" bestFit="1" customWidth="1"/>
    <col min="14581" max="14829" width="9.109375" style="57"/>
    <col min="14830" max="14830" width="0.5546875" style="57" customWidth="1"/>
    <col min="14831" max="14831" width="11.5546875" style="57" customWidth="1"/>
    <col min="14832" max="14832" width="3" style="57" customWidth="1"/>
    <col min="14833" max="14833" width="3.5546875" style="57" customWidth="1"/>
    <col min="14834" max="14834" width="12" style="57" customWidth="1"/>
    <col min="14835" max="14835" width="3.5546875" style="57" customWidth="1"/>
    <col min="14836" max="14836" width="3" style="57" bestFit="1" customWidth="1"/>
    <col min="14837" max="15085" width="9.109375" style="57"/>
    <col min="15086" max="15086" width="0.5546875" style="57" customWidth="1"/>
    <col min="15087" max="15087" width="11.5546875" style="57" customWidth="1"/>
    <col min="15088" max="15088" width="3" style="57" customWidth="1"/>
    <col min="15089" max="15089" width="3.5546875" style="57" customWidth="1"/>
    <col min="15090" max="15090" width="12" style="57" customWidth="1"/>
    <col min="15091" max="15091" width="3.5546875" style="57" customWidth="1"/>
    <col min="15092" max="15092" width="3" style="57" bestFit="1" customWidth="1"/>
    <col min="15093" max="15341" width="9.109375" style="57"/>
    <col min="15342" max="15342" width="0.5546875" style="57" customWidth="1"/>
    <col min="15343" max="15343" width="11.5546875" style="57" customWidth="1"/>
    <col min="15344" max="15344" width="3" style="57" customWidth="1"/>
    <col min="15345" max="15345" width="3.5546875" style="57" customWidth="1"/>
    <col min="15346" max="15346" width="12" style="57" customWidth="1"/>
    <col min="15347" max="15347" width="3.5546875" style="57" customWidth="1"/>
    <col min="15348" max="15348" width="3" style="57" bestFit="1" customWidth="1"/>
    <col min="15349" max="15597" width="9.109375" style="57"/>
    <col min="15598" max="15598" width="0.5546875" style="57" customWidth="1"/>
    <col min="15599" max="15599" width="11.5546875" style="57" customWidth="1"/>
    <col min="15600" max="15600" width="3" style="57" customWidth="1"/>
    <col min="15601" max="15601" width="3.5546875" style="57" customWidth="1"/>
    <col min="15602" max="15602" width="12" style="57" customWidth="1"/>
    <col min="15603" max="15603" width="3.5546875" style="57" customWidth="1"/>
    <col min="15604" max="15604" width="3" style="57" bestFit="1" customWidth="1"/>
    <col min="15605" max="15853" width="9.109375" style="57"/>
    <col min="15854" max="15854" width="0.5546875" style="57" customWidth="1"/>
    <col min="15855" max="15855" width="11.5546875" style="57" customWidth="1"/>
    <col min="15856" max="15856" width="3" style="57" customWidth="1"/>
    <col min="15857" max="15857" width="3.5546875" style="57" customWidth="1"/>
    <col min="15858" max="15858" width="12" style="57" customWidth="1"/>
    <col min="15859" max="15859" width="3.5546875" style="57" customWidth="1"/>
    <col min="15860" max="15860" width="3" style="57" bestFit="1" customWidth="1"/>
    <col min="15861" max="16109" width="9.109375" style="57"/>
    <col min="16110" max="16110" width="0.5546875" style="57" customWidth="1"/>
    <col min="16111" max="16111" width="11.5546875" style="57" customWidth="1"/>
    <col min="16112" max="16112" width="3" style="57" customWidth="1"/>
    <col min="16113" max="16113" width="3.5546875" style="57" customWidth="1"/>
    <col min="16114" max="16114" width="12" style="57" customWidth="1"/>
    <col min="16115" max="16115" width="3.5546875" style="57" customWidth="1"/>
    <col min="16116" max="16116" width="3" style="57" bestFit="1" customWidth="1"/>
    <col min="16117" max="16365" width="9.109375" style="57"/>
    <col min="16366" max="16384" width="11" style="57" customWidth="1"/>
  </cols>
  <sheetData>
    <row r="1" spans="1:16" customFormat="1" ht="21" x14ac:dyDescent="0.25">
      <c r="A1" s="463" t="s">
        <v>977</v>
      </c>
      <c r="B1" s="464"/>
      <c r="C1" s="246"/>
      <c r="D1" s="246"/>
      <c r="E1" s="246"/>
    </row>
    <row r="2" spans="1:16" customFormat="1" ht="13.2" x14ac:dyDescent="0.25">
      <c r="A2" s="11"/>
    </row>
    <row r="3" spans="1:16" customFormat="1" ht="13.8" x14ac:dyDescent="0.25">
      <c r="A3" s="242" t="s">
        <v>0</v>
      </c>
      <c r="B3" s="469" t="str">
        <f>Summary!C4</f>
        <v>Select School Name</v>
      </c>
      <c r="C3" s="469"/>
      <c r="D3" s="243" t="s">
        <v>637</v>
      </c>
      <c r="E3" s="245" t="str">
        <f>Summary!C5</f>
        <v>-</v>
      </c>
    </row>
    <row r="4" spans="1:16" ht="15" thickBot="1" x14ac:dyDescent="0.35"/>
    <row r="5" spans="1:16" ht="15" thickBot="1" x14ac:dyDescent="0.35">
      <c r="A5" s="84"/>
      <c r="B5" s="85"/>
      <c r="C5" s="85" t="s">
        <v>641</v>
      </c>
      <c r="D5" s="85"/>
      <c r="E5" s="86"/>
      <c r="G5" s="495" t="s">
        <v>642</v>
      </c>
      <c r="H5" s="496"/>
      <c r="I5" s="495" t="s">
        <v>643</v>
      </c>
      <c r="J5" s="496"/>
      <c r="K5" s="495" t="s">
        <v>644</v>
      </c>
      <c r="L5" s="496"/>
      <c r="M5" s="495" t="s">
        <v>1040</v>
      </c>
      <c r="N5" s="496"/>
    </row>
    <row r="6" spans="1:16" x14ac:dyDescent="0.3">
      <c r="A6" s="69"/>
      <c r="B6" s="70"/>
      <c r="C6" s="70"/>
      <c r="D6" s="71"/>
      <c r="E6" s="72"/>
      <c r="G6" s="76"/>
      <c r="H6" s="74"/>
      <c r="J6" s="74"/>
      <c r="L6" s="74"/>
      <c r="N6" s="74"/>
    </row>
    <row r="7" spans="1:16" ht="15" thickBot="1" x14ac:dyDescent="0.35">
      <c r="A7" s="73"/>
      <c r="D7" s="74"/>
      <c r="E7" s="75"/>
      <c r="G7" s="76"/>
      <c r="H7" s="74"/>
      <c r="J7" s="74"/>
      <c r="L7" s="74"/>
      <c r="N7" s="74"/>
    </row>
    <row r="8" spans="1:16" ht="15" thickBot="1" x14ac:dyDescent="0.35">
      <c r="A8" s="103" t="s">
        <v>978</v>
      </c>
      <c r="C8" s="77" t="s">
        <v>979</v>
      </c>
      <c r="E8" s="75"/>
      <c r="G8" s="493" t="s">
        <v>808</v>
      </c>
      <c r="H8" s="494"/>
      <c r="I8" s="493" t="s">
        <v>809</v>
      </c>
      <c r="J8" s="494"/>
      <c r="K8" s="493" t="s">
        <v>810</v>
      </c>
      <c r="L8" s="494"/>
      <c r="M8" s="493" t="s">
        <v>811</v>
      </c>
      <c r="N8" s="494"/>
    </row>
    <row r="9" spans="1:16" ht="15" thickBot="1" x14ac:dyDescent="0.35">
      <c r="A9" s="103"/>
      <c r="C9" s="78"/>
      <c r="E9" s="75"/>
      <c r="G9" s="66"/>
      <c r="H9" s="79"/>
      <c r="I9" s="67"/>
      <c r="J9" s="79"/>
      <c r="K9" s="67"/>
      <c r="L9" s="79"/>
      <c r="M9" s="78"/>
      <c r="N9" s="79"/>
    </row>
    <row r="10" spans="1:16" ht="15" thickBot="1" x14ac:dyDescent="0.35">
      <c r="A10" s="104" t="s">
        <v>944</v>
      </c>
      <c r="B10" s="57" t="s">
        <v>945</v>
      </c>
      <c r="D10" s="305">
        <f>'PAN - NOR'!C30</f>
        <v>0</v>
      </c>
      <c r="E10" s="75"/>
      <c r="G10" s="76"/>
      <c r="H10" s="306">
        <f>'PAN - NOR'!D30</f>
        <v>0</v>
      </c>
      <c r="J10" s="306">
        <f>'PAN - NOR'!E30</f>
        <v>0</v>
      </c>
      <c r="L10" s="306">
        <f>'PAN - NOR'!F30</f>
        <v>0</v>
      </c>
      <c r="N10" s="306">
        <f>'PAN - NOR'!G30</f>
        <v>0</v>
      </c>
      <c r="O10" s="58"/>
    </row>
    <row r="11" spans="1:16" ht="15" thickBot="1" x14ac:dyDescent="0.35">
      <c r="A11" s="104" t="s">
        <v>947</v>
      </c>
      <c r="B11" s="57" t="s">
        <v>948</v>
      </c>
      <c r="C11" s="304">
        <f>Establishment!C7+Establishment!C8+Establishment!C9</f>
        <v>0</v>
      </c>
      <c r="D11" s="59"/>
      <c r="E11" s="75" t="s">
        <v>980</v>
      </c>
      <c r="G11" s="346">
        <f>Establishment!D7+Establishment!D8+Establishment!D9</f>
        <v>0</v>
      </c>
      <c r="I11" s="346">
        <f>Establishment!E7+Establishment!E8+Establishment!E9</f>
        <v>0</v>
      </c>
      <c r="K11" s="347">
        <f>Establishment!F7+Establishment!F8+Establishment!F9</f>
        <v>0</v>
      </c>
      <c r="L11" s="68"/>
      <c r="M11" s="347">
        <f>Establishment!G7+Establishment!G8+Establishment!G9</f>
        <v>0</v>
      </c>
      <c r="N11" s="68"/>
      <c r="O11" s="58"/>
    </row>
    <row r="12" spans="1:16" ht="15" thickBot="1" x14ac:dyDescent="0.35">
      <c r="A12" s="104" t="s">
        <v>950</v>
      </c>
      <c r="B12" s="57" t="s">
        <v>951</v>
      </c>
      <c r="C12" s="89"/>
      <c r="D12" s="59"/>
      <c r="E12" s="75" t="s">
        <v>980</v>
      </c>
      <c r="G12" s="350"/>
      <c r="I12" s="350"/>
      <c r="K12" s="349"/>
      <c r="L12" s="80"/>
      <c r="M12" s="349"/>
      <c r="N12" s="80"/>
      <c r="O12" s="58"/>
      <c r="P12" s="59"/>
    </row>
    <row r="13" spans="1:16" ht="15" thickBot="1" x14ac:dyDescent="0.35">
      <c r="A13" s="104" t="s">
        <v>953</v>
      </c>
      <c r="B13" s="57" t="s">
        <v>954</v>
      </c>
      <c r="C13" s="59"/>
      <c r="D13" s="339">
        <f>C11+C12</f>
        <v>0</v>
      </c>
      <c r="E13" s="75"/>
      <c r="G13" s="76"/>
      <c r="H13" s="348">
        <f>SUM(G11:G12)</f>
        <v>0</v>
      </c>
      <c r="J13" s="348">
        <f>SUM(I11:I12)</f>
        <v>0</v>
      </c>
      <c r="L13" s="348">
        <f>SUM(K11:K12)</f>
        <v>0</v>
      </c>
      <c r="N13" s="348">
        <f>SUM(M11:M12)</f>
        <v>0</v>
      </c>
      <c r="O13" s="58"/>
    </row>
    <row r="14" spans="1:16" ht="15" thickBot="1" x14ac:dyDescent="0.35">
      <c r="A14" s="104" t="s">
        <v>956</v>
      </c>
      <c r="B14" s="57" t="s">
        <v>957</v>
      </c>
      <c r="C14" s="59"/>
      <c r="D14" s="87"/>
      <c r="E14" s="75" t="s">
        <v>981</v>
      </c>
      <c r="G14" s="76"/>
      <c r="H14" s="351"/>
      <c r="J14" s="351"/>
      <c r="L14" s="351"/>
      <c r="N14" s="351"/>
      <c r="O14" s="58"/>
    </row>
    <row r="15" spans="1:16" ht="15" thickBot="1" x14ac:dyDescent="0.35">
      <c r="A15" s="104" t="s">
        <v>959</v>
      </c>
      <c r="B15" s="57" t="s">
        <v>960</v>
      </c>
      <c r="C15" s="59"/>
      <c r="D15" s="87"/>
      <c r="E15" s="75"/>
      <c r="G15" s="76"/>
      <c r="H15" s="88"/>
      <c r="J15" s="88"/>
      <c r="L15" s="88"/>
      <c r="N15" s="88"/>
      <c r="O15" s="58"/>
    </row>
    <row r="16" spans="1:16" ht="15" thickBot="1" x14ac:dyDescent="0.35">
      <c r="A16" s="104" t="s">
        <v>962</v>
      </c>
      <c r="B16" s="57" t="s">
        <v>982</v>
      </c>
      <c r="C16" s="59"/>
      <c r="D16" s="87"/>
      <c r="E16" s="75" t="s">
        <v>981</v>
      </c>
      <c r="G16" s="76"/>
      <c r="H16" s="88"/>
      <c r="J16" s="88"/>
      <c r="L16" s="88"/>
      <c r="N16" s="88"/>
      <c r="O16" s="58"/>
    </row>
    <row r="17" spans="1:14" ht="15" thickBot="1" x14ac:dyDescent="0.35">
      <c r="A17" s="104" t="s">
        <v>965</v>
      </c>
      <c r="B17" s="57" t="s">
        <v>983</v>
      </c>
      <c r="C17" s="340">
        <f>'Budget Plan'!D37</f>
        <v>0</v>
      </c>
      <c r="D17" s="59"/>
      <c r="E17" s="75" t="s">
        <v>980</v>
      </c>
      <c r="G17" s="340">
        <f>'Budget Plan'!G37</f>
        <v>0</v>
      </c>
      <c r="H17" s="59"/>
      <c r="I17" s="340">
        <f>'Budget Plan'!H37</f>
        <v>0</v>
      </c>
      <c r="J17" s="59"/>
      <c r="K17" s="340">
        <f>'Budget Plan'!I37</f>
        <v>0</v>
      </c>
      <c r="L17" s="59"/>
      <c r="M17" s="340">
        <f>'Budget Plan'!J37</f>
        <v>0</v>
      </c>
      <c r="N17" s="59"/>
    </row>
    <row r="18" spans="1:14" ht="15" thickBot="1" x14ac:dyDescent="0.35">
      <c r="A18" s="104" t="s">
        <v>968</v>
      </c>
      <c r="B18" s="57" t="s">
        <v>969</v>
      </c>
      <c r="C18" s="341">
        <f>'Budget Plan'!D38</f>
        <v>0</v>
      </c>
      <c r="D18" s="59"/>
      <c r="E18" s="75"/>
      <c r="G18" s="340">
        <f>'Budget Plan'!G38</f>
        <v>0</v>
      </c>
      <c r="H18" s="59"/>
      <c r="I18" s="340">
        <f>'Budget Plan'!H38</f>
        <v>0</v>
      </c>
      <c r="J18" s="59"/>
      <c r="K18" s="340">
        <f>'Budget Plan'!I38</f>
        <v>0</v>
      </c>
      <c r="L18" s="59"/>
      <c r="M18" s="340">
        <f>'Budget Plan'!J38</f>
        <v>0</v>
      </c>
      <c r="N18" s="59"/>
    </row>
    <row r="19" spans="1:14" ht="15" thickBot="1" x14ac:dyDescent="0.35">
      <c r="A19" s="104" t="s">
        <v>971</v>
      </c>
      <c r="B19" s="57" t="s">
        <v>984</v>
      </c>
      <c r="C19" s="341">
        <f>'Budget Plan'!D68</f>
        <v>0</v>
      </c>
      <c r="D19" s="59"/>
      <c r="E19" s="75"/>
      <c r="G19" s="340">
        <f>'Budget Plan'!G68</f>
        <v>0</v>
      </c>
      <c r="H19" s="59"/>
      <c r="I19" s="340">
        <f>'Budget Plan'!H68</f>
        <v>0</v>
      </c>
      <c r="J19" s="59"/>
      <c r="K19" s="340">
        <f>'Budget Plan'!I68</f>
        <v>0</v>
      </c>
      <c r="L19" s="59"/>
      <c r="M19" s="340">
        <f>'Budget Plan'!J68</f>
        <v>0</v>
      </c>
      <c r="N19" s="59"/>
    </row>
    <row r="20" spans="1:14" ht="15" thickBot="1" x14ac:dyDescent="0.35">
      <c r="A20" s="104" t="s">
        <v>974</v>
      </c>
      <c r="B20" s="57" t="s">
        <v>975</v>
      </c>
      <c r="C20" s="59"/>
      <c r="D20" s="344">
        <f>SUM(C17:C19)</f>
        <v>0</v>
      </c>
      <c r="E20" s="75"/>
      <c r="G20" s="81"/>
      <c r="H20" s="344">
        <f>SUM(G17:G19)</f>
        <v>0</v>
      </c>
      <c r="I20" s="59"/>
      <c r="J20" s="344">
        <f>SUM(I17:I19)</f>
        <v>0</v>
      </c>
      <c r="K20" s="59"/>
      <c r="L20" s="344">
        <f>SUM(K17:K19)</f>
        <v>0</v>
      </c>
      <c r="M20" s="59"/>
      <c r="N20" s="344">
        <f>SUM(M17:M19)</f>
        <v>0</v>
      </c>
    </row>
    <row r="21" spans="1:14" ht="9" customHeight="1" thickBot="1" x14ac:dyDescent="0.35">
      <c r="A21" s="76"/>
      <c r="C21" s="59"/>
      <c r="D21" s="59"/>
      <c r="E21" s="75"/>
      <c r="G21" s="81"/>
      <c r="H21" s="59"/>
      <c r="I21" s="59"/>
      <c r="J21" s="59"/>
      <c r="K21" s="59"/>
      <c r="L21" s="59"/>
      <c r="M21" s="59"/>
      <c r="N21" s="59"/>
    </row>
    <row r="22" spans="1:14" ht="15" thickBot="1" x14ac:dyDescent="0.35">
      <c r="A22" s="76"/>
      <c r="B22" s="62" t="s">
        <v>985</v>
      </c>
      <c r="C22" s="59"/>
      <c r="D22" s="343" t="str">
        <f>IF(ISERROR(D10/D13),"-",ROUND(D10/D13,1))</f>
        <v>-</v>
      </c>
      <c r="E22" s="75"/>
      <c r="G22" s="81"/>
      <c r="H22" s="343" t="str">
        <f>IF(ISERROR(H10/H13),"-",ROUND(H10/H13,1))</f>
        <v>-</v>
      </c>
      <c r="I22" s="59"/>
      <c r="J22" s="343" t="str">
        <f>IF(ISERROR(J10/J13),"-",ROUND(J10/J13,1))</f>
        <v>-</v>
      </c>
      <c r="K22" s="59"/>
      <c r="L22" s="343" t="str">
        <f>IF(ISERROR(L10/L13),"-",ROUND(L10/L13,1))</f>
        <v>-</v>
      </c>
      <c r="M22" s="59"/>
      <c r="N22" s="343" t="str">
        <f>IF(ISERROR(N10/N13),"-",ROUND(N10/N13,1))</f>
        <v>-</v>
      </c>
    </row>
    <row r="23" spans="1:14" ht="8.25" customHeight="1" thickBot="1" x14ac:dyDescent="0.35">
      <c r="A23" s="76"/>
      <c r="C23" s="59"/>
      <c r="D23" s="82"/>
      <c r="E23" s="75"/>
      <c r="G23" s="81"/>
      <c r="H23" s="82"/>
      <c r="I23" s="59"/>
      <c r="J23" s="82"/>
      <c r="K23" s="59"/>
      <c r="L23" s="82"/>
      <c r="M23" s="59"/>
      <c r="N23" s="82"/>
    </row>
    <row r="24" spans="1:14" ht="15" thickBot="1" x14ac:dyDescent="0.35">
      <c r="A24" s="76"/>
      <c r="B24" s="62" t="s">
        <v>986</v>
      </c>
      <c r="C24" s="59"/>
      <c r="D24" s="342" t="str">
        <f>IF(ISERROR(D16/D15),"-",(D16/D15))</f>
        <v>-</v>
      </c>
      <c r="E24" s="83"/>
      <c r="G24" s="81"/>
      <c r="H24" s="342" t="str">
        <f>IF(ISERROR(H16/H15),"-",(H16/H15))</f>
        <v>-</v>
      </c>
      <c r="I24" s="59"/>
      <c r="J24" s="342" t="str">
        <f>IF(ISERROR(J16/J15),"-",(J16/J15))</f>
        <v>-</v>
      </c>
      <c r="K24" s="59"/>
      <c r="L24" s="342" t="str">
        <f>IF(ISERROR(L16/L15),"-",(L16/L15))</f>
        <v>-</v>
      </c>
      <c r="M24" s="59"/>
      <c r="N24" s="342" t="str">
        <f>IF(ISERROR(N16/N15),"-",(N16/N15))</f>
        <v>-</v>
      </c>
    </row>
    <row r="25" spans="1:14" ht="6" customHeight="1" thickBot="1" x14ac:dyDescent="0.35">
      <c r="A25" s="76"/>
      <c r="C25" s="59"/>
      <c r="D25" s="82"/>
      <c r="E25" s="75"/>
      <c r="G25" s="81"/>
      <c r="H25" s="82"/>
      <c r="I25" s="59"/>
      <c r="J25" s="82"/>
      <c r="K25" s="59"/>
      <c r="L25" s="82"/>
      <c r="M25" s="59"/>
      <c r="N25" s="82"/>
    </row>
    <row r="26" spans="1:14" ht="15" thickBot="1" x14ac:dyDescent="0.35">
      <c r="A26" s="76"/>
      <c r="B26" s="62" t="s">
        <v>987</v>
      </c>
      <c r="C26" s="59"/>
      <c r="D26" s="345" t="str">
        <f>IF(ISERROR((D20)/D13),"-",ROUND((D20)/D13,0))</f>
        <v>-</v>
      </c>
      <c r="E26" s="75"/>
      <c r="G26" s="81"/>
      <c r="H26" s="345" t="str">
        <f>IF(ISERROR((H20)/H13),"-",ROUND((H20)/H13,0))</f>
        <v>-</v>
      </c>
      <c r="I26" s="59"/>
      <c r="J26" s="345" t="str">
        <f>IF(ISERROR((J20)/J13),"-",ROUND((J20)/J13,0))</f>
        <v>-</v>
      </c>
      <c r="K26" s="59"/>
      <c r="L26" s="345" t="str">
        <f>IF(ISERROR((L20)/L13),"-",ROUND((L20)/L13,0))</f>
        <v>-</v>
      </c>
      <c r="M26" s="59"/>
      <c r="N26" s="345" t="str">
        <f>IF(ISERROR((N20)/N13),"-",ROUND((N20)/N13,0))</f>
        <v>-</v>
      </c>
    </row>
    <row r="27" spans="1:14" ht="8.25" customHeight="1" thickBot="1" x14ac:dyDescent="0.35">
      <c r="A27" s="76"/>
      <c r="C27" s="59"/>
      <c r="D27" s="82"/>
      <c r="E27" s="75"/>
      <c r="G27" s="81"/>
      <c r="H27" s="82"/>
      <c r="I27" s="59"/>
      <c r="J27" s="82"/>
      <c r="K27" s="59"/>
      <c r="L27" s="82"/>
      <c r="M27" s="59"/>
      <c r="N27" s="82"/>
    </row>
    <row r="28" spans="1:14" ht="15" thickBot="1" x14ac:dyDescent="0.35">
      <c r="A28" s="76"/>
      <c r="B28" s="62" t="s">
        <v>988</v>
      </c>
      <c r="C28" s="59"/>
      <c r="D28" s="345" t="str">
        <f>IF(ISERROR((D20)/D16),"-",ROUND((D20)/D16,0))</f>
        <v>-</v>
      </c>
      <c r="E28" s="75"/>
      <c r="G28" s="81"/>
      <c r="H28" s="345" t="str">
        <f>IF(ISERROR((H20)/H16),"-",ROUND((H20)/H16,0))</f>
        <v>-</v>
      </c>
      <c r="I28" s="59"/>
      <c r="J28" s="345" t="str">
        <f>IF(ISERROR((J20)/J16),"-",ROUND((J20)/J16,0))</f>
        <v>-</v>
      </c>
      <c r="K28" s="59"/>
      <c r="L28" s="345" t="str">
        <f>IF(ISERROR((L20)/L16),"-",ROUND((L20)/L16,0))</f>
        <v>-</v>
      </c>
      <c r="M28" s="59"/>
      <c r="N28" s="345" t="str">
        <f>IF(ISERROR((N20)/N16),"-",ROUND((N20)/N16,0))</f>
        <v>-</v>
      </c>
    </row>
  </sheetData>
  <sheetProtection algorithmName="SHA-512" hashValue="xjbVb4N6J29SJe3MHK8BZbI4TD7u1dN2rk89CyGrTmQm/82OBXzh9+Bmfa+Bopf2rHzRoybilbUq07jbSD43Og==" saltValue="Ko2H1VThkt+RHZYHIk7Aug==" spinCount="100000" sheet="1" formatCells="0"/>
  <mergeCells count="10">
    <mergeCell ref="G8:H8"/>
    <mergeCell ref="I8:J8"/>
    <mergeCell ref="K8:L8"/>
    <mergeCell ref="M8:N8"/>
    <mergeCell ref="A1:B1"/>
    <mergeCell ref="B3:C3"/>
    <mergeCell ref="G5:H5"/>
    <mergeCell ref="I5:J5"/>
    <mergeCell ref="K5:L5"/>
    <mergeCell ref="M5:N5"/>
  </mergeCells>
  <conditionalFormatting sqref="C8">
    <cfRule type="cellIs" dxfId="8" priority="44" stopIfTrue="1" operator="equal">
      <formula>""</formula>
    </cfRule>
  </conditionalFormatting>
  <conditionalFormatting sqref="D10">
    <cfRule type="cellIs" dxfId="7" priority="45" stopIfTrue="1" operator="equal">
      <formula>""</formula>
    </cfRule>
  </conditionalFormatting>
  <conditionalFormatting sqref="D13">
    <cfRule type="cellIs" dxfId="6" priority="33" stopIfTrue="1" operator="equal">
      <formula>""</formula>
    </cfRule>
  </conditionalFormatting>
  <conditionalFormatting sqref="G5 I5 K5 M5">
    <cfRule type="cellIs" dxfId="5" priority="4" stopIfTrue="1" operator="equal">
      <formula>""</formula>
    </cfRule>
  </conditionalFormatting>
  <conditionalFormatting sqref="G8 I8 K8 M8">
    <cfRule type="cellIs" dxfId="4" priority="42" stopIfTrue="1" operator="equal">
      <formula>""</formula>
    </cfRule>
  </conditionalFormatting>
  <conditionalFormatting sqref="H10">
    <cfRule type="cellIs" dxfId="3" priority="43" stopIfTrue="1" operator="equal">
      <formula>""</formula>
    </cfRule>
  </conditionalFormatting>
  <conditionalFormatting sqref="J10">
    <cfRule type="cellIs" dxfId="2" priority="16" stopIfTrue="1" operator="equal">
      <formula>""</formula>
    </cfRule>
  </conditionalFormatting>
  <conditionalFormatting sqref="L10">
    <cfRule type="cellIs" dxfId="1" priority="24" stopIfTrue="1" operator="equal">
      <formula>""</formula>
    </cfRule>
  </conditionalFormatting>
  <conditionalFormatting sqref="N10">
    <cfRule type="cellIs" dxfId="0" priority="20" stopIfTrue="1" operator="equal">
      <formula>""</formula>
    </cfRule>
  </conditionalFormatting>
  <dataValidations count="3">
    <dataValidation allowBlank="1" showInputMessage="1" showErrorMessage="1" prompt="This is from the teacher's perspective.  eg:_x000a_Head = 0 periods_x000a_Deputy = 10 periods_x000a_Head of yr/dept = 20 periods_x000a_Teacher A = 22 periods_x000a_Teacher B = 15 periods_x000a_TOTAL  = 67" sqref="D65415 IG65415 SC65415 ABY65415 ALU65415 AVQ65415 BFM65415 BPI65415 BZE65415 CJA65415 CSW65415 DCS65415 DMO65415 DWK65415 EGG65415 EQC65415 EZY65415 FJU65415 FTQ65415 GDM65415 GNI65415 GXE65415 HHA65415 HQW65415 IAS65415 IKO65415 IUK65415 JEG65415 JOC65415 JXY65415 KHU65415 KRQ65415 LBM65415 LLI65415 LVE65415 MFA65415 MOW65415 MYS65415 NIO65415 NSK65415 OCG65415 OMC65415 OVY65415 PFU65415 PPQ65415 PZM65415 QJI65415 QTE65415 RDA65415 RMW65415 RWS65415 SGO65415 SQK65415 TAG65415 TKC65415 TTY65415 UDU65415 UNQ65415 UXM65415 VHI65415 VRE65415 WBA65415 WKW65415 WUS65415 D130951 IG130951 SC130951 ABY130951 ALU130951 AVQ130951 BFM130951 BPI130951 BZE130951 CJA130951 CSW130951 DCS130951 DMO130951 DWK130951 EGG130951 EQC130951 EZY130951 FJU130951 FTQ130951 GDM130951 GNI130951 GXE130951 HHA130951 HQW130951 IAS130951 IKO130951 IUK130951 JEG130951 JOC130951 JXY130951 KHU130951 KRQ130951 LBM130951 LLI130951 LVE130951 MFA130951 MOW130951 MYS130951 NIO130951 NSK130951 OCG130951 OMC130951 OVY130951 PFU130951 PPQ130951 PZM130951 QJI130951 QTE130951 RDA130951 RMW130951 RWS130951 SGO130951 SQK130951 TAG130951 TKC130951 TTY130951 UDU130951 UNQ130951 UXM130951 VHI130951 VRE130951 WBA130951 WKW130951 WUS130951 D196487 IG196487 SC196487 ABY196487 ALU196487 AVQ196487 BFM196487 BPI196487 BZE196487 CJA196487 CSW196487 DCS196487 DMO196487 DWK196487 EGG196487 EQC196487 EZY196487 FJU196487 FTQ196487 GDM196487 GNI196487 GXE196487 HHA196487 HQW196487 IAS196487 IKO196487 IUK196487 JEG196487 JOC196487 JXY196487 KHU196487 KRQ196487 LBM196487 LLI196487 LVE196487 MFA196487 MOW196487 MYS196487 NIO196487 NSK196487 OCG196487 OMC196487 OVY196487 PFU196487 PPQ196487 PZM196487 QJI196487 QTE196487 RDA196487 RMW196487 RWS196487 SGO196487 SQK196487 TAG196487 TKC196487 TTY196487 UDU196487 UNQ196487 UXM196487 VHI196487 VRE196487 WBA196487 WKW196487 WUS196487 D262023 IG262023 SC262023 ABY262023 ALU262023 AVQ262023 BFM262023 BPI262023 BZE262023 CJA262023 CSW262023 DCS262023 DMO262023 DWK262023 EGG262023 EQC262023 EZY262023 FJU262023 FTQ262023 GDM262023 GNI262023 GXE262023 HHA262023 HQW262023 IAS262023 IKO262023 IUK262023 JEG262023 JOC262023 JXY262023 KHU262023 KRQ262023 LBM262023 LLI262023 LVE262023 MFA262023 MOW262023 MYS262023 NIO262023 NSK262023 OCG262023 OMC262023 OVY262023 PFU262023 PPQ262023 PZM262023 QJI262023 QTE262023 RDA262023 RMW262023 RWS262023 SGO262023 SQK262023 TAG262023 TKC262023 TTY262023 UDU262023 UNQ262023 UXM262023 VHI262023 VRE262023 WBA262023 WKW262023 WUS262023 D327559 IG327559 SC327559 ABY327559 ALU327559 AVQ327559 BFM327559 BPI327559 BZE327559 CJA327559 CSW327559 DCS327559 DMO327559 DWK327559 EGG327559 EQC327559 EZY327559 FJU327559 FTQ327559 GDM327559 GNI327559 GXE327559 HHA327559 HQW327559 IAS327559 IKO327559 IUK327559 JEG327559 JOC327559 JXY327559 KHU327559 KRQ327559 LBM327559 LLI327559 LVE327559 MFA327559 MOW327559 MYS327559 NIO327559 NSK327559 OCG327559 OMC327559 OVY327559 PFU327559 PPQ327559 PZM327559 QJI327559 QTE327559 RDA327559 RMW327559 RWS327559 SGO327559 SQK327559 TAG327559 TKC327559 TTY327559 UDU327559 UNQ327559 UXM327559 VHI327559 VRE327559 WBA327559 WKW327559 WUS327559 D393095 IG393095 SC393095 ABY393095 ALU393095 AVQ393095 BFM393095 BPI393095 BZE393095 CJA393095 CSW393095 DCS393095 DMO393095 DWK393095 EGG393095 EQC393095 EZY393095 FJU393095 FTQ393095 GDM393095 GNI393095 GXE393095 HHA393095 HQW393095 IAS393095 IKO393095 IUK393095 JEG393095 JOC393095 JXY393095 KHU393095 KRQ393095 LBM393095 LLI393095 LVE393095 MFA393095 MOW393095 MYS393095 NIO393095 NSK393095 OCG393095 OMC393095 OVY393095 PFU393095 PPQ393095 PZM393095 QJI393095 QTE393095 RDA393095 RMW393095 RWS393095 SGO393095 SQK393095 TAG393095 TKC393095 TTY393095 UDU393095 UNQ393095 UXM393095 VHI393095 VRE393095 WBA393095 WKW393095 WUS393095 D458631 IG458631 SC458631 ABY458631 ALU458631 AVQ458631 BFM458631 BPI458631 BZE458631 CJA458631 CSW458631 DCS458631 DMO458631 DWK458631 EGG458631 EQC458631 EZY458631 FJU458631 FTQ458631 GDM458631 GNI458631 GXE458631 HHA458631 HQW458631 IAS458631 IKO458631 IUK458631 JEG458631 JOC458631 JXY458631 KHU458631 KRQ458631 LBM458631 LLI458631 LVE458631 MFA458631 MOW458631 MYS458631 NIO458631 NSK458631 OCG458631 OMC458631 OVY458631 PFU458631 PPQ458631 PZM458631 QJI458631 QTE458631 RDA458631 RMW458631 RWS458631 SGO458631 SQK458631 TAG458631 TKC458631 TTY458631 UDU458631 UNQ458631 UXM458631 VHI458631 VRE458631 WBA458631 WKW458631 WUS458631 D524167 IG524167 SC524167 ABY524167 ALU524167 AVQ524167 BFM524167 BPI524167 BZE524167 CJA524167 CSW524167 DCS524167 DMO524167 DWK524167 EGG524167 EQC524167 EZY524167 FJU524167 FTQ524167 GDM524167 GNI524167 GXE524167 HHA524167 HQW524167 IAS524167 IKO524167 IUK524167 JEG524167 JOC524167 JXY524167 KHU524167 KRQ524167 LBM524167 LLI524167 LVE524167 MFA524167 MOW524167 MYS524167 NIO524167 NSK524167 OCG524167 OMC524167 OVY524167 PFU524167 PPQ524167 PZM524167 QJI524167 QTE524167 RDA524167 RMW524167 RWS524167 SGO524167 SQK524167 TAG524167 TKC524167 TTY524167 UDU524167 UNQ524167 UXM524167 VHI524167 VRE524167 WBA524167 WKW524167 WUS524167 D589703 IG589703 SC589703 ABY589703 ALU589703 AVQ589703 BFM589703 BPI589703 BZE589703 CJA589703 CSW589703 DCS589703 DMO589703 DWK589703 EGG589703 EQC589703 EZY589703 FJU589703 FTQ589703 GDM589703 GNI589703 GXE589703 HHA589703 HQW589703 IAS589703 IKO589703 IUK589703 JEG589703 JOC589703 JXY589703 KHU589703 KRQ589703 LBM589703 LLI589703 LVE589703 MFA589703 MOW589703 MYS589703 NIO589703 NSK589703 OCG589703 OMC589703 OVY589703 PFU589703 PPQ589703 PZM589703 QJI589703 QTE589703 RDA589703 RMW589703 RWS589703 SGO589703 SQK589703 TAG589703 TKC589703 TTY589703 UDU589703 UNQ589703 UXM589703 VHI589703 VRE589703 WBA589703 WKW589703 WUS589703 D655239 IG655239 SC655239 ABY655239 ALU655239 AVQ655239 BFM655239 BPI655239 BZE655239 CJA655239 CSW655239 DCS655239 DMO655239 DWK655239 EGG655239 EQC655239 EZY655239 FJU655239 FTQ655239 GDM655239 GNI655239 GXE655239 HHA655239 HQW655239 IAS655239 IKO655239 IUK655239 JEG655239 JOC655239 JXY655239 KHU655239 KRQ655239 LBM655239 LLI655239 LVE655239 MFA655239 MOW655239 MYS655239 NIO655239 NSK655239 OCG655239 OMC655239 OVY655239 PFU655239 PPQ655239 PZM655239 QJI655239 QTE655239 RDA655239 RMW655239 RWS655239 SGO655239 SQK655239 TAG655239 TKC655239 TTY655239 UDU655239 UNQ655239 UXM655239 VHI655239 VRE655239 WBA655239 WKW655239 WUS655239 D720775 IG720775 SC720775 ABY720775 ALU720775 AVQ720775 BFM720775 BPI720775 BZE720775 CJA720775 CSW720775 DCS720775 DMO720775 DWK720775 EGG720775 EQC720775 EZY720775 FJU720775 FTQ720775 GDM720775 GNI720775 GXE720775 HHA720775 HQW720775 IAS720775 IKO720775 IUK720775 JEG720775 JOC720775 JXY720775 KHU720775 KRQ720775 LBM720775 LLI720775 LVE720775 MFA720775 MOW720775 MYS720775 NIO720775 NSK720775 OCG720775 OMC720775 OVY720775 PFU720775 PPQ720775 PZM720775 QJI720775 QTE720775 RDA720775 RMW720775 RWS720775 SGO720775 SQK720775 TAG720775 TKC720775 TTY720775 UDU720775 UNQ720775 UXM720775 VHI720775 VRE720775 WBA720775 WKW720775 WUS720775 D786311 IG786311 SC786311 ABY786311 ALU786311 AVQ786311 BFM786311 BPI786311 BZE786311 CJA786311 CSW786311 DCS786311 DMO786311 DWK786311 EGG786311 EQC786311 EZY786311 FJU786311 FTQ786311 GDM786311 GNI786311 GXE786311 HHA786311 HQW786311 IAS786311 IKO786311 IUK786311 JEG786311 JOC786311 JXY786311 KHU786311 KRQ786311 LBM786311 LLI786311 LVE786311 MFA786311 MOW786311 MYS786311 NIO786311 NSK786311 OCG786311 OMC786311 OVY786311 PFU786311 PPQ786311 PZM786311 QJI786311 QTE786311 RDA786311 RMW786311 RWS786311 SGO786311 SQK786311 TAG786311 TKC786311 TTY786311 UDU786311 UNQ786311 UXM786311 VHI786311 VRE786311 WBA786311 WKW786311 WUS786311 D851847 IG851847 SC851847 ABY851847 ALU851847 AVQ851847 BFM851847 BPI851847 BZE851847 CJA851847 CSW851847 DCS851847 DMO851847 DWK851847 EGG851847 EQC851847 EZY851847 FJU851847 FTQ851847 GDM851847 GNI851847 GXE851847 HHA851847 HQW851847 IAS851847 IKO851847 IUK851847 JEG851847 JOC851847 JXY851847 KHU851847 KRQ851847 LBM851847 LLI851847 LVE851847 MFA851847 MOW851847 MYS851847 NIO851847 NSK851847 OCG851847 OMC851847 OVY851847 PFU851847 PPQ851847 PZM851847 QJI851847 QTE851847 RDA851847 RMW851847 RWS851847 SGO851847 SQK851847 TAG851847 TKC851847 TTY851847 UDU851847 UNQ851847 UXM851847 VHI851847 VRE851847 WBA851847 WKW851847 WUS851847 D917383 IG917383 SC917383 ABY917383 ALU917383 AVQ917383 BFM917383 BPI917383 BZE917383 CJA917383 CSW917383 DCS917383 DMO917383 DWK917383 EGG917383 EQC917383 EZY917383 FJU917383 FTQ917383 GDM917383 GNI917383 GXE917383 HHA917383 HQW917383 IAS917383 IKO917383 IUK917383 JEG917383 JOC917383 JXY917383 KHU917383 KRQ917383 LBM917383 LLI917383 LVE917383 MFA917383 MOW917383 MYS917383 NIO917383 NSK917383 OCG917383 OMC917383 OVY917383 PFU917383 PPQ917383 PZM917383 QJI917383 QTE917383 RDA917383 RMW917383 RWS917383 SGO917383 SQK917383 TAG917383 TKC917383 TTY917383 UDU917383 UNQ917383 UXM917383 VHI917383 VRE917383 WBA917383 WKW917383 WUS917383 D982919 IG982919 SC982919 ABY982919 ALU982919 AVQ982919 BFM982919 BPI982919 BZE982919 CJA982919 CSW982919 DCS982919 DMO982919 DWK982919 EGG982919 EQC982919 EZY982919 FJU982919 FTQ982919 GDM982919 GNI982919 GXE982919 HHA982919 HQW982919 IAS982919 IKO982919 IUK982919 JEG982919 JOC982919 JXY982919 KHU982919 KRQ982919 LBM982919 LLI982919 LVE982919 MFA982919 MOW982919 MYS982919 NIO982919 NSK982919 OCG982919 OMC982919 OVY982919 PFU982919 PPQ982919 PZM982919 QJI982919 QTE982919 RDA982919 RMW982919 RWS982919 SGO982919 SQK982919 TAG982919 TKC982919 TTY982919 UDU982919 UNQ982919 UXM982919 VHI982919 VRE982919 WBA982919 WKW982919 WUS982919 H65415 N65415 H130951 N130951 H196487 N196487 H262023 N262023 H327559 N327559 H393095 N393095 H458631 N458631 H524167 N524167 H589703 N589703 H655239 N655239 H720775 N720775 H786311 N786311 H851847 N851847 H917383 N917383 H982919 N982919 J982919 L65415 L130951 L196487 L262023 L327559 L393095 L458631 L524167 L589703 L655239 L720775 L786311 L851847 L917383 L982919 J65415 J130951 J196487 J262023 J327559 J393095 J458631 J524167 J589703 J655239 J720775 J786311 J851847 J917383" xr:uid="{071A10F7-F391-493B-9F1B-D75261E4D853}"/>
    <dataValidation allowBlank="1" showInputMessage="1" showErrorMessage="1" prompt="The number of teaching periods in the week are from a pupil's perspective.  i.e. many schools have 25 teaching periods per week." sqref="D65413 IG65413 SC65413 ABY65413 ALU65413 AVQ65413 BFM65413 BPI65413 BZE65413 CJA65413 CSW65413 DCS65413 DMO65413 DWK65413 EGG65413 EQC65413 EZY65413 FJU65413 FTQ65413 GDM65413 GNI65413 GXE65413 HHA65413 HQW65413 IAS65413 IKO65413 IUK65413 JEG65413 JOC65413 JXY65413 KHU65413 KRQ65413 LBM65413 LLI65413 LVE65413 MFA65413 MOW65413 MYS65413 NIO65413 NSK65413 OCG65413 OMC65413 OVY65413 PFU65413 PPQ65413 PZM65413 QJI65413 QTE65413 RDA65413 RMW65413 RWS65413 SGO65413 SQK65413 TAG65413 TKC65413 TTY65413 UDU65413 UNQ65413 UXM65413 VHI65413 VRE65413 WBA65413 WKW65413 WUS65413 D130949 IG130949 SC130949 ABY130949 ALU130949 AVQ130949 BFM130949 BPI130949 BZE130949 CJA130949 CSW130949 DCS130949 DMO130949 DWK130949 EGG130949 EQC130949 EZY130949 FJU130949 FTQ130949 GDM130949 GNI130949 GXE130949 HHA130949 HQW130949 IAS130949 IKO130949 IUK130949 JEG130949 JOC130949 JXY130949 KHU130949 KRQ130949 LBM130949 LLI130949 LVE130949 MFA130949 MOW130949 MYS130949 NIO130949 NSK130949 OCG130949 OMC130949 OVY130949 PFU130949 PPQ130949 PZM130949 QJI130949 QTE130949 RDA130949 RMW130949 RWS130949 SGO130949 SQK130949 TAG130949 TKC130949 TTY130949 UDU130949 UNQ130949 UXM130949 VHI130949 VRE130949 WBA130949 WKW130949 WUS130949 D196485 IG196485 SC196485 ABY196485 ALU196485 AVQ196485 BFM196485 BPI196485 BZE196485 CJA196485 CSW196485 DCS196485 DMO196485 DWK196485 EGG196485 EQC196485 EZY196485 FJU196485 FTQ196485 GDM196485 GNI196485 GXE196485 HHA196485 HQW196485 IAS196485 IKO196485 IUK196485 JEG196485 JOC196485 JXY196485 KHU196485 KRQ196485 LBM196485 LLI196485 LVE196485 MFA196485 MOW196485 MYS196485 NIO196485 NSK196485 OCG196485 OMC196485 OVY196485 PFU196485 PPQ196485 PZM196485 QJI196485 QTE196485 RDA196485 RMW196485 RWS196485 SGO196485 SQK196485 TAG196485 TKC196485 TTY196485 UDU196485 UNQ196485 UXM196485 VHI196485 VRE196485 WBA196485 WKW196485 WUS196485 D262021 IG262021 SC262021 ABY262021 ALU262021 AVQ262021 BFM262021 BPI262021 BZE262021 CJA262021 CSW262021 DCS262021 DMO262021 DWK262021 EGG262021 EQC262021 EZY262021 FJU262021 FTQ262021 GDM262021 GNI262021 GXE262021 HHA262021 HQW262021 IAS262021 IKO262021 IUK262021 JEG262021 JOC262021 JXY262021 KHU262021 KRQ262021 LBM262021 LLI262021 LVE262021 MFA262021 MOW262021 MYS262021 NIO262021 NSK262021 OCG262021 OMC262021 OVY262021 PFU262021 PPQ262021 PZM262021 QJI262021 QTE262021 RDA262021 RMW262021 RWS262021 SGO262021 SQK262021 TAG262021 TKC262021 TTY262021 UDU262021 UNQ262021 UXM262021 VHI262021 VRE262021 WBA262021 WKW262021 WUS262021 D327557 IG327557 SC327557 ABY327557 ALU327557 AVQ327557 BFM327557 BPI327557 BZE327557 CJA327557 CSW327557 DCS327557 DMO327557 DWK327557 EGG327557 EQC327557 EZY327557 FJU327557 FTQ327557 GDM327557 GNI327557 GXE327557 HHA327557 HQW327557 IAS327557 IKO327557 IUK327557 JEG327557 JOC327557 JXY327557 KHU327557 KRQ327557 LBM327557 LLI327557 LVE327557 MFA327557 MOW327557 MYS327557 NIO327557 NSK327557 OCG327557 OMC327557 OVY327557 PFU327557 PPQ327557 PZM327557 QJI327557 QTE327557 RDA327557 RMW327557 RWS327557 SGO327557 SQK327557 TAG327557 TKC327557 TTY327557 UDU327557 UNQ327557 UXM327557 VHI327557 VRE327557 WBA327557 WKW327557 WUS327557 D393093 IG393093 SC393093 ABY393093 ALU393093 AVQ393093 BFM393093 BPI393093 BZE393093 CJA393093 CSW393093 DCS393093 DMO393093 DWK393093 EGG393093 EQC393093 EZY393093 FJU393093 FTQ393093 GDM393093 GNI393093 GXE393093 HHA393093 HQW393093 IAS393093 IKO393093 IUK393093 JEG393093 JOC393093 JXY393093 KHU393093 KRQ393093 LBM393093 LLI393093 LVE393093 MFA393093 MOW393093 MYS393093 NIO393093 NSK393093 OCG393093 OMC393093 OVY393093 PFU393093 PPQ393093 PZM393093 QJI393093 QTE393093 RDA393093 RMW393093 RWS393093 SGO393093 SQK393093 TAG393093 TKC393093 TTY393093 UDU393093 UNQ393093 UXM393093 VHI393093 VRE393093 WBA393093 WKW393093 WUS393093 D458629 IG458629 SC458629 ABY458629 ALU458629 AVQ458629 BFM458629 BPI458629 BZE458629 CJA458629 CSW458629 DCS458629 DMO458629 DWK458629 EGG458629 EQC458629 EZY458629 FJU458629 FTQ458629 GDM458629 GNI458629 GXE458629 HHA458629 HQW458629 IAS458629 IKO458629 IUK458629 JEG458629 JOC458629 JXY458629 KHU458629 KRQ458629 LBM458629 LLI458629 LVE458629 MFA458629 MOW458629 MYS458629 NIO458629 NSK458629 OCG458629 OMC458629 OVY458629 PFU458629 PPQ458629 PZM458629 QJI458629 QTE458629 RDA458629 RMW458629 RWS458629 SGO458629 SQK458629 TAG458629 TKC458629 TTY458629 UDU458629 UNQ458629 UXM458629 VHI458629 VRE458629 WBA458629 WKW458629 WUS458629 D524165 IG524165 SC524165 ABY524165 ALU524165 AVQ524165 BFM524165 BPI524165 BZE524165 CJA524165 CSW524165 DCS524165 DMO524165 DWK524165 EGG524165 EQC524165 EZY524165 FJU524165 FTQ524165 GDM524165 GNI524165 GXE524165 HHA524165 HQW524165 IAS524165 IKO524165 IUK524165 JEG524165 JOC524165 JXY524165 KHU524165 KRQ524165 LBM524165 LLI524165 LVE524165 MFA524165 MOW524165 MYS524165 NIO524165 NSK524165 OCG524165 OMC524165 OVY524165 PFU524165 PPQ524165 PZM524165 QJI524165 QTE524165 RDA524165 RMW524165 RWS524165 SGO524165 SQK524165 TAG524165 TKC524165 TTY524165 UDU524165 UNQ524165 UXM524165 VHI524165 VRE524165 WBA524165 WKW524165 WUS524165 D589701 IG589701 SC589701 ABY589701 ALU589701 AVQ589701 BFM589701 BPI589701 BZE589701 CJA589701 CSW589701 DCS589701 DMO589701 DWK589701 EGG589701 EQC589701 EZY589701 FJU589701 FTQ589701 GDM589701 GNI589701 GXE589701 HHA589701 HQW589701 IAS589701 IKO589701 IUK589701 JEG589701 JOC589701 JXY589701 KHU589701 KRQ589701 LBM589701 LLI589701 LVE589701 MFA589701 MOW589701 MYS589701 NIO589701 NSK589701 OCG589701 OMC589701 OVY589701 PFU589701 PPQ589701 PZM589701 QJI589701 QTE589701 RDA589701 RMW589701 RWS589701 SGO589701 SQK589701 TAG589701 TKC589701 TTY589701 UDU589701 UNQ589701 UXM589701 VHI589701 VRE589701 WBA589701 WKW589701 WUS589701 D655237 IG655237 SC655237 ABY655237 ALU655237 AVQ655237 BFM655237 BPI655237 BZE655237 CJA655237 CSW655237 DCS655237 DMO655237 DWK655237 EGG655237 EQC655237 EZY655237 FJU655237 FTQ655237 GDM655237 GNI655237 GXE655237 HHA655237 HQW655237 IAS655237 IKO655237 IUK655237 JEG655237 JOC655237 JXY655237 KHU655237 KRQ655237 LBM655237 LLI655237 LVE655237 MFA655237 MOW655237 MYS655237 NIO655237 NSK655237 OCG655237 OMC655237 OVY655237 PFU655237 PPQ655237 PZM655237 QJI655237 QTE655237 RDA655237 RMW655237 RWS655237 SGO655237 SQK655237 TAG655237 TKC655237 TTY655237 UDU655237 UNQ655237 UXM655237 VHI655237 VRE655237 WBA655237 WKW655237 WUS655237 D720773 IG720773 SC720773 ABY720773 ALU720773 AVQ720773 BFM720773 BPI720773 BZE720773 CJA720773 CSW720773 DCS720773 DMO720773 DWK720773 EGG720773 EQC720773 EZY720773 FJU720773 FTQ720773 GDM720773 GNI720773 GXE720773 HHA720773 HQW720773 IAS720773 IKO720773 IUK720773 JEG720773 JOC720773 JXY720773 KHU720773 KRQ720773 LBM720773 LLI720773 LVE720773 MFA720773 MOW720773 MYS720773 NIO720773 NSK720773 OCG720773 OMC720773 OVY720773 PFU720773 PPQ720773 PZM720773 QJI720773 QTE720773 RDA720773 RMW720773 RWS720773 SGO720773 SQK720773 TAG720773 TKC720773 TTY720773 UDU720773 UNQ720773 UXM720773 VHI720773 VRE720773 WBA720773 WKW720773 WUS720773 D786309 IG786309 SC786309 ABY786309 ALU786309 AVQ786309 BFM786309 BPI786309 BZE786309 CJA786309 CSW786309 DCS786309 DMO786309 DWK786309 EGG786309 EQC786309 EZY786309 FJU786309 FTQ786309 GDM786309 GNI786309 GXE786309 HHA786309 HQW786309 IAS786309 IKO786309 IUK786309 JEG786309 JOC786309 JXY786309 KHU786309 KRQ786309 LBM786309 LLI786309 LVE786309 MFA786309 MOW786309 MYS786309 NIO786309 NSK786309 OCG786309 OMC786309 OVY786309 PFU786309 PPQ786309 PZM786309 QJI786309 QTE786309 RDA786309 RMW786309 RWS786309 SGO786309 SQK786309 TAG786309 TKC786309 TTY786309 UDU786309 UNQ786309 UXM786309 VHI786309 VRE786309 WBA786309 WKW786309 WUS786309 D851845 IG851845 SC851845 ABY851845 ALU851845 AVQ851845 BFM851845 BPI851845 BZE851845 CJA851845 CSW851845 DCS851845 DMO851845 DWK851845 EGG851845 EQC851845 EZY851845 FJU851845 FTQ851845 GDM851845 GNI851845 GXE851845 HHA851845 HQW851845 IAS851845 IKO851845 IUK851845 JEG851845 JOC851845 JXY851845 KHU851845 KRQ851845 LBM851845 LLI851845 LVE851845 MFA851845 MOW851845 MYS851845 NIO851845 NSK851845 OCG851845 OMC851845 OVY851845 PFU851845 PPQ851845 PZM851845 QJI851845 QTE851845 RDA851845 RMW851845 RWS851845 SGO851845 SQK851845 TAG851845 TKC851845 TTY851845 UDU851845 UNQ851845 UXM851845 VHI851845 VRE851845 WBA851845 WKW851845 WUS851845 D917381 IG917381 SC917381 ABY917381 ALU917381 AVQ917381 BFM917381 BPI917381 BZE917381 CJA917381 CSW917381 DCS917381 DMO917381 DWK917381 EGG917381 EQC917381 EZY917381 FJU917381 FTQ917381 GDM917381 GNI917381 GXE917381 HHA917381 HQW917381 IAS917381 IKO917381 IUK917381 JEG917381 JOC917381 JXY917381 KHU917381 KRQ917381 LBM917381 LLI917381 LVE917381 MFA917381 MOW917381 MYS917381 NIO917381 NSK917381 OCG917381 OMC917381 OVY917381 PFU917381 PPQ917381 PZM917381 QJI917381 QTE917381 RDA917381 RMW917381 RWS917381 SGO917381 SQK917381 TAG917381 TKC917381 TTY917381 UDU917381 UNQ917381 UXM917381 VHI917381 VRE917381 WBA917381 WKW917381 WUS917381 D982917 IG982917 SC982917 ABY982917 ALU982917 AVQ982917 BFM982917 BPI982917 BZE982917 CJA982917 CSW982917 DCS982917 DMO982917 DWK982917 EGG982917 EQC982917 EZY982917 FJU982917 FTQ982917 GDM982917 GNI982917 GXE982917 HHA982917 HQW982917 IAS982917 IKO982917 IUK982917 JEG982917 JOC982917 JXY982917 KHU982917 KRQ982917 LBM982917 LLI982917 LVE982917 MFA982917 MOW982917 MYS982917 NIO982917 NSK982917 OCG982917 OMC982917 OVY982917 PFU982917 PPQ982917 PZM982917 QJI982917 QTE982917 RDA982917 RMW982917 RWS982917 SGO982917 SQK982917 TAG982917 TKC982917 TTY982917 UDU982917 UNQ982917 UXM982917 VHI982917 VRE982917 WBA982917 WKW982917 WUS982917 H65413 N65413 H130949 N130949 H196485 N196485 H262021 N262021 H327557 N327557 H393093 N393093 H458629 N458629 H524165 N524165 H589701 N589701 H655237 N655237 H720773 N720773 H786309 N786309 H851845 N851845 H917381 N917381 H982917 N982917 J982917 L65413 L130949 L196485 L262021 L327557 L393093 L458629 L524165 L589701 L655237 L720773 L786309 L851845 L917381 L982917 J65413 J130949 J196485 J262021 J327557 J393093 J458629 J524165 J589701 J655237 J720773 J786309 J851845 J917381" xr:uid="{680D3AF2-0FC1-4B1C-A642-C7CB4FC40F08}"/>
    <dataValidation allowBlank="1" showInputMessage="1" showErrorMessage="1" prompt="This figure should be the total budget for the relevant period, making an adjustment for long-term sick cover or maternity cover." sqref="C65416 IF65416 SB65416 ABX65416 ALT65416 AVP65416 BFL65416 BPH65416 BZD65416 CIZ65416 CSV65416 DCR65416 DMN65416 DWJ65416 EGF65416 EQB65416 EZX65416 FJT65416 FTP65416 GDL65416 GNH65416 GXD65416 HGZ65416 HQV65416 IAR65416 IKN65416 IUJ65416 JEF65416 JOB65416 JXX65416 KHT65416 KRP65416 LBL65416 LLH65416 LVD65416 MEZ65416 MOV65416 MYR65416 NIN65416 NSJ65416 OCF65416 OMB65416 OVX65416 PFT65416 PPP65416 PZL65416 QJH65416 QTD65416 RCZ65416 RMV65416 RWR65416 SGN65416 SQJ65416 TAF65416 TKB65416 TTX65416 UDT65416 UNP65416 UXL65416 VHH65416 VRD65416 WAZ65416 WKV65416 WUR65416 C130952 IF130952 SB130952 ABX130952 ALT130952 AVP130952 BFL130952 BPH130952 BZD130952 CIZ130952 CSV130952 DCR130952 DMN130952 DWJ130952 EGF130952 EQB130952 EZX130952 FJT130952 FTP130952 GDL130952 GNH130952 GXD130952 HGZ130952 HQV130952 IAR130952 IKN130952 IUJ130952 JEF130952 JOB130952 JXX130952 KHT130952 KRP130952 LBL130952 LLH130952 LVD130952 MEZ130952 MOV130952 MYR130952 NIN130952 NSJ130952 OCF130952 OMB130952 OVX130952 PFT130952 PPP130952 PZL130952 QJH130952 QTD130952 RCZ130952 RMV130952 RWR130952 SGN130952 SQJ130952 TAF130952 TKB130952 TTX130952 UDT130952 UNP130952 UXL130952 VHH130952 VRD130952 WAZ130952 WKV130952 WUR130952 C196488 IF196488 SB196488 ABX196488 ALT196488 AVP196488 BFL196488 BPH196488 BZD196488 CIZ196488 CSV196488 DCR196488 DMN196488 DWJ196488 EGF196488 EQB196488 EZX196488 FJT196488 FTP196488 GDL196488 GNH196488 GXD196488 HGZ196488 HQV196488 IAR196488 IKN196488 IUJ196488 JEF196488 JOB196488 JXX196488 KHT196488 KRP196488 LBL196488 LLH196488 LVD196488 MEZ196488 MOV196488 MYR196488 NIN196488 NSJ196488 OCF196488 OMB196488 OVX196488 PFT196488 PPP196488 PZL196488 QJH196488 QTD196488 RCZ196488 RMV196488 RWR196488 SGN196488 SQJ196488 TAF196488 TKB196488 TTX196488 UDT196488 UNP196488 UXL196488 VHH196488 VRD196488 WAZ196488 WKV196488 WUR196488 C262024 IF262024 SB262024 ABX262024 ALT262024 AVP262024 BFL262024 BPH262024 BZD262024 CIZ262024 CSV262024 DCR262024 DMN262024 DWJ262024 EGF262024 EQB262024 EZX262024 FJT262024 FTP262024 GDL262024 GNH262024 GXD262024 HGZ262024 HQV262024 IAR262024 IKN262024 IUJ262024 JEF262024 JOB262024 JXX262024 KHT262024 KRP262024 LBL262024 LLH262024 LVD262024 MEZ262024 MOV262024 MYR262024 NIN262024 NSJ262024 OCF262024 OMB262024 OVX262024 PFT262024 PPP262024 PZL262024 QJH262024 QTD262024 RCZ262024 RMV262024 RWR262024 SGN262024 SQJ262024 TAF262024 TKB262024 TTX262024 UDT262024 UNP262024 UXL262024 VHH262024 VRD262024 WAZ262024 WKV262024 WUR262024 C327560 IF327560 SB327560 ABX327560 ALT327560 AVP327560 BFL327560 BPH327560 BZD327560 CIZ327560 CSV327560 DCR327560 DMN327560 DWJ327560 EGF327560 EQB327560 EZX327560 FJT327560 FTP327560 GDL327560 GNH327560 GXD327560 HGZ327560 HQV327560 IAR327560 IKN327560 IUJ327560 JEF327560 JOB327560 JXX327560 KHT327560 KRP327560 LBL327560 LLH327560 LVD327560 MEZ327560 MOV327560 MYR327560 NIN327560 NSJ327560 OCF327560 OMB327560 OVX327560 PFT327560 PPP327560 PZL327560 QJH327560 QTD327560 RCZ327560 RMV327560 RWR327560 SGN327560 SQJ327560 TAF327560 TKB327560 TTX327560 UDT327560 UNP327560 UXL327560 VHH327560 VRD327560 WAZ327560 WKV327560 WUR327560 C393096 IF393096 SB393096 ABX393096 ALT393096 AVP393096 BFL393096 BPH393096 BZD393096 CIZ393096 CSV393096 DCR393096 DMN393096 DWJ393096 EGF393096 EQB393096 EZX393096 FJT393096 FTP393096 GDL393096 GNH393096 GXD393096 HGZ393096 HQV393096 IAR393096 IKN393096 IUJ393096 JEF393096 JOB393096 JXX393096 KHT393096 KRP393096 LBL393096 LLH393096 LVD393096 MEZ393096 MOV393096 MYR393096 NIN393096 NSJ393096 OCF393096 OMB393096 OVX393096 PFT393096 PPP393096 PZL393096 QJH393096 QTD393096 RCZ393096 RMV393096 RWR393096 SGN393096 SQJ393096 TAF393096 TKB393096 TTX393096 UDT393096 UNP393096 UXL393096 VHH393096 VRD393096 WAZ393096 WKV393096 WUR393096 C458632 IF458632 SB458632 ABX458632 ALT458632 AVP458632 BFL458632 BPH458632 BZD458632 CIZ458632 CSV458632 DCR458632 DMN458632 DWJ458632 EGF458632 EQB458632 EZX458632 FJT458632 FTP458632 GDL458632 GNH458632 GXD458632 HGZ458632 HQV458632 IAR458632 IKN458632 IUJ458632 JEF458632 JOB458632 JXX458632 KHT458632 KRP458632 LBL458632 LLH458632 LVD458632 MEZ458632 MOV458632 MYR458632 NIN458632 NSJ458632 OCF458632 OMB458632 OVX458632 PFT458632 PPP458632 PZL458632 QJH458632 QTD458632 RCZ458632 RMV458632 RWR458632 SGN458632 SQJ458632 TAF458632 TKB458632 TTX458632 UDT458632 UNP458632 UXL458632 VHH458632 VRD458632 WAZ458632 WKV458632 WUR458632 C524168 IF524168 SB524168 ABX524168 ALT524168 AVP524168 BFL524168 BPH524168 BZD524168 CIZ524168 CSV524168 DCR524168 DMN524168 DWJ524168 EGF524168 EQB524168 EZX524168 FJT524168 FTP524168 GDL524168 GNH524168 GXD524168 HGZ524168 HQV524168 IAR524168 IKN524168 IUJ524168 JEF524168 JOB524168 JXX524168 KHT524168 KRP524168 LBL524168 LLH524168 LVD524168 MEZ524168 MOV524168 MYR524168 NIN524168 NSJ524168 OCF524168 OMB524168 OVX524168 PFT524168 PPP524168 PZL524168 QJH524168 QTD524168 RCZ524168 RMV524168 RWR524168 SGN524168 SQJ524168 TAF524168 TKB524168 TTX524168 UDT524168 UNP524168 UXL524168 VHH524168 VRD524168 WAZ524168 WKV524168 WUR524168 C589704 IF589704 SB589704 ABX589704 ALT589704 AVP589704 BFL589704 BPH589704 BZD589704 CIZ589704 CSV589704 DCR589704 DMN589704 DWJ589704 EGF589704 EQB589704 EZX589704 FJT589704 FTP589704 GDL589704 GNH589704 GXD589704 HGZ589704 HQV589704 IAR589704 IKN589704 IUJ589704 JEF589704 JOB589704 JXX589704 KHT589704 KRP589704 LBL589704 LLH589704 LVD589704 MEZ589704 MOV589704 MYR589704 NIN589704 NSJ589704 OCF589704 OMB589704 OVX589704 PFT589704 PPP589704 PZL589704 QJH589704 QTD589704 RCZ589704 RMV589704 RWR589704 SGN589704 SQJ589704 TAF589704 TKB589704 TTX589704 UDT589704 UNP589704 UXL589704 VHH589704 VRD589704 WAZ589704 WKV589704 WUR589704 C655240 IF655240 SB655240 ABX655240 ALT655240 AVP655240 BFL655240 BPH655240 BZD655240 CIZ655240 CSV655240 DCR655240 DMN655240 DWJ655240 EGF655240 EQB655240 EZX655240 FJT655240 FTP655240 GDL655240 GNH655240 GXD655240 HGZ655240 HQV655240 IAR655240 IKN655240 IUJ655240 JEF655240 JOB655240 JXX655240 KHT655240 KRP655240 LBL655240 LLH655240 LVD655240 MEZ655240 MOV655240 MYR655240 NIN655240 NSJ655240 OCF655240 OMB655240 OVX655240 PFT655240 PPP655240 PZL655240 QJH655240 QTD655240 RCZ655240 RMV655240 RWR655240 SGN655240 SQJ655240 TAF655240 TKB655240 TTX655240 UDT655240 UNP655240 UXL655240 VHH655240 VRD655240 WAZ655240 WKV655240 WUR655240 C720776 IF720776 SB720776 ABX720776 ALT720776 AVP720776 BFL720776 BPH720776 BZD720776 CIZ720776 CSV720776 DCR720776 DMN720776 DWJ720776 EGF720776 EQB720776 EZX720776 FJT720776 FTP720776 GDL720776 GNH720776 GXD720776 HGZ720776 HQV720776 IAR720776 IKN720776 IUJ720776 JEF720776 JOB720776 JXX720776 KHT720776 KRP720776 LBL720776 LLH720776 LVD720776 MEZ720776 MOV720776 MYR720776 NIN720776 NSJ720776 OCF720776 OMB720776 OVX720776 PFT720776 PPP720776 PZL720776 QJH720776 QTD720776 RCZ720776 RMV720776 RWR720776 SGN720776 SQJ720776 TAF720776 TKB720776 TTX720776 UDT720776 UNP720776 UXL720776 VHH720776 VRD720776 WAZ720776 WKV720776 WUR720776 C786312 IF786312 SB786312 ABX786312 ALT786312 AVP786312 BFL786312 BPH786312 BZD786312 CIZ786312 CSV786312 DCR786312 DMN786312 DWJ786312 EGF786312 EQB786312 EZX786312 FJT786312 FTP786312 GDL786312 GNH786312 GXD786312 HGZ786312 HQV786312 IAR786312 IKN786312 IUJ786312 JEF786312 JOB786312 JXX786312 KHT786312 KRP786312 LBL786312 LLH786312 LVD786312 MEZ786312 MOV786312 MYR786312 NIN786312 NSJ786312 OCF786312 OMB786312 OVX786312 PFT786312 PPP786312 PZL786312 QJH786312 QTD786312 RCZ786312 RMV786312 RWR786312 SGN786312 SQJ786312 TAF786312 TKB786312 TTX786312 UDT786312 UNP786312 UXL786312 VHH786312 VRD786312 WAZ786312 WKV786312 WUR786312 C851848 IF851848 SB851848 ABX851848 ALT851848 AVP851848 BFL851848 BPH851848 BZD851848 CIZ851848 CSV851848 DCR851848 DMN851848 DWJ851848 EGF851848 EQB851848 EZX851848 FJT851848 FTP851848 GDL851848 GNH851848 GXD851848 HGZ851848 HQV851848 IAR851848 IKN851848 IUJ851848 JEF851848 JOB851848 JXX851848 KHT851848 KRP851848 LBL851848 LLH851848 LVD851848 MEZ851848 MOV851848 MYR851848 NIN851848 NSJ851848 OCF851848 OMB851848 OVX851848 PFT851848 PPP851848 PZL851848 QJH851848 QTD851848 RCZ851848 RMV851848 RWR851848 SGN851848 SQJ851848 TAF851848 TKB851848 TTX851848 UDT851848 UNP851848 UXL851848 VHH851848 VRD851848 WAZ851848 WKV851848 WUR851848 C917384 IF917384 SB917384 ABX917384 ALT917384 AVP917384 BFL917384 BPH917384 BZD917384 CIZ917384 CSV917384 DCR917384 DMN917384 DWJ917384 EGF917384 EQB917384 EZX917384 FJT917384 FTP917384 GDL917384 GNH917384 GXD917384 HGZ917384 HQV917384 IAR917384 IKN917384 IUJ917384 JEF917384 JOB917384 JXX917384 KHT917384 KRP917384 LBL917384 LLH917384 LVD917384 MEZ917384 MOV917384 MYR917384 NIN917384 NSJ917384 OCF917384 OMB917384 OVX917384 PFT917384 PPP917384 PZL917384 QJH917384 QTD917384 RCZ917384 RMV917384 RWR917384 SGN917384 SQJ917384 TAF917384 TKB917384 TTX917384 UDT917384 UNP917384 UXL917384 VHH917384 VRD917384 WAZ917384 WKV917384 WUR917384 C982920 IF982920 SB982920 ABX982920 ALT982920 AVP982920 BFL982920 BPH982920 BZD982920 CIZ982920 CSV982920 DCR982920 DMN982920 DWJ982920 EGF982920 EQB982920 EZX982920 FJT982920 FTP982920 GDL982920 GNH982920 GXD982920 HGZ982920 HQV982920 IAR982920 IKN982920 IUJ982920 JEF982920 JOB982920 JXX982920 KHT982920 KRP982920 LBL982920 LLH982920 LVD982920 MEZ982920 MOV982920 MYR982920 NIN982920 NSJ982920 OCF982920 OMB982920 OVX982920 PFT982920 PPP982920 PZL982920 QJH982920 QTD982920 RCZ982920 RMV982920 RWR982920 SGN982920 SQJ982920 TAF982920 TKB982920 TTX982920 UDT982920 UNP982920 UXL982920 VHH982920 VRD982920 WAZ982920 WKV982920 WUR982920 C65450 IF65450 SB65450 ABX65450 ALT65450 AVP65450 BFL65450 BPH65450 BZD65450 CIZ65450 CSV65450 DCR65450 DMN65450 DWJ65450 EGF65450 EQB65450 EZX65450 FJT65450 FTP65450 GDL65450 GNH65450 GXD65450 HGZ65450 HQV65450 IAR65450 IKN65450 IUJ65450 JEF65450 JOB65450 JXX65450 KHT65450 KRP65450 LBL65450 LLH65450 LVD65450 MEZ65450 MOV65450 MYR65450 NIN65450 NSJ65450 OCF65450 OMB65450 OVX65450 PFT65450 PPP65450 PZL65450 QJH65450 QTD65450 RCZ65450 RMV65450 RWR65450 SGN65450 SQJ65450 TAF65450 TKB65450 TTX65450 UDT65450 UNP65450 UXL65450 VHH65450 VRD65450 WAZ65450 WKV65450 WUR65450 C130986 IF130986 SB130986 ABX130986 ALT130986 AVP130986 BFL130986 BPH130986 BZD130986 CIZ130986 CSV130986 DCR130986 DMN130986 DWJ130986 EGF130986 EQB130986 EZX130986 FJT130986 FTP130986 GDL130986 GNH130986 GXD130986 HGZ130986 HQV130986 IAR130986 IKN130986 IUJ130986 JEF130986 JOB130986 JXX130986 KHT130986 KRP130986 LBL130986 LLH130986 LVD130986 MEZ130986 MOV130986 MYR130986 NIN130986 NSJ130986 OCF130986 OMB130986 OVX130986 PFT130986 PPP130986 PZL130986 QJH130986 QTD130986 RCZ130986 RMV130986 RWR130986 SGN130986 SQJ130986 TAF130986 TKB130986 TTX130986 UDT130986 UNP130986 UXL130986 VHH130986 VRD130986 WAZ130986 WKV130986 WUR130986 C196522 IF196522 SB196522 ABX196522 ALT196522 AVP196522 BFL196522 BPH196522 BZD196522 CIZ196522 CSV196522 DCR196522 DMN196522 DWJ196522 EGF196522 EQB196522 EZX196522 FJT196522 FTP196522 GDL196522 GNH196522 GXD196522 HGZ196522 HQV196522 IAR196522 IKN196522 IUJ196522 JEF196522 JOB196522 JXX196522 KHT196522 KRP196522 LBL196522 LLH196522 LVD196522 MEZ196522 MOV196522 MYR196522 NIN196522 NSJ196522 OCF196522 OMB196522 OVX196522 PFT196522 PPP196522 PZL196522 QJH196522 QTD196522 RCZ196522 RMV196522 RWR196522 SGN196522 SQJ196522 TAF196522 TKB196522 TTX196522 UDT196522 UNP196522 UXL196522 VHH196522 VRD196522 WAZ196522 WKV196522 WUR196522 C262058 IF262058 SB262058 ABX262058 ALT262058 AVP262058 BFL262058 BPH262058 BZD262058 CIZ262058 CSV262058 DCR262058 DMN262058 DWJ262058 EGF262058 EQB262058 EZX262058 FJT262058 FTP262058 GDL262058 GNH262058 GXD262058 HGZ262058 HQV262058 IAR262058 IKN262058 IUJ262058 JEF262058 JOB262058 JXX262058 KHT262058 KRP262058 LBL262058 LLH262058 LVD262058 MEZ262058 MOV262058 MYR262058 NIN262058 NSJ262058 OCF262058 OMB262058 OVX262058 PFT262058 PPP262058 PZL262058 QJH262058 QTD262058 RCZ262058 RMV262058 RWR262058 SGN262058 SQJ262058 TAF262058 TKB262058 TTX262058 UDT262058 UNP262058 UXL262058 VHH262058 VRD262058 WAZ262058 WKV262058 WUR262058 C327594 IF327594 SB327594 ABX327594 ALT327594 AVP327594 BFL327594 BPH327594 BZD327594 CIZ327594 CSV327594 DCR327594 DMN327594 DWJ327594 EGF327594 EQB327594 EZX327594 FJT327594 FTP327594 GDL327594 GNH327594 GXD327594 HGZ327594 HQV327594 IAR327594 IKN327594 IUJ327594 JEF327594 JOB327594 JXX327594 KHT327594 KRP327594 LBL327594 LLH327594 LVD327594 MEZ327594 MOV327594 MYR327594 NIN327594 NSJ327594 OCF327594 OMB327594 OVX327594 PFT327594 PPP327594 PZL327594 QJH327594 QTD327594 RCZ327594 RMV327594 RWR327594 SGN327594 SQJ327594 TAF327594 TKB327594 TTX327594 UDT327594 UNP327594 UXL327594 VHH327594 VRD327594 WAZ327594 WKV327594 WUR327594 C393130 IF393130 SB393130 ABX393130 ALT393130 AVP393130 BFL393130 BPH393130 BZD393130 CIZ393130 CSV393130 DCR393130 DMN393130 DWJ393130 EGF393130 EQB393130 EZX393130 FJT393130 FTP393130 GDL393130 GNH393130 GXD393130 HGZ393130 HQV393130 IAR393130 IKN393130 IUJ393130 JEF393130 JOB393130 JXX393130 KHT393130 KRP393130 LBL393130 LLH393130 LVD393130 MEZ393130 MOV393130 MYR393130 NIN393130 NSJ393130 OCF393130 OMB393130 OVX393130 PFT393130 PPP393130 PZL393130 QJH393130 QTD393130 RCZ393130 RMV393130 RWR393130 SGN393130 SQJ393130 TAF393130 TKB393130 TTX393130 UDT393130 UNP393130 UXL393130 VHH393130 VRD393130 WAZ393130 WKV393130 WUR393130 C458666 IF458666 SB458666 ABX458666 ALT458666 AVP458666 BFL458666 BPH458666 BZD458666 CIZ458666 CSV458666 DCR458666 DMN458666 DWJ458666 EGF458666 EQB458666 EZX458666 FJT458666 FTP458666 GDL458666 GNH458666 GXD458666 HGZ458666 HQV458666 IAR458666 IKN458666 IUJ458666 JEF458666 JOB458666 JXX458666 KHT458666 KRP458666 LBL458666 LLH458666 LVD458666 MEZ458666 MOV458666 MYR458666 NIN458666 NSJ458666 OCF458666 OMB458666 OVX458666 PFT458666 PPP458666 PZL458666 QJH458666 QTD458666 RCZ458666 RMV458666 RWR458666 SGN458666 SQJ458666 TAF458666 TKB458666 TTX458666 UDT458666 UNP458666 UXL458666 VHH458666 VRD458666 WAZ458666 WKV458666 WUR458666 C524202 IF524202 SB524202 ABX524202 ALT524202 AVP524202 BFL524202 BPH524202 BZD524202 CIZ524202 CSV524202 DCR524202 DMN524202 DWJ524202 EGF524202 EQB524202 EZX524202 FJT524202 FTP524202 GDL524202 GNH524202 GXD524202 HGZ524202 HQV524202 IAR524202 IKN524202 IUJ524202 JEF524202 JOB524202 JXX524202 KHT524202 KRP524202 LBL524202 LLH524202 LVD524202 MEZ524202 MOV524202 MYR524202 NIN524202 NSJ524202 OCF524202 OMB524202 OVX524202 PFT524202 PPP524202 PZL524202 QJH524202 QTD524202 RCZ524202 RMV524202 RWR524202 SGN524202 SQJ524202 TAF524202 TKB524202 TTX524202 UDT524202 UNP524202 UXL524202 VHH524202 VRD524202 WAZ524202 WKV524202 WUR524202 C589738 IF589738 SB589738 ABX589738 ALT589738 AVP589738 BFL589738 BPH589738 BZD589738 CIZ589738 CSV589738 DCR589738 DMN589738 DWJ589738 EGF589738 EQB589738 EZX589738 FJT589738 FTP589738 GDL589738 GNH589738 GXD589738 HGZ589738 HQV589738 IAR589738 IKN589738 IUJ589738 JEF589738 JOB589738 JXX589738 KHT589738 KRP589738 LBL589738 LLH589738 LVD589738 MEZ589738 MOV589738 MYR589738 NIN589738 NSJ589738 OCF589738 OMB589738 OVX589738 PFT589738 PPP589738 PZL589738 QJH589738 QTD589738 RCZ589738 RMV589738 RWR589738 SGN589738 SQJ589738 TAF589738 TKB589738 TTX589738 UDT589738 UNP589738 UXL589738 VHH589738 VRD589738 WAZ589738 WKV589738 WUR589738 C655274 IF655274 SB655274 ABX655274 ALT655274 AVP655274 BFL655274 BPH655274 BZD655274 CIZ655274 CSV655274 DCR655274 DMN655274 DWJ655274 EGF655274 EQB655274 EZX655274 FJT655274 FTP655274 GDL655274 GNH655274 GXD655274 HGZ655274 HQV655274 IAR655274 IKN655274 IUJ655274 JEF655274 JOB655274 JXX655274 KHT655274 KRP655274 LBL655274 LLH655274 LVD655274 MEZ655274 MOV655274 MYR655274 NIN655274 NSJ655274 OCF655274 OMB655274 OVX655274 PFT655274 PPP655274 PZL655274 QJH655274 QTD655274 RCZ655274 RMV655274 RWR655274 SGN655274 SQJ655274 TAF655274 TKB655274 TTX655274 UDT655274 UNP655274 UXL655274 VHH655274 VRD655274 WAZ655274 WKV655274 WUR655274 C720810 IF720810 SB720810 ABX720810 ALT720810 AVP720810 BFL720810 BPH720810 BZD720810 CIZ720810 CSV720810 DCR720810 DMN720810 DWJ720810 EGF720810 EQB720810 EZX720810 FJT720810 FTP720810 GDL720810 GNH720810 GXD720810 HGZ720810 HQV720810 IAR720810 IKN720810 IUJ720810 JEF720810 JOB720810 JXX720810 KHT720810 KRP720810 LBL720810 LLH720810 LVD720810 MEZ720810 MOV720810 MYR720810 NIN720810 NSJ720810 OCF720810 OMB720810 OVX720810 PFT720810 PPP720810 PZL720810 QJH720810 QTD720810 RCZ720810 RMV720810 RWR720810 SGN720810 SQJ720810 TAF720810 TKB720810 TTX720810 UDT720810 UNP720810 UXL720810 VHH720810 VRD720810 WAZ720810 WKV720810 WUR720810 C786346 IF786346 SB786346 ABX786346 ALT786346 AVP786346 BFL786346 BPH786346 BZD786346 CIZ786346 CSV786346 DCR786346 DMN786346 DWJ786346 EGF786346 EQB786346 EZX786346 FJT786346 FTP786346 GDL786346 GNH786346 GXD786346 HGZ786346 HQV786346 IAR786346 IKN786346 IUJ786346 JEF786346 JOB786346 JXX786346 KHT786346 KRP786346 LBL786346 LLH786346 LVD786346 MEZ786346 MOV786346 MYR786346 NIN786346 NSJ786346 OCF786346 OMB786346 OVX786346 PFT786346 PPP786346 PZL786346 QJH786346 QTD786346 RCZ786346 RMV786346 RWR786346 SGN786346 SQJ786346 TAF786346 TKB786346 TTX786346 UDT786346 UNP786346 UXL786346 VHH786346 VRD786346 WAZ786346 WKV786346 WUR786346 C851882 IF851882 SB851882 ABX851882 ALT851882 AVP851882 BFL851882 BPH851882 BZD851882 CIZ851882 CSV851882 DCR851882 DMN851882 DWJ851882 EGF851882 EQB851882 EZX851882 FJT851882 FTP851882 GDL851882 GNH851882 GXD851882 HGZ851882 HQV851882 IAR851882 IKN851882 IUJ851882 JEF851882 JOB851882 JXX851882 KHT851882 KRP851882 LBL851882 LLH851882 LVD851882 MEZ851882 MOV851882 MYR851882 NIN851882 NSJ851882 OCF851882 OMB851882 OVX851882 PFT851882 PPP851882 PZL851882 QJH851882 QTD851882 RCZ851882 RMV851882 RWR851882 SGN851882 SQJ851882 TAF851882 TKB851882 TTX851882 UDT851882 UNP851882 UXL851882 VHH851882 VRD851882 WAZ851882 WKV851882 WUR851882 C917418 IF917418 SB917418 ABX917418 ALT917418 AVP917418 BFL917418 BPH917418 BZD917418 CIZ917418 CSV917418 DCR917418 DMN917418 DWJ917418 EGF917418 EQB917418 EZX917418 FJT917418 FTP917418 GDL917418 GNH917418 GXD917418 HGZ917418 HQV917418 IAR917418 IKN917418 IUJ917418 JEF917418 JOB917418 JXX917418 KHT917418 KRP917418 LBL917418 LLH917418 LVD917418 MEZ917418 MOV917418 MYR917418 NIN917418 NSJ917418 OCF917418 OMB917418 OVX917418 PFT917418 PPP917418 PZL917418 QJH917418 QTD917418 RCZ917418 RMV917418 RWR917418 SGN917418 SQJ917418 TAF917418 TKB917418 TTX917418 UDT917418 UNP917418 UXL917418 VHH917418 VRD917418 WAZ917418 WKV917418 WUR917418 C982954 IF982954 SB982954 ABX982954 ALT982954 AVP982954 BFL982954 BPH982954 BZD982954 CIZ982954 CSV982954 DCR982954 DMN982954 DWJ982954 EGF982954 EQB982954 EZX982954 FJT982954 FTP982954 GDL982954 GNH982954 GXD982954 HGZ982954 HQV982954 IAR982954 IKN982954 IUJ982954 JEF982954 JOB982954 JXX982954 KHT982954 KRP982954 LBL982954 LLH982954 LVD982954 MEZ982954 MOV982954 MYR982954 NIN982954 NSJ982954 OCF982954 OMB982954 OVX982954 PFT982954 PPP982954 PZL982954 QJH982954 QTD982954 RCZ982954 RMV982954 RWR982954 SGN982954 SQJ982954 TAF982954 TKB982954 TTX982954 UDT982954 UNP982954 UXL982954 VHH982954 VRD982954 WAZ982954 WKV982954 WUR982954 C17 IF17 SB17 ABX17 ALT17 AVP17 BFL17 BPH17 BZD17 CIZ17 CSV17 DCR17 DMN17 DWJ17 EGF17 EQB17 EZX17 FJT17 FTP17 GDL17 GNH17 GXD17 HGZ17 HQV17 IAR17 IKN17 IUJ17 JEF17 JOB17 JXX17 KHT17 KRP17 LBL17 LLH17 LVD17 MEZ17 MOV17 MYR17 NIN17 NSJ17 OCF17 OMB17 OVX17 PFT17 PPP17 PZL17 QJH17 QTD17 RCZ17 RMV17 RWR17 SGN17 SQJ17 TAF17 TKB17 TTX17 UDT17 UNP17 UXL17 VHH17 VRD17 WAZ17 WKV17 WUR17 C65382 IF65382 SB65382 ABX65382 ALT65382 AVP65382 BFL65382 BPH65382 BZD65382 CIZ65382 CSV65382 DCR65382 DMN65382 DWJ65382 EGF65382 EQB65382 EZX65382 FJT65382 FTP65382 GDL65382 GNH65382 GXD65382 HGZ65382 HQV65382 IAR65382 IKN65382 IUJ65382 JEF65382 JOB65382 JXX65382 KHT65382 KRP65382 LBL65382 LLH65382 LVD65382 MEZ65382 MOV65382 MYR65382 NIN65382 NSJ65382 OCF65382 OMB65382 OVX65382 PFT65382 PPP65382 PZL65382 QJH65382 QTD65382 RCZ65382 RMV65382 RWR65382 SGN65382 SQJ65382 TAF65382 TKB65382 TTX65382 UDT65382 UNP65382 UXL65382 VHH65382 VRD65382 WAZ65382 WKV65382 WUR65382 C130918 IF130918 SB130918 ABX130918 ALT130918 AVP130918 BFL130918 BPH130918 BZD130918 CIZ130918 CSV130918 DCR130918 DMN130918 DWJ130918 EGF130918 EQB130918 EZX130918 FJT130918 FTP130918 GDL130918 GNH130918 GXD130918 HGZ130918 HQV130918 IAR130918 IKN130918 IUJ130918 JEF130918 JOB130918 JXX130918 KHT130918 KRP130918 LBL130918 LLH130918 LVD130918 MEZ130918 MOV130918 MYR130918 NIN130918 NSJ130918 OCF130918 OMB130918 OVX130918 PFT130918 PPP130918 PZL130918 QJH130918 QTD130918 RCZ130918 RMV130918 RWR130918 SGN130918 SQJ130918 TAF130918 TKB130918 TTX130918 UDT130918 UNP130918 UXL130918 VHH130918 VRD130918 WAZ130918 WKV130918 WUR130918 C196454 IF196454 SB196454 ABX196454 ALT196454 AVP196454 BFL196454 BPH196454 BZD196454 CIZ196454 CSV196454 DCR196454 DMN196454 DWJ196454 EGF196454 EQB196454 EZX196454 FJT196454 FTP196454 GDL196454 GNH196454 GXD196454 HGZ196454 HQV196454 IAR196454 IKN196454 IUJ196454 JEF196454 JOB196454 JXX196454 KHT196454 KRP196454 LBL196454 LLH196454 LVD196454 MEZ196454 MOV196454 MYR196454 NIN196454 NSJ196454 OCF196454 OMB196454 OVX196454 PFT196454 PPP196454 PZL196454 QJH196454 QTD196454 RCZ196454 RMV196454 RWR196454 SGN196454 SQJ196454 TAF196454 TKB196454 TTX196454 UDT196454 UNP196454 UXL196454 VHH196454 VRD196454 WAZ196454 WKV196454 WUR196454 C261990 IF261990 SB261990 ABX261990 ALT261990 AVP261990 BFL261990 BPH261990 BZD261990 CIZ261990 CSV261990 DCR261990 DMN261990 DWJ261990 EGF261990 EQB261990 EZX261990 FJT261990 FTP261990 GDL261990 GNH261990 GXD261990 HGZ261990 HQV261990 IAR261990 IKN261990 IUJ261990 JEF261990 JOB261990 JXX261990 KHT261990 KRP261990 LBL261990 LLH261990 LVD261990 MEZ261990 MOV261990 MYR261990 NIN261990 NSJ261990 OCF261990 OMB261990 OVX261990 PFT261990 PPP261990 PZL261990 QJH261990 QTD261990 RCZ261990 RMV261990 RWR261990 SGN261990 SQJ261990 TAF261990 TKB261990 TTX261990 UDT261990 UNP261990 UXL261990 VHH261990 VRD261990 WAZ261990 WKV261990 WUR261990 C327526 IF327526 SB327526 ABX327526 ALT327526 AVP327526 BFL327526 BPH327526 BZD327526 CIZ327526 CSV327526 DCR327526 DMN327526 DWJ327526 EGF327526 EQB327526 EZX327526 FJT327526 FTP327526 GDL327526 GNH327526 GXD327526 HGZ327526 HQV327526 IAR327526 IKN327526 IUJ327526 JEF327526 JOB327526 JXX327526 KHT327526 KRP327526 LBL327526 LLH327526 LVD327526 MEZ327526 MOV327526 MYR327526 NIN327526 NSJ327526 OCF327526 OMB327526 OVX327526 PFT327526 PPP327526 PZL327526 QJH327526 QTD327526 RCZ327526 RMV327526 RWR327526 SGN327526 SQJ327526 TAF327526 TKB327526 TTX327526 UDT327526 UNP327526 UXL327526 VHH327526 VRD327526 WAZ327526 WKV327526 WUR327526 C393062 IF393062 SB393062 ABX393062 ALT393062 AVP393062 BFL393062 BPH393062 BZD393062 CIZ393062 CSV393062 DCR393062 DMN393062 DWJ393062 EGF393062 EQB393062 EZX393062 FJT393062 FTP393062 GDL393062 GNH393062 GXD393062 HGZ393062 HQV393062 IAR393062 IKN393062 IUJ393062 JEF393062 JOB393062 JXX393062 KHT393062 KRP393062 LBL393062 LLH393062 LVD393062 MEZ393062 MOV393062 MYR393062 NIN393062 NSJ393062 OCF393062 OMB393062 OVX393062 PFT393062 PPP393062 PZL393062 QJH393062 QTD393062 RCZ393062 RMV393062 RWR393062 SGN393062 SQJ393062 TAF393062 TKB393062 TTX393062 UDT393062 UNP393062 UXL393062 VHH393062 VRD393062 WAZ393062 WKV393062 WUR393062 C458598 IF458598 SB458598 ABX458598 ALT458598 AVP458598 BFL458598 BPH458598 BZD458598 CIZ458598 CSV458598 DCR458598 DMN458598 DWJ458598 EGF458598 EQB458598 EZX458598 FJT458598 FTP458598 GDL458598 GNH458598 GXD458598 HGZ458598 HQV458598 IAR458598 IKN458598 IUJ458598 JEF458598 JOB458598 JXX458598 KHT458598 KRP458598 LBL458598 LLH458598 LVD458598 MEZ458598 MOV458598 MYR458598 NIN458598 NSJ458598 OCF458598 OMB458598 OVX458598 PFT458598 PPP458598 PZL458598 QJH458598 QTD458598 RCZ458598 RMV458598 RWR458598 SGN458598 SQJ458598 TAF458598 TKB458598 TTX458598 UDT458598 UNP458598 UXL458598 VHH458598 VRD458598 WAZ458598 WKV458598 WUR458598 C524134 IF524134 SB524134 ABX524134 ALT524134 AVP524134 BFL524134 BPH524134 BZD524134 CIZ524134 CSV524134 DCR524134 DMN524134 DWJ524134 EGF524134 EQB524134 EZX524134 FJT524134 FTP524134 GDL524134 GNH524134 GXD524134 HGZ524134 HQV524134 IAR524134 IKN524134 IUJ524134 JEF524134 JOB524134 JXX524134 KHT524134 KRP524134 LBL524134 LLH524134 LVD524134 MEZ524134 MOV524134 MYR524134 NIN524134 NSJ524134 OCF524134 OMB524134 OVX524134 PFT524134 PPP524134 PZL524134 QJH524134 QTD524134 RCZ524134 RMV524134 RWR524134 SGN524134 SQJ524134 TAF524134 TKB524134 TTX524134 UDT524134 UNP524134 UXL524134 VHH524134 VRD524134 WAZ524134 WKV524134 WUR524134 C589670 IF589670 SB589670 ABX589670 ALT589670 AVP589670 BFL589670 BPH589670 BZD589670 CIZ589670 CSV589670 DCR589670 DMN589670 DWJ589670 EGF589670 EQB589670 EZX589670 FJT589670 FTP589670 GDL589670 GNH589670 GXD589670 HGZ589670 HQV589670 IAR589670 IKN589670 IUJ589670 JEF589670 JOB589670 JXX589670 KHT589670 KRP589670 LBL589670 LLH589670 LVD589670 MEZ589670 MOV589670 MYR589670 NIN589670 NSJ589670 OCF589670 OMB589670 OVX589670 PFT589670 PPP589670 PZL589670 QJH589670 QTD589670 RCZ589670 RMV589670 RWR589670 SGN589670 SQJ589670 TAF589670 TKB589670 TTX589670 UDT589670 UNP589670 UXL589670 VHH589670 VRD589670 WAZ589670 WKV589670 WUR589670 C655206 IF655206 SB655206 ABX655206 ALT655206 AVP655206 BFL655206 BPH655206 BZD655206 CIZ655206 CSV655206 DCR655206 DMN655206 DWJ655206 EGF655206 EQB655206 EZX655206 FJT655206 FTP655206 GDL655206 GNH655206 GXD655206 HGZ655206 HQV655206 IAR655206 IKN655206 IUJ655206 JEF655206 JOB655206 JXX655206 KHT655206 KRP655206 LBL655206 LLH655206 LVD655206 MEZ655206 MOV655206 MYR655206 NIN655206 NSJ655206 OCF655206 OMB655206 OVX655206 PFT655206 PPP655206 PZL655206 QJH655206 QTD655206 RCZ655206 RMV655206 RWR655206 SGN655206 SQJ655206 TAF655206 TKB655206 TTX655206 UDT655206 UNP655206 UXL655206 VHH655206 VRD655206 WAZ655206 WKV655206 WUR655206 C720742 IF720742 SB720742 ABX720742 ALT720742 AVP720742 BFL720742 BPH720742 BZD720742 CIZ720742 CSV720742 DCR720742 DMN720742 DWJ720742 EGF720742 EQB720742 EZX720742 FJT720742 FTP720742 GDL720742 GNH720742 GXD720742 HGZ720742 HQV720742 IAR720742 IKN720742 IUJ720742 JEF720742 JOB720742 JXX720742 KHT720742 KRP720742 LBL720742 LLH720742 LVD720742 MEZ720742 MOV720742 MYR720742 NIN720742 NSJ720742 OCF720742 OMB720742 OVX720742 PFT720742 PPP720742 PZL720742 QJH720742 QTD720742 RCZ720742 RMV720742 RWR720742 SGN720742 SQJ720742 TAF720742 TKB720742 TTX720742 UDT720742 UNP720742 UXL720742 VHH720742 VRD720742 WAZ720742 WKV720742 WUR720742 C786278 IF786278 SB786278 ABX786278 ALT786278 AVP786278 BFL786278 BPH786278 BZD786278 CIZ786278 CSV786278 DCR786278 DMN786278 DWJ786278 EGF786278 EQB786278 EZX786278 FJT786278 FTP786278 GDL786278 GNH786278 GXD786278 HGZ786278 HQV786278 IAR786278 IKN786278 IUJ786278 JEF786278 JOB786278 JXX786278 KHT786278 KRP786278 LBL786278 LLH786278 LVD786278 MEZ786278 MOV786278 MYR786278 NIN786278 NSJ786278 OCF786278 OMB786278 OVX786278 PFT786278 PPP786278 PZL786278 QJH786278 QTD786278 RCZ786278 RMV786278 RWR786278 SGN786278 SQJ786278 TAF786278 TKB786278 TTX786278 UDT786278 UNP786278 UXL786278 VHH786278 VRD786278 WAZ786278 WKV786278 WUR786278 C851814 IF851814 SB851814 ABX851814 ALT851814 AVP851814 BFL851814 BPH851814 BZD851814 CIZ851814 CSV851814 DCR851814 DMN851814 DWJ851814 EGF851814 EQB851814 EZX851814 FJT851814 FTP851814 GDL851814 GNH851814 GXD851814 HGZ851814 HQV851814 IAR851814 IKN851814 IUJ851814 JEF851814 JOB851814 JXX851814 KHT851814 KRP851814 LBL851814 LLH851814 LVD851814 MEZ851814 MOV851814 MYR851814 NIN851814 NSJ851814 OCF851814 OMB851814 OVX851814 PFT851814 PPP851814 PZL851814 QJH851814 QTD851814 RCZ851814 RMV851814 RWR851814 SGN851814 SQJ851814 TAF851814 TKB851814 TTX851814 UDT851814 UNP851814 UXL851814 VHH851814 VRD851814 WAZ851814 WKV851814 WUR851814 C917350 IF917350 SB917350 ABX917350 ALT917350 AVP917350 BFL917350 BPH917350 BZD917350 CIZ917350 CSV917350 DCR917350 DMN917350 DWJ917350 EGF917350 EQB917350 EZX917350 FJT917350 FTP917350 GDL917350 GNH917350 GXD917350 HGZ917350 HQV917350 IAR917350 IKN917350 IUJ917350 JEF917350 JOB917350 JXX917350 KHT917350 KRP917350 LBL917350 LLH917350 LVD917350 MEZ917350 MOV917350 MYR917350 NIN917350 NSJ917350 OCF917350 OMB917350 OVX917350 PFT917350 PPP917350 PZL917350 QJH917350 QTD917350 RCZ917350 RMV917350 RWR917350 SGN917350 SQJ917350 TAF917350 TKB917350 TTX917350 UDT917350 UNP917350 UXL917350 VHH917350 VRD917350 WAZ917350 WKV917350 WUR917350 C982886 IF982886 SB982886 ABX982886 ALT982886 AVP982886 BFL982886 BPH982886 BZD982886 CIZ982886 CSV982886 DCR982886 DMN982886 DWJ982886 EGF982886 EQB982886 EZX982886 FJT982886 FTP982886 GDL982886 GNH982886 GXD982886 HGZ982886 HQV982886 IAR982886 IKN982886 IUJ982886 JEF982886 JOB982886 JXX982886 KHT982886 KRP982886 LBL982886 LLH982886 LVD982886 MEZ982886 MOV982886 MYR982886 NIN982886 NSJ982886 OCF982886 OMB982886 OVX982886 PFT982886 PPP982886 PZL982886 QJH982886 QTD982886 RCZ982886 RMV982886 RWR982886 SGN982886 SQJ982886 TAF982886 TKB982886 TTX982886 UDT982886 UNP982886 UXL982886 VHH982886 VRD982886 WAZ982886 WKV982886 WUR982886 G65416 K786278 G130952 K720742 G196488 K655206 G262024 K589670 G327560 K524134 G393096 K458598 G458632 K393062 G524168 K327526 G589704 K261990 G655240 K196454 G720776 K130918 G786312 K65382 G851848 K982886 G917384 K982954 G982920 K917418 G65450 K851882 G130986 K786346 G196522 K720810 G262058 K655274 G327594 K589738 G393130 K524202 G458666 K458666 G524202 K393130 G589738 K327594 G655274 K262058 G720810 K196522 G786346 K130986 G851882 K65450 G917418 K982920 G982954 K917384 K851848 G982886 G65382 K786312 G130918 K720776 G196454 K655240 G261990 K589704 G327526 K524168 G393062 K458632 G458598 K393096 G524134 K327560 G589670 K262024 G655206 K196488 G720742 K130952 G786278 K65416 G851814 K917350 G917350 M917350 M65416 M130952 M196488 M262024 M327560 M393096 M458632 M524168 M589704 M655240 M720776 M786312 M851848 M917384 M982920 M65450 M130986 M196522 M262058 M327594 M393130 M458666 M524202 M589738 M655274 M720810 M786346 M851882 M917418 M982954 M982886 M65382 M130918 M196454 M261990 M327526 M393062 M458598 M524134 M589670 M655206 M720742 M786278 M851814 I917350 I65416 I130952 I196488 I262024 I327560 I393096 I458632 I524168 I589704 I655240 I720776 I786312 I851848 I917384 I982920 I65450 I130986 I196522 I262058 I327594 I393130 I458666 I524202 I589738 I655274 I720810 I786346 I851882 I917418 I982954 I982886 I65382 I130918 I196454 I261990 I327526 I393062 I458598 I524134 I589670 I655206 I720742 I786278 I851814 K851814" xr:uid="{C4E20BE6-57D3-4BD1-AEEE-C0F5F9DF0A80}"/>
  </dataValidations>
  <pageMargins left="0.43307086614173229" right="0.23622047244094491" top="0.74803149606299213" bottom="0.74803149606299213" header="0.31496062992125984" footer="0.31496062992125984"/>
  <pageSetup paperSize="9" scale="85" orientation="landscape"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44F09-3C28-489B-9A43-8B9DE054EB42}">
  <sheetPr>
    <tabColor rgb="FF002060"/>
  </sheetPr>
  <dimension ref="A1:E6"/>
  <sheetViews>
    <sheetView workbookViewId="0">
      <selection activeCell="N41" sqref="N41"/>
    </sheetView>
  </sheetViews>
  <sheetFormatPr defaultRowHeight="13.2" x14ac:dyDescent="0.25"/>
  <cols>
    <col min="1" max="1" width="26" customWidth="1"/>
    <col min="2" max="2" width="19.33203125" customWidth="1"/>
    <col min="3" max="3" width="30.5546875" customWidth="1"/>
  </cols>
  <sheetData>
    <row r="1" spans="1:5" ht="21" x14ac:dyDescent="0.25">
      <c r="A1" s="463" t="s">
        <v>989</v>
      </c>
      <c r="B1" s="464"/>
      <c r="C1" s="246"/>
      <c r="D1" s="246"/>
      <c r="E1" s="246"/>
    </row>
    <row r="2" spans="1:5" x14ac:dyDescent="0.25">
      <c r="A2" s="11"/>
    </row>
    <row r="3" spans="1:5" ht="13.8" x14ac:dyDescent="0.25">
      <c r="A3" s="242" t="s">
        <v>0</v>
      </c>
      <c r="B3" s="469" t="str">
        <f>Summary!C4</f>
        <v>Select School Name</v>
      </c>
      <c r="C3" s="469"/>
      <c r="D3" s="243" t="s">
        <v>637</v>
      </c>
      <c r="E3" s="245" t="str">
        <f>Summary!C5</f>
        <v>-</v>
      </c>
    </row>
    <row r="6" spans="1:5" x14ac:dyDescent="0.25">
      <c r="A6" t="s">
        <v>990</v>
      </c>
    </row>
  </sheetData>
  <mergeCells count="2">
    <mergeCell ref="A1:B1"/>
    <mergeCell ref="B3:C3"/>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D8221-ACCB-40E7-86BB-D191B0DE03E2}">
  <sheetPr>
    <tabColor rgb="FF002060"/>
  </sheetPr>
  <dimension ref="A1:E6"/>
  <sheetViews>
    <sheetView workbookViewId="0">
      <selection activeCell="L35" sqref="L35"/>
    </sheetView>
  </sheetViews>
  <sheetFormatPr defaultRowHeight="13.2" x14ac:dyDescent="0.25"/>
  <cols>
    <col min="1" max="1" width="38.88671875" bestFit="1" customWidth="1"/>
    <col min="2" max="2" width="25.44140625" customWidth="1"/>
    <col min="3" max="3" width="16.5546875" customWidth="1"/>
  </cols>
  <sheetData>
    <row r="1" spans="1:5" ht="21" x14ac:dyDescent="0.25">
      <c r="A1" s="463" t="s">
        <v>991</v>
      </c>
      <c r="B1" s="464"/>
      <c r="C1" s="246"/>
      <c r="D1" s="246"/>
      <c r="E1" s="246"/>
    </row>
    <row r="2" spans="1:5" x14ac:dyDescent="0.25">
      <c r="A2" s="11"/>
    </row>
    <row r="3" spans="1:5" ht="13.8" x14ac:dyDescent="0.25">
      <c r="A3" s="242" t="s">
        <v>0</v>
      </c>
      <c r="B3" s="469" t="str">
        <f>Summary!C4</f>
        <v>Select School Name</v>
      </c>
      <c r="C3" s="469"/>
      <c r="D3" s="243" t="s">
        <v>637</v>
      </c>
      <c r="E3" s="245" t="str">
        <f>Summary!C5</f>
        <v>-</v>
      </c>
    </row>
    <row r="6" spans="1:5" x14ac:dyDescent="0.25">
      <c r="A6" t="s">
        <v>990</v>
      </c>
    </row>
  </sheetData>
  <mergeCells count="2">
    <mergeCell ref="A1:B1"/>
    <mergeCell ref="B3:C3"/>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44DE68-E28F-4910-9190-9D85FF72F710}">
  <sheetPr>
    <tabColor rgb="FF002060"/>
  </sheetPr>
  <dimension ref="A1:E6"/>
  <sheetViews>
    <sheetView workbookViewId="0">
      <selection activeCell="O35" sqref="O35"/>
    </sheetView>
  </sheetViews>
  <sheetFormatPr defaultRowHeight="13.2" x14ac:dyDescent="0.25"/>
  <cols>
    <col min="1" max="1" width="34.33203125" customWidth="1"/>
    <col min="2" max="2" width="27.5546875" customWidth="1"/>
    <col min="5" max="5" width="10.5546875" customWidth="1"/>
  </cols>
  <sheetData>
    <row r="1" spans="1:5" ht="21" x14ac:dyDescent="0.25">
      <c r="A1" s="463" t="s">
        <v>992</v>
      </c>
      <c r="B1" s="464"/>
      <c r="C1" s="246"/>
      <c r="D1" s="246"/>
      <c r="E1" s="246"/>
    </row>
    <row r="2" spans="1:5" x14ac:dyDescent="0.25">
      <c r="A2" s="11"/>
    </row>
    <row r="3" spans="1:5" ht="13.8" x14ac:dyDescent="0.25">
      <c r="A3" s="242" t="s">
        <v>0</v>
      </c>
      <c r="B3" s="469" t="str">
        <f>Summary!C4</f>
        <v>Select School Name</v>
      </c>
      <c r="C3" s="469"/>
      <c r="D3" s="243" t="s">
        <v>637</v>
      </c>
      <c r="E3" s="245" t="str">
        <f>Summary!C5</f>
        <v>-</v>
      </c>
    </row>
    <row r="6" spans="1:5" x14ac:dyDescent="0.25">
      <c r="A6" t="s">
        <v>990</v>
      </c>
    </row>
  </sheetData>
  <mergeCells count="2">
    <mergeCell ref="A1:B1"/>
    <mergeCell ref="B3:C3"/>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5D57E-AE5A-4D09-9D1B-D0C56096368E}">
  <dimension ref="A1:A13"/>
  <sheetViews>
    <sheetView workbookViewId="0">
      <selection activeCell="G19" sqref="G19"/>
    </sheetView>
  </sheetViews>
  <sheetFormatPr defaultRowHeight="13.2" x14ac:dyDescent="0.25"/>
  <cols>
    <col min="1" max="1" width="71.5546875" customWidth="1"/>
  </cols>
  <sheetData>
    <row r="1" spans="1:1" x14ac:dyDescent="0.25">
      <c r="A1" s="11" t="s">
        <v>993</v>
      </c>
    </row>
    <row r="3" spans="1:1" x14ac:dyDescent="0.25">
      <c r="A3" s="11" t="s">
        <v>994</v>
      </c>
    </row>
    <row r="4" spans="1:1" x14ac:dyDescent="0.25">
      <c r="A4" s="221" t="s">
        <v>995</v>
      </c>
    </row>
    <row r="5" spans="1:1" x14ac:dyDescent="0.25">
      <c r="A5" s="221" t="s">
        <v>996</v>
      </c>
    </row>
    <row r="6" spans="1:1" x14ac:dyDescent="0.25">
      <c r="A6" s="221" t="s">
        <v>997</v>
      </c>
    </row>
    <row r="7" spans="1:1" x14ac:dyDescent="0.25">
      <c r="A7" s="221" t="s">
        <v>998</v>
      </c>
    </row>
    <row r="8" spans="1:1" x14ac:dyDescent="0.25">
      <c r="A8" s="221" t="s">
        <v>999</v>
      </c>
    </row>
    <row r="9" spans="1:1" x14ac:dyDescent="0.25">
      <c r="A9" s="221" t="s">
        <v>1000</v>
      </c>
    </row>
    <row r="10" spans="1:1" x14ac:dyDescent="0.25">
      <c r="A10" s="221" t="s">
        <v>1001</v>
      </c>
    </row>
    <row r="13" spans="1:1" x14ac:dyDescent="0.25">
      <c r="A13" s="222" t="s">
        <v>1002</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F30D04-0A6A-40A0-AD52-C8A4B5B8CBA0}">
  <sheetPr>
    <tabColor rgb="FFFF0000"/>
  </sheetPr>
  <dimension ref="A1:X33"/>
  <sheetViews>
    <sheetView tabSelected="1" workbookViewId="0">
      <selection activeCell="B1" sqref="B1"/>
    </sheetView>
  </sheetViews>
  <sheetFormatPr defaultColWidth="8.6640625" defaultRowHeight="13.2" x14ac:dyDescent="0.25"/>
  <cols>
    <col min="1" max="1" width="72.109375" style="224" customWidth="1"/>
    <col min="2" max="2" width="82.109375" style="5" customWidth="1"/>
    <col min="3" max="3" width="76.6640625" customWidth="1"/>
    <col min="15" max="15" width="1.44140625" bestFit="1" customWidth="1"/>
  </cols>
  <sheetData>
    <row r="1" spans="1:3" ht="34.799999999999997" x14ac:dyDescent="0.25">
      <c r="A1" s="218" t="s">
        <v>571</v>
      </c>
      <c r="B1" s="219"/>
    </row>
    <row r="2" spans="1:3" x14ac:dyDescent="0.25">
      <c r="A2" s="220"/>
      <c r="B2" s="219"/>
    </row>
    <row r="3" spans="1:3" ht="39" customHeight="1" x14ac:dyDescent="0.25">
      <c r="A3" s="450" t="s">
        <v>572</v>
      </c>
      <c r="B3" s="450"/>
    </row>
    <row r="4" spans="1:3" ht="39" customHeight="1" x14ac:dyDescent="0.25">
      <c r="A4" s="451" t="s">
        <v>1031</v>
      </c>
      <c r="B4" s="451"/>
    </row>
    <row r="5" spans="1:3" ht="39" customHeight="1" x14ac:dyDescent="0.25">
      <c r="A5" s="452" t="s">
        <v>1032</v>
      </c>
      <c r="B5" s="452"/>
    </row>
    <row r="6" spans="1:3" x14ac:dyDescent="0.25">
      <c r="A6" s="220"/>
      <c r="B6" s="219"/>
    </row>
    <row r="7" spans="1:3" x14ac:dyDescent="0.25">
      <c r="A7" s="220" t="s">
        <v>573</v>
      </c>
      <c r="B7" s="219"/>
    </row>
    <row r="8" spans="1:3" x14ac:dyDescent="0.25">
      <c r="A8" s="220" t="s">
        <v>574</v>
      </c>
      <c r="B8" s="219" t="s">
        <v>1009</v>
      </c>
    </row>
    <row r="9" spans="1:3" ht="52.8" x14ac:dyDescent="0.25">
      <c r="A9" s="223" t="s">
        <v>575</v>
      </c>
      <c r="B9" s="219" t="s">
        <v>1033</v>
      </c>
    </row>
    <row r="10" spans="1:3" x14ac:dyDescent="0.25">
      <c r="A10" s="223" t="s">
        <v>576</v>
      </c>
      <c r="B10" s="219" t="s">
        <v>577</v>
      </c>
    </row>
    <row r="11" spans="1:3" x14ac:dyDescent="0.25">
      <c r="A11" s="223" t="s">
        <v>578</v>
      </c>
      <c r="B11" s="219" t="s">
        <v>1035</v>
      </c>
    </row>
    <row r="12" spans="1:3" x14ac:dyDescent="0.25">
      <c r="A12" s="223" t="s">
        <v>579</v>
      </c>
      <c r="B12" s="219" t="s">
        <v>1034</v>
      </c>
    </row>
    <row r="13" spans="1:3" ht="28.5" customHeight="1" x14ac:dyDescent="0.25">
      <c r="A13" s="220"/>
      <c r="B13" s="16" t="s">
        <v>1036</v>
      </c>
    </row>
    <row r="14" spans="1:3" ht="26.4" x14ac:dyDescent="0.25">
      <c r="A14" s="220" t="s">
        <v>1010</v>
      </c>
      <c r="B14" s="219" t="s">
        <v>1037</v>
      </c>
    </row>
    <row r="15" spans="1:3" x14ac:dyDescent="0.25">
      <c r="A15" s="220" t="s">
        <v>580</v>
      </c>
      <c r="B15" s="219" t="s">
        <v>581</v>
      </c>
    </row>
    <row r="16" spans="1:3" ht="66" x14ac:dyDescent="0.25">
      <c r="A16" s="220" t="s">
        <v>582</v>
      </c>
      <c r="B16" s="219" t="s">
        <v>1038</v>
      </c>
      <c r="C16" s="219"/>
    </row>
    <row r="17" spans="1:24" ht="39.6" x14ac:dyDescent="0.25">
      <c r="A17" s="220" t="s">
        <v>583</v>
      </c>
      <c r="B17" s="219" t="s">
        <v>1011</v>
      </c>
    </row>
    <row r="18" spans="1:24" x14ac:dyDescent="0.25">
      <c r="A18" s="220" t="s">
        <v>584</v>
      </c>
      <c r="B18" s="219"/>
    </row>
    <row r="19" spans="1:24" x14ac:dyDescent="0.25">
      <c r="A19" s="220" t="s">
        <v>585</v>
      </c>
      <c r="B19" s="219" t="s">
        <v>1012</v>
      </c>
    </row>
    <row r="20" spans="1:24" ht="39.6" x14ac:dyDescent="0.25">
      <c r="A20" s="220" t="s">
        <v>586</v>
      </c>
      <c r="B20" s="219" t="s">
        <v>587</v>
      </c>
    </row>
    <row r="21" spans="1:24" ht="39.6" x14ac:dyDescent="0.25">
      <c r="A21" s="220" t="s">
        <v>588</v>
      </c>
      <c r="B21" s="219" t="s">
        <v>589</v>
      </c>
    </row>
    <row r="22" spans="1:24" ht="26.4" x14ac:dyDescent="0.25">
      <c r="A22" s="220" t="s">
        <v>590</v>
      </c>
      <c r="B22" s="219" t="s">
        <v>591</v>
      </c>
    </row>
    <row r="23" spans="1:24" x14ac:dyDescent="0.25">
      <c r="A23" s="220" t="s">
        <v>592</v>
      </c>
      <c r="B23" s="219" t="s">
        <v>593</v>
      </c>
    </row>
    <row r="24" spans="1:24" ht="26.4" x14ac:dyDescent="0.25">
      <c r="A24" s="220" t="s">
        <v>594</v>
      </c>
      <c r="B24" s="219" t="s">
        <v>595</v>
      </c>
    </row>
    <row r="25" spans="1:24" x14ac:dyDescent="0.25">
      <c r="A25" s="220" t="s">
        <v>596</v>
      </c>
      <c r="B25" s="219" t="s">
        <v>597</v>
      </c>
    </row>
    <row r="26" spans="1:24" ht="26.4" x14ac:dyDescent="0.25">
      <c r="A26" s="220" t="s">
        <v>598</v>
      </c>
      <c r="B26" s="219" t="s">
        <v>599</v>
      </c>
    </row>
    <row r="27" spans="1:24" ht="39.6" x14ac:dyDescent="0.25">
      <c r="A27" s="220" t="s">
        <v>600</v>
      </c>
      <c r="B27" s="219" t="s">
        <v>601</v>
      </c>
    </row>
    <row r="28" spans="1:24" ht="39.6" x14ac:dyDescent="0.25">
      <c r="A28" s="220" t="s">
        <v>602</v>
      </c>
      <c r="B28" s="219" t="s">
        <v>603</v>
      </c>
    </row>
    <row r="29" spans="1:24" x14ac:dyDescent="0.25">
      <c r="A29" s="220" t="s">
        <v>604</v>
      </c>
      <c r="B29" s="219" t="s">
        <v>605</v>
      </c>
    </row>
    <row r="30" spans="1:24" ht="26.4" x14ac:dyDescent="0.25">
      <c r="A30" s="220" t="s">
        <v>606</v>
      </c>
      <c r="B30" s="219" t="s">
        <v>607</v>
      </c>
    </row>
    <row r="31" spans="1:24" ht="75.75" customHeight="1" x14ac:dyDescent="0.25">
      <c r="A31" s="225" t="s">
        <v>1039</v>
      </c>
      <c r="B31" s="219"/>
    </row>
    <row r="32" spans="1:24" ht="39.6" x14ac:dyDescent="0.25">
      <c r="A32" s="226" t="s">
        <v>608</v>
      </c>
      <c r="B32" s="219"/>
      <c r="C32" s="217"/>
      <c r="D32" s="217"/>
      <c r="E32" s="217"/>
      <c r="F32" s="217"/>
      <c r="G32" s="217"/>
      <c r="H32" s="217"/>
      <c r="I32" s="217"/>
      <c r="J32" s="217"/>
      <c r="K32" s="217"/>
      <c r="L32" s="217"/>
      <c r="M32" s="217"/>
      <c r="N32" s="217"/>
      <c r="O32" s="217"/>
      <c r="P32" s="217"/>
      <c r="Q32" s="217"/>
      <c r="R32" s="217"/>
      <c r="S32" s="217"/>
      <c r="T32" s="217"/>
      <c r="U32" s="217"/>
      <c r="V32" s="217"/>
      <c r="W32" s="217"/>
      <c r="X32" s="217"/>
    </row>
    <row r="33" spans="1:24" ht="66" x14ac:dyDescent="0.25">
      <c r="A33" s="227" t="s">
        <v>609</v>
      </c>
      <c r="B33" s="219"/>
      <c r="C33" s="217"/>
      <c r="D33" s="217"/>
      <c r="E33" s="217"/>
      <c r="F33" s="217"/>
      <c r="G33" s="217"/>
      <c r="H33" s="217"/>
      <c r="I33" s="217"/>
      <c r="J33" s="217"/>
      <c r="K33" s="217"/>
      <c r="L33" s="217"/>
      <c r="M33" s="217"/>
      <c r="N33" s="217"/>
      <c r="O33" s="217" t="s">
        <v>610</v>
      </c>
      <c r="P33" s="217" t="s">
        <v>610</v>
      </c>
      <c r="Q33" s="217" t="s">
        <v>610</v>
      </c>
      <c r="R33" s="217" t="s">
        <v>610</v>
      </c>
      <c r="S33" s="217" t="s">
        <v>610</v>
      </c>
      <c r="T33" s="217" t="s">
        <v>610</v>
      </c>
      <c r="U33" s="217" t="s">
        <v>610</v>
      </c>
      <c r="V33" s="217" t="s">
        <v>610</v>
      </c>
      <c r="W33" s="217" t="s">
        <v>610</v>
      </c>
      <c r="X33" s="217" t="s">
        <v>610</v>
      </c>
    </row>
  </sheetData>
  <sheetProtection algorithmName="SHA-512" hashValue="T8IOKlbLK4tKqQibFszYjM4XhhlfvF6Sss73Ne7ehoPjayFOi240P4C09faK1T1QnMWNXlOb7hWGt6eKWRkMDA==" saltValue="gMhhHW6/d/PIBxq5GQ4LJg==" spinCount="100000" sheet="1" objects="1" scenarios="1"/>
  <mergeCells count="3">
    <mergeCell ref="A3:B3"/>
    <mergeCell ref="A4:B4"/>
    <mergeCell ref="A5:B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5212A-52B5-43BC-BF71-284158CBC190}">
  <dimension ref="A1:C13"/>
  <sheetViews>
    <sheetView workbookViewId="0">
      <selection activeCell="F20" sqref="F20"/>
    </sheetView>
  </sheetViews>
  <sheetFormatPr defaultRowHeight="13.2" x14ac:dyDescent="0.25"/>
  <cols>
    <col min="1" max="1" width="11.33203125" bestFit="1" customWidth="1"/>
    <col min="2" max="2" width="27" bestFit="1" customWidth="1"/>
  </cols>
  <sheetData>
    <row r="1" spans="1:3" x14ac:dyDescent="0.25">
      <c r="A1" s="11" t="s">
        <v>611</v>
      </c>
    </row>
    <row r="3" spans="1:3" x14ac:dyDescent="0.25">
      <c r="A3" t="s">
        <v>612</v>
      </c>
      <c r="B3" t="s">
        <v>613</v>
      </c>
    </row>
    <row r="4" spans="1:3" x14ac:dyDescent="0.25">
      <c r="A4" t="s">
        <v>614</v>
      </c>
      <c r="B4" t="s">
        <v>615</v>
      </c>
    </row>
    <row r="5" spans="1:3" x14ac:dyDescent="0.25">
      <c r="A5" t="s">
        <v>616</v>
      </c>
      <c r="B5" t="s">
        <v>617</v>
      </c>
    </row>
    <row r="6" spans="1:3" x14ac:dyDescent="0.25">
      <c r="A6" t="s">
        <v>618</v>
      </c>
      <c r="B6" t="s">
        <v>619</v>
      </c>
    </row>
    <row r="7" spans="1:3" x14ac:dyDescent="0.25">
      <c r="A7" t="s">
        <v>620</v>
      </c>
      <c r="B7" t="s">
        <v>621</v>
      </c>
    </row>
    <row r="8" spans="1:3" x14ac:dyDescent="0.25">
      <c r="A8" t="s">
        <v>622</v>
      </c>
      <c r="B8" t="s">
        <v>623</v>
      </c>
    </row>
    <row r="9" spans="1:3" x14ac:dyDescent="0.25">
      <c r="A9" t="s">
        <v>624</v>
      </c>
      <c r="B9" t="s">
        <v>625</v>
      </c>
    </row>
    <row r="10" spans="1:3" x14ac:dyDescent="0.25">
      <c r="A10" t="s">
        <v>626</v>
      </c>
      <c r="B10" t="s">
        <v>627</v>
      </c>
    </row>
    <row r="11" spans="1:3" x14ac:dyDescent="0.25">
      <c r="A11" t="s">
        <v>628</v>
      </c>
      <c r="B11" t="s">
        <v>629</v>
      </c>
    </row>
    <row r="12" spans="1:3" x14ac:dyDescent="0.25">
      <c r="A12" t="s">
        <v>630</v>
      </c>
      <c r="B12" t="s">
        <v>631</v>
      </c>
    </row>
    <row r="13" spans="1:3" x14ac:dyDescent="0.25">
      <c r="A13" t="s">
        <v>632</v>
      </c>
      <c r="B13" t="s">
        <v>633</v>
      </c>
      <c r="C13" s="228" t="s">
        <v>634</v>
      </c>
    </row>
  </sheetData>
  <sheetProtection algorithmName="SHA-512" hashValue="RX83/EzMymd/reROlDycrfzTlRnNY6PRGH0Qwj3T3G74fUNgJa67LspgDsm+BCSyhywWHvvuK7+54A8yots+RQ==" saltValue="7+UY4zg9YtnYR5BJvSXmKQ==" spinCount="100000" sheet="1" objects="1" scenarios="1"/>
  <sortState xmlns:xlrd2="http://schemas.microsoft.com/office/spreadsheetml/2017/richdata2" ref="A3:XFD13">
    <sortCondition ref="A3:A13"/>
  </sortState>
  <hyperlinks>
    <hyperlink ref="C13" r:id="rId1" xr:uid="{059B5393-F440-4E5F-9B9C-1A7F65A9B3AA}"/>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932883-F51D-47CF-9B92-17355D56D7CF}">
  <sheetPr codeName="Sheet3">
    <tabColor rgb="FF00B0F0"/>
  </sheetPr>
  <dimension ref="B1:J84"/>
  <sheetViews>
    <sheetView zoomScale="80" zoomScaleNormal="80" workbookViewId="0">
      <selection activeCell="C4" sqref="C4"/>
    </sheetView>
  </sheetViews>
  <sheetFormatPr defaultColWidth="9.109375" defaultRowHeight="13.2" x14ac:dyDescent="0.25"/>
  <cols>
    <col min="1" max="1" width="2.44140625" style="13" customWidth="1"/>
    <col min="2" max="2" width="48.109375" style="13" customWidth="1"/>
    <col min="3" max="8" width="22.33203125" style="13" customWidth="1"/>
    <col min="9" max="9" width="12.33203125" style="13" bestFit="1" customWidth="1"/>
    <col min="10" max="10" width="11.109375" style="13" bestFit="1" customWidth="1"/>
    <col min="11" max="16384" width="9.109375" style="13"/>
  </cols>
  <sheetData>
    <row r="1" spans="2:8" ht="22.8" x14ac:dyDescent="0.4">
      <c r="B1" s="235" t="s">
        <v>635</v>
      </c>
      <c r="C1" s="229"/>
      <c r="D1" s="230"/>
      <c r="E1" s="230"/>
      <c r="F1" s="231"/>
      <c r="G1" s="231"/>
      <c r="H1" s="236"/>
    </row>
    <row r="2" spans="2:8" ht="18" x14ac:dyDescent="0.35">
      <c r="B2" s="232"/>
      <c r="C2" s="275"/>
      <c r="D2" s="276"/>
      <c r="E2" s="276"/>
      <c r="F2" s="277"/>
      <c r="G2" s="277"/>
      <c r="H2" s="22"/>
    </row>
    <row r="3" spans="2:8" ht="14.4" x14ac:dyDescent="0.3">
      <c r="B3" s="237"/>
      <c r="C3" s="276"/>
      <c r="D3" s="276"/>
      <c r="E3" s="276"/>
      <c r="F3" s="277"/>
      <c r="G3" s="277"/>
      <c r="H3" s="22"/>
    </row>
    <row r="4" spans="2:8" ht="18.75" customHeight="1" x14ac:dyDescent="0.35">
      <c r="B4" s="238" t="s">
        <v>636</v>
      </c>
      <c r="C4" s="378" t="s">
        <v>359</v>
      </c>
      <c r="D4" s="279"/>
      <c r="E4" s="276"/>
      <c r="F4" s="277"/>
      <c r="G4" s="277"/>
      <c r="H4" s="22"/>
    </row>
    <row r="5" spans="2:8" ht="18.75" customHeight="1" x14ac:dyDescent="0.35">
      <c r="B5" s="238" t="s">
        <v>637</v>
      </c>
      <c r="C5" s="278" t="str">
        <f>VLOOKUP(C4,Lookup!A:B,2,FALSE)</f>
        <v>-</v>
      </c>
      <c r="D5" s="280"/>
      <c r="E5" s="276"/>
      <c r="F5" s="277"/>
      <c r="G5" s="277"/>
      <c r="H5" s="22"/>
    </row>
    <row r="6" spans="2:8" ht="18.75" customHeight="1" x14ac:dyDescent="0.35">
      <c r="B6" s="232"/>
      <c r="C6" s="275"/>
      <c r="D6" s="281"/>
      <c r="E6" s="276"/>
      <c r="F6" s="277"/>
      <c r="G6" s="277"/>
      <c r="H6" s="22"/>
    </row>
    <row r="7" spans="2:8" ht="15.75" customHeight="1" thickBot="1" x14ac:dyDescent="0.35">
      <c r="B7" s="233"/>
      <c r="C7" s="234"/>
      <c r="D7" s="23"/>
      <c r="E7" s="23"/>
      <c r="F7" s="23"/>
      <c r="G7" s="23"/>
      <c r="H7" s="24"/>
    </row>
    <row r="8" spans="2:8" ht="13.8" thickBot="1" x14ac:dyDescent="0.3"/>
    <row r="9" spans="2:8" ht="21.75" customHeight="1" x14ac:dyDescent="0.25">
      <c r="B9" s="454" t="s">
        <v>575</v>
      </c>
      <c r="C9" s="43" t="s">
        <v>638</v>
      </c>
      <c r="D9" s="456" t="s">
        <v>639</v>
      </c>
      <c r="E9" s="457"/>
      <c r="F9" s="457"/>
      <c r="G9" s="457"/>
      <c r="H9" s="458"/>
    </row>
    <row r="10" spans="2:8" ht="21.75" customHeight="1" x14ac:dyDescent="0.25">
      <c r="B10" s="455"/>
      <c r="C10" s="46" t="s">
        <v>640</v>
      </c>
      <c r="D10" s="46" t="s">
        <v>641</v>
      </c>
      <c r="E10" s="46" t="s">
        <v>642</v>
      </c>
      <c r="F10" s="46" t="s">
        <v>643</v>
      </c>
      <c r="G10" s="46" t="s">
        <v>644</v>
      </c>
      <c r="H10" s="47" t="s">
        <v>1040</v>
      </c>
    </row>
    <row r="11" spans="2:8" ht="21.75" customHeight="1" x14ac:dyDescent="0.25">
      <c r="B11" s="44" t="s">
        <v>645</v>
      </c>
      <c r="C11" s="53">
        <f>'Budget Plan'!C13</f>
        <v>0</v>
      </c>
      <c r="D11" s="53">
        <f>C15</f>
        <v>0</v>
      </c>
      <c r="E11" s="53">
        <f t="shared" ref="E11:H11" si="0">D15</f>
        <v>0</v>
      </c>
      <c r="F11" s="53">
        <f t="shared" si="0"/>
        <v>0</v>
      </c>
      <c r="G11" s="53">
        <f t="shared" si="0"/>
        <v>0</v>
      </c>
      <c r="H11" s="308">
        <f t="shared" si="0"/>
        <v>0</v>
      </c>
    </row>
    <row r="12" spans="2:8" ht="20.25" customHeight="1" x14ac:dyDescent="0.25">
      <c r="B12" s="44" t="s">
        <v>646</v>
      </c>
      <c r="C12" s="53">
        <f>'Budget Plan'!C33+'Budget Plan'!C86</f>
        <v>0</v>
      </c>
      <c r="D12" s="53">
        <f>'Budget Plan'!F33+'Budget Plan'!F86</f>
        <v>0</v>
      </c>
      <c r="E12" s="53">
        <f>'Budget Plan'!G33+'Budget Plan'!G86</f>
        <v>0</v>
      </c>
      <c r="F12" s="53">
        <f>'Budget Plan'!H33+'Budget Plan'!H86</f>
        <v>0</v>
      </c>
      <c r="G12" s="53">
        <f>'Budget Plan'!I33+'Budget Plan'!I86</f>
        <v>0</v>
      </c>
      <c r="H12" s="308">
        <f>'Budget Plan'!J33+'Budget Plan'!J86</f>
        <v>0</v>
      </c>
    </row>
    <row r="13" spans="2:8" ht="20.25" customHeight="1" x14ac:dyDescent="0.25">
      <c r="B13" s="44" t="s">
        <v>647</v>
      </c>
      <c r="C13" s="53">
        <f>'Budget Plan'!C76+'Budget Plan'!C97</f>
        <v>0</v>
      </c>
      <c r="D13" s="53">
        <f>'Budget Plan'!F76+'Budget Plan'!F97</f>
        <v>0</v>
      </c>
      <c r="E13" s="53">
        <f>'Budget Plan'!G76+'Budget Plan'!G97</f>
        <v>0</v>
      </c>
      <c r="F13" s="53">
        <f>'Budget Plan'!H76+'Budget Plan'!H97</f>
        <v>0</v>
      </c>
      <c r="G13" s="53">
        <f>'Budget Plan'!I76+'Budget Plan'!I97</f>
        <v>0</v>
      </c>
      <c r="H13" s="308">
        <f>'Budget Plan'!J76+'Budget Plan'!J97</f>
        <v>0</v>
      </c>
    </row>
    <row r="14" spans="2:8" ht="20.25" customHeight="1" x14ac:dyDescent="0.25">
      <c r="B14" s="44" t="s">
        <v>648</v>
      </c>
      <c r="C14" s="53">
        <f>C12-C13</f>
        <v>0</v>
      </c>
      <c r="D14" s="53">
        <f>D12-D13</f>
        <v>0</v>
      </c>
      <c r="E14" s="53">
        <f t="shared" ref="E14:H14" si="1">E12-E13</f>
        <v>0</v>
      </c>
      <c r="F14" s="53">
        <f t="shared" si="1"/>
        <v>0</v>
      </c>
      <c r="G14" s="53">
        <f t="shared" si="1"/>
        <v>0</v>
      </c>
      <c r="H14" s="308">
        <f t="shared" si="1"/>
        <v>0</v>
      </c>
    </row>
    <row r="15" spans="2:8" ht="20.25" customHeight="1" x14ac:dyDescent="0.25">
      <c r="B15" s="44" t="s">
        <v>649</v>
      </c>
      <c r="C15" s="53">
        <f>C11+C14</f>
        <v>0</v>
      </c>
      <c r="D15" s="53">
        <f>D11+D14</f>
        <v>0</v>
      </c>
      <c r="E15" s="53">
        <f t="shared" ref="E15:H15" si="2">E11+E14</f>
        <v>0</v>
      </c>
      <c r="F15" s="53">
        <f t="shared" si="2"/>
        <v>0</v>
      </c>
      <c r="G15" s="53">
        <f t="shared" si="2"/>
        <v>0</v>
      </c>
      <c r="H15" s="308">
        <f t="shared" si="2"/>
        <v>0</v>
      </c>
    </row>
    <row r="16" spans="2:8" ht="20.25" customHeight="1" thickBot="1" x14ac:dyDescent="0.3">
      <c r="B16" s="45" t="s">
        <v>650</v>
      </c>
      <c r="C16" s="312">
        <f t="shared" ref="C16:H16" si="3">IFERROR((C15/C12),0)</f>
        <v>0</v>
      </c>
      <c r="D16" s="312">
        <f t="shared" si="3"/>
        <v>0</v>
      </c>
      <c r="E16" s="312">
        <f t="shared" si="3"/>
        <v>0</v>
      </c>
      <c r="F16" s="312">
        <f t="shared" si="3"/>
        <v>0</v>
      </c>
      <c r="G16" s="312">
        <f t="shared" si="3"/>
        <v>0</v>
      </c>
      <c r="H16" s="313">
        <f t="shared" si="3"/>
        <v>0</v>
      </c>
    </row>
    <row r="18" spans="2:8" ht="13.8" thickBot="1" x14ac:dyDescent="0.3">
      <c r="B18" s="15"/>
      <c r="C18" s="16"/>
      <c r="D18" s="14"/>
      <c r="E18" s="16"/>
    </row>
    <row r="19" spans="2:8" x14ac:dyDescent="0.25">
      <c r="B19" s="293" t="s">
        <v>651</v>
      </c>
      <c r="C19" s="294">
        <v>45931</v>
      </c>
      <c r="D19" s="294">
        <v>46296</v>
      </c>
      <c r="E19" s="294">
        <v>46661</v>
      </c>
      <c r="F19" s="294">
        <v>47027</v>
      </c>
      <c r="G19" s="295">
        <v>47392</v>
      </c>
      <c r="H19" s="295">
        <v>47757</v>
      </c>
    </row>
    <row r="20" spans="2:8" ht="13.95" customHeight="1" x14ac:dyDescent="0.25">
      <c r="B20" s="44" t="s">
        <v>1029</v>
      </c>
      <c r="C20" s="314">
        <f>'PAN - NOR'!B6</f>
        <v>0</v>
      </c>
      <c r="D20" s="314">
        <f>'PAN - NOR'!C6</f>
        <v>0</v>
      </c>
      <c r="E20" s="314">
        <f>'PAN - NOR'!D6</f>
        <v>0</v>
      </c>
      <c r="F20" s="314">
        <f>'PAN - NOR'!E6</f>
        <v>0</v>
      </c>
      <c r="G20" s="314">
        <f>'PAN - NOR'!F6</f>
        <v>0</v>
      </c>
      <c r="H20" s="315">
        <f>'PAN - NOR'!G6</f>
        <v>0</v>
      </c>
    </row>
    <row r="21" spans="2:8" ht="13.95" customHeight="1" x14ac:dyDescent="0.25">
      <c r="B21" s="44" t="s">
        <v>1030</v>
      </c>
      <c r="C21" s="314">
        <f>'PAN - NOR'!B7</f>
        <v>0</v>
      </c>
      <c r="D21" s="314">
        <f>'PAN - NOR'!C7</f>
        <v>0</v>
      </c>
      <c r="E21" s="314">
        <f>'PAN - NOR'!D7</f>
        <v>0</v>
      </c>
      <c r="F21" s="314">
        <f>'PAN - NOR'!E7</f>
        <v>0</v>
      </c>
      <c r="G21" s="314">
        <f>'PAN - NOR'!F7</f>
        <v>0</v>
      </c>
      <c r="H21" s="315">
        <f>'PAN - NOR'!G7</f>
        <v>0</v>
      </c>
    </row>
    <row r="22" spans="2:8" ht="13.95" customHeight="1" x14ac:dyDescent="0.25">
      <c r="B22" s="44"/>
      <c r="C22" s="292"/>
      <c r="D22" s="292"/>
      <c r="E22" s="292"/>
      <c r="F22" s="292"/>
      <c r="G22" s="292"/>
      <c r="H22" s="296"/>
    </row>
    <row r="23" spans="2:8" ht="13.95" customHeight="1" x14ac:dyDescent="0.25">
      <c r="B23" s="44" t="s">
        <v>652</v>
      </c>
      <c r="C23" s="46" t="s">
        <v>640</v>
      </c>
      <c r="D23" s="46" t="s">
        <v>641</v>
      </c>
      <c r="E23" s="46" t="s">
        <v>642</v>
      </c>
      <c r="F23" s="46" t="s">
        <v>643</v>
      </c>
      <c r="G23" s="47" t="s">
        <v>644</v>
      </c>
      <c r="H23" s="47" t="s">
        <v>1040</v>
      </c>
    </row>
    <row r="24" spans="2:8" ht="13.95" customHeight="1" thickBot="1" x14ac:dyDescent="0.3">
      <c r="B24" s="45" t="s">
        <v>653</v>
      </c>
      <c r="C24" s="316">
        <f>SUMIFS('Access PAN Report'!D:D,'Access PAN Report'!$A:$A,"Total")</f>
        <v>0</v>
      </c>
      <c r="D24" s="316">
        <f>SUMIFS('Access PAN Report'!E:E,'Access PAN Report'!$A:$A,"Total")</f>
        <v>0</v>
      </c>
      <c r="E24" s="316">
        <f>SUMIFS('Access PAN Report'!F:F,'Access PAN Report'!$A:$A,"Total")</f>
        <v>0</v>
      </c>
      <c r="F24" s="316">
        <f>SUMIFS('Access PAN Report'!G:G,'Access PAN Report'!$A:$A,"Total")</f>
        <v>0</v>
      </c>
      <c r="G24" s="316">
        <f>SUMIFS('Access PAN Report'!H:H,'Access PAN Report'!$A:$A,"Total")</f>
        <v>0</v>
      </c>
      <c r="H24" s="317">
        <f>'PAN - NOR'!G30</f>
        <v>0</v>
      </c>
    </row>
    <row r="25" spans="2:8" ht="13.95" customHeight="1" x14ac:dyDescent="0.25">
      <c r="B25" s="15"/>
      <c r="C25" s="16"/>
      <c r="D25" s="16"/>
      <c r="E25" s="16"/>
      <c r="F25" s="16"/>
      <c r="G25" s="16"/>
      <c r="H25" s="16"/>
    </row>
    <row r="26" spans="2:8" ht="13.8" thickBot="1" x14ac:dyDescent="0.3">
      <c r="B26" s="50"/>
      <c r="C26" s="51"/>
      <c r="D26" s="51"/>
      <c r="E26" s="51"/>
    </row>
    <row r="27" spans="2:8" ht="50.25" customHeight="1" x14ac:dyDescent="0.25">
      <c r="B27" s="286" t="s">
        <v>656</v>
      </c>
      <c r="C27" s="287" t="s">
        <v>657</v>
      </c>
      <c r="D27" s="287" t="s">
        <v>658</v>
      </c>
      <c r="E27" s="287" t="s">
        <v>659</v>
      </c>
      <c r="F27" s="287" t="s">
        <v>1053</v>
      </c>
      <c r="G27" s="288" t="s">
        <v>660</v>
      </c>
    </row>
    <row r="28" spans="2:8" x14ac:dyDescent="0.25">
      <c r="B28" s="44" t="s">
        <v>661</v>
      </c>
      <c r="C28" s="53">
        <f>Establishment!I7-Establishment!J7</f>
        <v>0</v>
      </c>
      <c r="D28" s="53">
        <f>Establishment!J7-Establishment!K7</f>
        <v>0</v>
      </c>
      <c r="E28" s="53">
        <f>Establishment!K7-Establishment!L7</f>
        <v>0</v>
      </c>
      <c r="F28" s="53">
        <f>Establishment!L7-Establishment!M7</f>
        <v>0</v>
      </c>
      <c r="G28" s="376"/>
    </row>
    <row r="29" spans="2:8" x14ac:dyDescent="0.25">
      <c r="B29" s="44" t="s">
        <v>662</v>
      </c>
      <c r="C29" s="53">
        <f>Establishment!I8-Establishment!J8</f>
        <v>0</v>
      </c>
      <c r="D29" s="53">
        <f>Establishment!J8-Establishment!K8</f>
        <v>0</v>
      </c>
      <c r="E29" s="53">
        <f>Establishment!K8-Establishment!L8</f>
        <v>0</v>
      </c>
      <c r="F29" s="53">
        <f>Establishment!L8-Establishment!M8</f>
        <v>0</v>
      </c>
      <c r="G29" s="376"/>
    </row>
    <row r="30" spans="2:8" x14ac:dyDescent="0.25">
      <c r="B30" s="44" t="s">
        <v>663</v>
      </c>
      <c r="C30" s="53">
        <f>Establishment!I9-Establishment!J9</f>
        <v>0</v>
      </c>
      <c r="D30" s="53">
        <f>Establishment!J9-Establishment!K9</f>
        <v>0</v>
      </c>
      <c r="E30" s="53">
        <f>Establishment!K9-Establishment!L9</f>
        <v>0</v>
      </c>
      <c r="F30" s="53">
        <f>Establishment!L9-Establishment!M9</f>
        <v>0</v>
      </c>
      <c r="G30" s="376"/>
    </row>
    <row r="31" spans="2:8" x14ac:dyDescent="0.25">
      <c r="B31" s="44" t="s">
        <v>664</v>
      </c>
      <c r="C31" s="53">
        <f>Establishment!I10-Establishment!J10</f>
        <v>0</v>
      </c>
      <c r="D31" s="53">
        <f>Establishment!J10-Establishment!K10</f>
        <v>0</v>
      </c>
      <c r="E31" s="53">
        <f>Establishment!K10-Establishment!L10</f>
        <v>0</v>
      </c>
      <c r="F31" s="53">
        <f>Establishment!L10-Establishment!M10</f>
        <v>0</v>
      </c>
      <c r="G31" s="376"/>
    </row>
    <row r="32" spans="2:8" x14ac:dyDescent="0.25">
      <c r="B32" s="44" t="s">
        <v>665</v>
      </c>
      <c r="C32" s="53">
        <f>Establishment!I11-Establishment!J11</f>
        <v>0</v>
      </c>
      <c r="D32" s="53">
        <f>Establishment!J11-Establishment!K11</f>
        <v>0</v>
      </c>
      <c r="E32" s="53">
        <f>Establishment!K11-Establishment!L11</f>
        <v>0</v>
      </c>
      <c r="F32" s="53">
        <f>Establishment!L11-Establishment!M11</f>
        <v>0</v>
      </c>
      <c r="G32" s="376"/>
    </row>
    <row r="33" spans="2:8" x14ac:dyDescent="0.25">
      <c r="B33" s="44" t="s">
        <v>666</v>
      </c>
      <c r="C33" s="53">
        <f>Establishment!I12-Establishment!J12</f>
        <v>0</v>
      </c>
      <c r="D33" s="53">
        <f>Establishment!J12-Establishment!K12</f>
        <v>0</v>
      </c>
      <c r="E33" s="53">
        <f>Establishment!K12-Establishment!L12</f>
        <v>0</v>
      </c>
      <c r="F33" s="53">
        <f>Establishment!L12-Establishment!M12</f>
        <v>0</v>
      </c>
      <c r="G33" s="376"/>
    </row>
    <row r="34" spans="2:8" x14ac:dyDescent="0.25">
      <c r="B34" s="44" t="s">
        <v>667</v>
      </c>
      <c r="C34" s="53">
        <f>Establishment!I13-Establishment!J13</f>
        <v>0</v>
      </c>
      <c r="D34" s="53">
        <f>Establishment!J13-Establishment!K13</f>
        <v>0</v>
      </c>
      <c r="E34" s="53">
        <f>Establishment!K13-Establishment!L13</f>
        <v>0</v>
      </c>
      <c r="F34" s="53">
        <f>Establishment!L13-Establishment!M13</f>
        <v>0</v>
      </c>
      <c r="G34" s="376"/>
    </row>
    <row r="35" spans="2:8" x14ac:dyDescent="0.25">
      <c r="B35" s="44" t="s">
        <v>668</v>
      </c>
      <c r="C35" s="53">
        <f>Establishment!I14-Establishment!J14</f>
        <v>0</v>
      </c>
      <c r="D35" s="53">
        <f>Establishment!J14-Establishment!K14</f>
        <v>0</v>
      </c>
      <c r="E35" s="53">
        <f>Establishment!K14-Establishment!L14</f>
        <v>0</v>
      </c>
      <c r="F35" s="53">
        <f>Establishment!L14-Establishment!M14</f>
        <v>0</v>
      </c>
      <c r="G35" s="376"/>
    </row>
    <row r="36" spans="2:8" x14ac:dyDescent="0.25">
      <c r="B36" s="44" t="s">
        <v>669</v>
      </c>
      <c r="C36" s="53">
        <f>Establishment!I15-Establishment!J15</f>
        <v>0</v>
      </c>
      <c r="D36" s="53">
        <f>Establishment!J15-Establishment!K15</f>
        <v>0</v>
      </c>
      <c r="E36" s="53">
        <f>Establishment!K15-Establishment!L15</f>
        <v>0</v>
      </c>
      <c r="F36" s="53">
        <f>Establishment!L15-Establishment!M15</f>
        <v>0</v>
      </c>
      <c r="G36" s="376"/>
    </row>
    <row r="37" spans="2:8" x14ac:dyDescent="0.25">
      <c r="B37" s="44" t="s">
        <v>669</v>
      </c>
      <c r="C37" s="53">
        <f>Establishment!I16-Establishment!J16</f>
        <v>0</v>
      </c>
      <c r="D37" s="53">
        <f>Establishment!J16-Establishment!K16</f>
        <v>0</v>
      </c>
      <c r="E37" s="53">
        <f>Establishment!K16-Establishment!L16</f>
        <v>0</v>
      </c>
      <c r="F37" s="53">
        <f>Establishment!L16-Establishment!M16</f>
        <v>0</v>
      </c>
      <c r="G37" s="376"/>
    </row>
    <row r="38" spans="2:8" x14ac:dyDescent="0.25">
      <c r="B38" s="44" t="s">
        <v>669</v>
      </c>
      <c r="C38" s="53">
        <f>Establishment!I17-Establishment!J17</f>
        <v>0</v>
      </c>
      <c r="D38" s="53">
        <f>Establishment!J17-Establishment!K17</f>
        <v>0</v>
      </c>
      <c r="E38" s="53">
        <f>Establishment!K17-Establishment!L17</f>
        <v>0</v>
      </c>
      <c r="F38" s="53">
        <f>Establishment!L17-Establishment!M17</f>
        <v>0</v>
      </c>
      <c r="G38" s="376"/>
    </row>
    <row r="39" spans="2:8" x14ac:dyDescent="0.25">
      <c r="B39" s="44" t="s">
        <v>670</v>
      </c>
      <c r="C39" s="375"/>
      <c r="D39" s="375"/>
      <c r="E39" s="375"/>
      <c r="F39" s="375"/>
      <c r="G39" s="376"/>
    </row>
    <row r="40" spans="2:8" x14ac:dyDescent="0.25">
      <c r="B40" s="44" t="s">
        <v>671</v>
      </c>
      <c r="C40" s="375"/>
      <c r="D40" s="375"/>
      <c r="E40" s="375"/>
      <c r="F40" s="375"/>
      <c r="G40" s="376"/>
    </row>
    <row r="41" spans="2:8" x14ac:dyDescent="0.25">
      <c r="B41" s="44" t="s">
        <v>672</v>
      </c>
      <c r="C41" s="375"/>
      <c r="D41" s="375"/>
      <c r="E41" s="375"/>
      <c r="F41" s="375"/>
      <c r="G41" s="376"/>
    </row>
    <row r="42" spans="2:8" x14ac:dyDescent="0.25">
      <c r="B42" s="44" t="s">
        <v>672</v>
      </c>
      <c r="C42" s="375"/>
      <c r="D42" s="375"/>
      <c r="E42" s="375"/>
      <c r="F42" s="375"/>
      <c r="G42" s="376"/>
    </row>
    <row r="43" spans="2:8" x14ac:dyDescent="0.25">
      <c r="B43" s="44" t="s">
        <v>672</v>
      </c>
      <c r="C43" s="375"/>
      <c r="D43" s="375"/>
      <c r="E43" s="375"/>
      <c r="F43" s="375"/>
      <c r="G43" s="376"/>
    </row>
    <row r="44" spans="2:8" x14ac:dyDescent="0.25">
      <c r="B44" s="44" t="s">
        <v>673</v>
      </c>
      <c r="C44" s="375"/>
      <c r="D44" s="375"/>
      <c r="E44" s="375"/>
      <c r="F44" s="375"/>
      <c r="G44" s="376"/>
    </row>
    <row r="45" spans="2:8" s="49" customFormat="1" ht="13.8" thickBot="1" x14ac:dyDescent="0.3">
      <c r="B45" s="289" t="s">
        <v>674</v>
      </c>
      <c r="C45" s="318">
        <f>SUM(C28:C44)</f>
        <v>0</v>
      </c>
      <c r="D45" s="318">
        <f>SUM(D28:D44)</f>
        <v>0</v>
      </c>
      <c r="E45" s="318">
        <f t="shared" ref="E45:F45" si="4">SUM(E28:E44)</f>
        <v>0</v>
      </c>
      <c r="F45" s="318">
        <f t="shared" si="4"/>
        <v>0</v>
      </c>
      <c r="G45" s="376"/>
    </row>
    <row r="46" spans="2:8" ht="13.8" thickBot="1" x14ac:dyDescent="0.3">
      <c r="B46" s="51"/>
    </row>
    <row r="47" spans="2:8" x14ac:dyDescent="0.25">
      <c r="B47" s="290" t="s">
        <v>675</v>
      </c>
      <c r="C47" s="287" t="s">
        <v>641</v>
      </c>
      <c r="D47" s="287" t="s">
        <v>642</v>
      </c>
      <c r="E47" s="287" t="s">
        <v>643</v>
      </c>
      <c r="F47" s="287" t="s">
        <v>644</v>
      </c>
      <c r="G47" s="287" t="s">
        <v>1040</v>
      </c>
      <c r="H47" s="288" t="s">
        <v>660</v>
      </c>
    </row>
    <row r="48" spans="2:8" x14ac:dyDescent="0.25">
      <c r="B48" s="291" t="s">
        <v>676</v>
      </c>
      <c r="C48" s="319">
        <f>IFERROR(SUM(Establishment!I18/Summary!D12),0)</f>
        <v>0</v>
      </c>
      <c r="D48" s="319">
        <f>IFERROR(SUM(Establishment!J18/Summary!E12),0)</f>
        <v>0</v>
      </c>
      <c r="E48" s="319">
        <f>IFERROR(SUM(Establishment!K18/Summary!F12),0)</f>
        <v>0</v>
      </c>
      <c r="F48" s="319">
        <f>IFERROR(SUM(Establishment!L18/Summary!G12),0)</f>
        <v>0</v>
      </c>
      <c r="G48" s="319">
        <f>IFERROR(SUM(Establishment!M18/Summary!H12),0)</f>
        <v>0</v>
      </c>
      <c r="H48" s="376"/>
    </row>
    <row r="49" spans="2:8" x14ac:dyDescent="0.25">
      <c r="B49" s="291" t="s">
        <v>677</v>
      </c>
      <c r="C49" s="319">
        <f>IFERROR(SUM(Establishment!I18/Summary!D13),0)</f>
        <v>0</v>
      </c>
      <c r="D49" s="319">
        <f>IFERROR(SUM(Establishment!J18/Summary!E13),0)</f>
        <v>0</v>
      </c>
      <c r="E49" s="319">
        <f>IFERROR(SUM(Establishment!K18/Summary!F13),0)</f>
        <v>0</v>
      </c>
      <c r="F49" s="319">
        <f>IFERROR(SUM(Establishment!L18/Summary!G13),0)</f>
        <v>0</v>
      </c>
      <c r="G49" s="319">
        <f>IFERROR(SUM(Establishment!M18/Summary!H13),0)</f>
        <v>0</v>
      </c>
      <c r="H49" s="376"/>
    </row>
    <row r="50" spans="2:8" x14ac:dyDescent="0.25">
      <c r="B50" s="291" t="s">
        <v>678</v>
      </c>
      <c r="C50" s="320">
        <f>IFERROR(AVERAGE('PAN - NOR'!C14:C29),0)</f>
        <v>0</v>
      </c>
      <c r="D50" s="320">
        <f>IFERROR(AVERAGE('PAN - NOR'!D14:D29),0)</f>
        <v>0</v>
      </c>
      <c r="E50" s="320">
        <f>IFERROR(AVERAGE('PAN - NOR'!E14:E29),0)</f>
        <v>0</v>
      </c>
      <c r="F50" s="320">
        <f>IFERROR(AVERAGE('PAN - NOR'!F14:F29),0)</f>
        <v>0</v>
      </c>
      <c r="G50" s="320">
        <f>IFERROR(AVERAGE('PAN - NOR'!G14:G29),0)</f>
        <v>0</v>
      </c>
      <c r="H50" s="376"/>
    </row>
    <row r="51" spans="2:8" x14ac:dyDescent="0.25">
      <c r="B51" s="291" t="s">
        <v>679</v>
      </c>
      <c r="C51" s="322">
        <f>IFERROR((Establishment!I7/Establishment!C7),0)</f>
        <v>0</v>
      </c>
      <c r="D51" s="322">
        <f>IFERROR((Establishment!J7/Establishment!D7),0)</f>
        <v>0</v>
      </c>
      <c r="E51" s="322">
        <f>IFERROR((Establishment!K7/Establishment!E7),0)</f>
        <v>0</v>
      </c>
      <c r="F51" s="322">
        <f>IFERROR((Establishment!L7/Establishment!F7),0)</f>
        <v>0</v>
      </c>
      <c r="G51" s="322">
        <f>IFERROR((Establishment!M7/Establishment!G7),0)</f>
        <v>0</v>
      </c>
      <c r="H51" s="376"/>
    </row>
    <row r="52" spans="2:8" x14ac:dyDescent="0.25">
      <c r="B52" s="291" t="s">
        <v>631</v>
      </c>
      <c r="C52" s="320">
        <f>IFERROR(('PAN - NOR'!C30/Establishment!C7),0)</f>
        <v>0</v>
      </c>
      <c r="D52" s="320">
        <f>IFERROR(('PAN - NOR'!D30/Establishment!D7),0)</f>
        <v>0</v>
      </c>
      <c r="E52" s="320">
        <f>IFERROR(('PAN - NOR'!E30/Establishment!E7),0)</f>
        <v>0</v>
      </c>
      <c r="F52" s="320">
        <f>IFERROR(('PAN - NOR'!F30/Establishment!F7),0)</f>
        <v>0</v>
      </c>
      <c r="G52" s="320">
        <f>IFERROR(('PAN - NOR'!G30/Establishment!G7),0)</f>
        <v>0</v>
      </c>
      <c r="H52" s="376"/>
    </row>
    <row r="53" spans="2:8" x14ac:dyDescent="0.25">
      <c r="B53" s="291" t="s">
        <v>680</v>
      </c>
      <c r="C53" s="321" t="str">
        <f>'PTR, Contact Ratio'!D22</f>
        <v>-</v>
      </c>
      <c r="D53" s="321" t="str">
        <f>'PTR, Contact Ratio'!H22</f>
        <v>-</v>
      </c>
      <c r="E53" s="321" t="str">
        <f>'PTR, Contact Ratio'!J22</f>
        <v>-</v>
      </c>
      <c r="F53" s="321" t="str">
        <f>'PTR, Contact Ratio'!L22</f>
        <v>-</v>
      </c>
      <c r="G53" s="321" t="str">
        <f>'PTR, Contact Ratio'!N22</f>
        <v>-</v>
      </c>
      <c r="H53" s="376"/>
    </row>
    <row r="54" spans="2:8" x14ac:dyDescent="0.25">
      <c r="B54" s="291" t="s">
        <v>681</v>
      </c>
      <c r="C54" s="321">
        <f>Establishment!C7</f>
        <v>0</v>
      </c>
      <c r="D54" s="321">
        <f>Establishment!D7</f>
        <v>0</v>
      </c>
      <c r="E54" s="321">
        <f>Establishment!E7</f>
        <v>0</v>
      </c>
      <c r="F54" s="321">
        <f>Establishment!F7</f>
        <v>0</v>
      </c>
      <c r="G54" s="321">
        <f>Establishment!G7</f>
        <v>0</v>
      </c>
      <c r="H54" s="376"/>
    </row>
    <row r="55" spans="2:8" x14ac:dyDescent="0.25">
      <c r="B55" s="291" t="s">
        <v>682</v>
      </c>
      <c r="C55" s="321">
        <f>Establishment!C8</f>
        <v>0</v>
      </c>
      <c r="D55" s="321">
        <f>Establishment!D8</f>
        <v>0</v>
      </c>
      <c r="E55" s="321">
        <f>Establishment!E8</f>
        <v>0</v>
      </c>
      <c r="F55" s="321">
        <f>Establishment!F8</f>
        <v>0</v>
      </c>
      <c r="G55" s="321">
        <f>Establishment!G8</f>
        <v>0</v>
      </c>
      <c r="H55" s="376"/>
    </row>
    <row r="56" spans="2:8" x14ac:dyDescent="0.25">
      <c r="B56" s="291" t="s">
        <v>683</v>
      </c>
      <c r="C56" s="321">
        <f>Establishment!C9</f>
        <v>0</v>
      </c>
      <c r="D56" s="321">
        <f>Establishment!D9</f>
        <v>0</v>
      </c>
      <c r="E56" s="321">
        <f>Establishment!E9</f>
        <v>0</v>
      </c>
      <c r="F56" s="321">
        <f>Establishment!F9</f>
        <v>0</v>
      </c>
      <c r="G56" s="321">
        <f>Establishment!G9</f>
        <v>0</v>
      </c>
      <c r="H56" s="376"/>
    </row>
    <row r="57" spans="2:8" x14ac:dyDescent="0.25">
      <c r="B57" s="291" t="s">
        <v>684</v>
      </c>
      <c r="C57" s="321">
        <f>Establishment!C10</f>
        <v>0</v>
      </c>
      <c r="D57" s="321">
        <f>Establishment!D10</f>
        <v>0</v>
      </c>
      <c r="E57" s="321">
        <f>Establishment!E10</f>
        <v>0</v>
      </c>
      <c r="F57" s="321">
        <f>Establishment!F10</f>
        <v>0</v>
      </c>
      <c r="G57" s="321">
        <f>Establishment!G10</f>
        <v>0</v>
      </c>
      <c r="H57" s="376"/>
    </row>
    <row r="58" spans="2:8" x14ac:dyDescent="0.25">
      <c r="B58" s="291" t="s">
        <v>685</v>
      </c>
      <c r="C58" s="321">
        <f>Establishment!C11</f>
        <v>0</v>
      </c>
      <c r="D58" s="321">
        <f>Establishment!D11</f>
        <v>0</v>
      </c>
      <c r="E58" s="321">
        <f>Establishment!E11</f>
        <v>0</v>
      </c>
      <c r="F58" s="321">
        <f>Establishment!F11</f>
        <v>0</v>
      </c>
      <c r="G58" s="321">
        <f>Establishment!G11</f>
        <v>0</v>
      </c>
      <c r="H58" s="376"/>
    </row>
    <row r="59" spans="2:8" x14ac:dyDescent="0.25">
      <c r="B59" s="291" t="s">
        <v>686</v>
      </c>
      <c r="C59" s="321">
        <f>Establishment!C12</f>
        <v>0</v>
      </c>
      <c r="D59" s="321">
        <f>Establishment!D12</f>
        <v>0</v>
      </c>
      <c r="E59" s="321">
        <f>Establishment!E12</f>
        <v>0</v>
      </c>
      <c r="F59" s="321">
        <f>Establishment!F12</f>
        <v>0</v>
      </c>
      <c r="G59" s="321">
        <f>Establishment!G12</f>
        <v>0</v>
      </c>
      <c r="H59" s="376"/>
    </row>
    <row r="60" spans="2:8" x14ac:dyDescent="0.25">
      <c r="B60" s="291" t="s">
        <v>687</v>
      </c>
      <c r="C60" s="321">
        <f>Establishment!C13</f>
        <v>0</v>
      </c>
      <c r="D60" s="321">
        <f>Establishment!D13</f>
        <v>0</v>
      </c>
      <c r="E60" s="321">
        <f>Establishment!E13</f>
        <v>0</v>
      </c>
      <c r="F60" s="321">
        <f>Establishment!F13</f>
        <v>0</v>
      </c>
      <c r="G60" s="321">
        <f>Establishment!G13</f>
        <v>0</v>
      </c>
      <c r="H60" s="376"/>
    </row>
    <row r="61" spans="2:8" x14ac:dyDescent="0.25">
      <c r="B61" s="291" t="s">
        <v>688</v>
      </c>
      <c r="C61" s="321">
        <f>Establishment!C14</f>
        <v>0</v>
      </c>
      <c r="D61" s="321">
        <f>Establishment!D14</f>
        <v>0</v>
      </c>
      <c r="E61" s="321">
        <f>Establishment!E14</f>
        <v>0</v>
      </c>
      <c r="F61" s="321">
        <f>Establishment!F14</f>
        <v>0</v>
      </c>
      <c r="G61" s="321">
        <f>Establishment!G14</f>
        <v>0</v>
      </c>
      <c r="H61" s="376"/>
    </row>
    <row r="62" spans="2:8" x14ac:dyDescent="0.25">
      <c r="B62" s="291" t="s">
        <v>689</v>
      </c>
      <c r="C62" s="321">
        <f>Establishment!C15</f>
        <v>0</v>
      </c>
      <c r="D62" s="321">
        <f>Establishment!D15</f>
        <v>0</v>
      </c>
      <c r="E62" s="321">
        <f>Establishment!E15</f>
        <v>0</v>
      </c>
      <c r="F62" s="321">
        <f>Establishment!F15</f>
        <v>0</v>
      </c>
      <c r="G62" s="321">
        <f>Establishment!G15</f>
        <v>0</v>
      </c>
      <c r="H62" s="376"/>
    </row>
    <row r="63" spans="2:8" x14ac:dyDescent="0.25">
      <c r="B63" s="291" t="s">
        <v>689</v>
      </c>
      <c r="C63" s="321">
        <f>Establishment!C16</f>
        <v>0</v>
      </c>
      <c r="D63" s="321">
        <f>Establishment!D16</f>
        <v>0</v>
      </c>
      <c r="E63" s="321">
        <f>Establishment!E16</f>
        <v>0</v>
      </c>
      <c r="F63" s="321">
        <f>Establishment!F16</f>
        <v>0</v>
      </c>
      <c r="G63" s="321">
        <f>Establishment!G16</f>
        <v>0</v>
      </c>
      <c r="H63" s="376"/>
    </row>
    <row r="64" spans="2:8" ht="13.8" thickBot="1" x14ac:dyDescent="0.3">
      <c r="B64" s="289" t="s">
        <v>689</v>
      </c>
      <c r="C64" s="323">
        <f>Establishment!C17</f>
        <v>0</v>
      </c>
      <c r="D64" s="323">
        <f>Establishment!D17</f>
        <v>0</v>
      </c>
      <c r="E64" s="323">
        <f>Establishment!E17</f>
        <v>0</v>
      </c>
      <c r="F64" s="323">
        <f>Establishment!F17</f>
        <v>0</v>
      </c>
      <c r="G64" s="323">
        <f>Establishment!G17</f>
        <v>0</v>
      </c>
      <c r="H64" s="377"/>
    </row>
    <row r="65" spans="2:10" ht="13.8" thickBot="1" x14ac:dyDescent="0.3">
      <c r="B65" s="51"/>
    </row>
    <row r="66" spans="2:10" x14ac:dyDescent="0.25">
      <c r="B66" s="91" t="s">
        <v>690</v>
      </c>
      <c r="C66" s="92"/>
      <c r="D66" s="92"/>
      <c r="E66" s="92"/>
      <c r="F66" s="92"/>
      <c r="G66" s="93"/>
    </row>
    <row r="67" spans="2:10" x14ac:dyDescent="0.25">
      <c r="B67" s="94"/>
      <c r="C67" s="247"/>
      <c r="D67" s="247"/>
      <c r="E67" s="247"/>
      <c r="F67" s="247"/>
      <c r="G67" s="95"/>
    </row>
    <row r="68" spans="2:10" x14ac:dyDescent="0.25">
      <c r="B68" s="96" t="s">
        <v>691</v>
      </c>
      <c r="C68" s="247"/>
      <c r="D68" s="247"/>
      <c r="E68" s="247"/>
      <c r="F68" s="247"/>
      <c r="G68" s="379" t="s">
        <v>692</v>
      </c>
    </row>
    <row r="69" spans="2:10" x14ac:dyDescent="0.25">
      <c r="B69" s="96" t="s">
        <v>693</v>
      </c>
      <c r="C69" s="247"/>
      <c r="D69" s="247"/>
      <c r="E69" s="247"/>
      <c r="F69" s="247"/>
      <c r="G69" s="95" t="s">
        <v>362</v>
      </c>
    </row>
    <row r="70" spans="2:10" x14ac:dyDescent="0.25">
      <c r="B70" s="97" t="s">
        <v>694</v>
      </c>
      <c r="C70" s="247"/>
      <c r="D70" s="247"/>
      <c r="E70" s="247"/>
      <c r="F70" s="247"/>
      <c r="G70" s="95"/>
    </row>
    <row r="71" spans="2:10" x14ac:dyDescent="0.25">
      <c r="B71" s="96" t="s">
        <v>695</v>
      </c>
      <c r="C71" s="247" t="s">
        <v>696</v>
      </c>
      <c r="D71" s="381" t="s">
        <v>697</v>
      </c>
      <c r="E71" s="248"/>
      <c r="F71" s="248"/>
      <c r="G71" s="379" t="s">
        <v>692</v>
      </c>
      <c r="H71" s="453"/>
      <c r="I71" s="453"/>
      <c r="J71" s="453"/>
    </row>
    <row r="72" spans="2:10" ht="13.8" thickBot="1" x14ac:dyDescent="0.3">
      <c r="B72" s="100" t="s">
        <v>698</v>
      </c>
      <c r="C72" s="101" t="s">
        <v>696</v>
      </c>
      <c r="D72" s="382" t="s">
        <v>697</v>
      </c>
      <c r="E72" s="102"/>
      <c r="F72" s="102"/>
      <c r="G72" s="380" t="s">
        <v>692</v>
      </c>
      <c r="H72" s="52"/>
    </row>
    <row r="73" spans="2:10" ht="13.8" thickBot="1" x14ac:dyDescent="0.3"/>
    <row r="74" spans="2:10" ht="15.6" x14ac:dyDescent="0.25">
      <c r="B74" s="249" t="s">
        <v>699</v>
      </c>
      <c r="C74" s="92"/>
      <c r="D74" s="92"/>
      <c r="E74" s="92"/>
      <c r="F74" s="92"/>
      <c r="G74" s="93"/>
    </row>
    <row r="75" spans="2:10" ht="15.6" x14ac:dyDescent="0.25">
      <c r="B75" s="98" t="s">
        <v>700</v>
      </c>
      <c r="C75" s="247"/>
      <c r="D75" s="247"/>
      <c r="E75" s="247"/>
      <c r="F75" s="247"/>
      <c r="G75" s="95"/>
    </row>
    <row r="76" spans="2:10" x14ac:dyDescent="0.25">
      <c r="B76" s="97" t="s">
        <v>694</v>
      </c>
      <c r="C76" s="247"/>
      <c r="D76" s="247"/>
      <c r="E76" s="247"/>
      <c r="F76" s="247"/>
      <c r="G76" s="95"/>
    </row>
    <row r="77" spans="2:10" x14ac:dyDescent="0.25">
      <c r="B77" s="96" t="s">
        <v>701</v>
      </c>
      <c r="C77" s="247" t="s">
        <v>696</v>
      </c>
      <c r="D77" s="381" t="s">
        <v>697</v>
      </c>
      <c r="E77" s="248"/>
      <c r="F77" s="248"/>
      <c r="G77" s="379" t="s">
        <v>692</v>
      </c>
    </row>
    <row r="78" spans="2:10" x14ac:dyDescent="0.25">
      <c r="B78" s="96" t="s">
        <v>702</v>
      </c>
      <c r="C78" s="247" t="s">
        <v>696</v>
      </c>
      <c r="D78" s="381" t="s">
        <v>697</v>
      </c>
      <c r="E78" s="248"/>
      <c r="F78" s="248"/>
      <c r="G78" s="379" t="s">
        <v>692</v>
      </c>
    </row>
    <row r="79" spans="2:10" x14ac:dyDescent="0.25">
      <c r="B79" s="96" t="s">
        <v>703</v>
      </c>
      <c r="C79" s="247" t="s">
        <v>696</v>
      </c>
      <c r="D79" s="381" t="s">
        <v>697</v>
      </c>
      <c r="E79" s="248"/>
      <c r="F79" s="248"/>
      <c r="G79" s="379" t="s">
        <v>692</v>
      </c>
    </row>
    <row r="80" spans="2:10" x14ac:dyDescent="0.25">
      <c r="B80" s="99"/>
      <c r="C80" s="247"/>
      <c r="D80" s="247"/>
      <c r="E80" s="247"/>
      <c r="F80" s="247"/>
      <c r="G80" s="95"/>
    </row>
    <row r="81" spans="2:7" x14ac:dyDescent="0.25">
      <c r="B81" s="97" t="s">
        <v>704</v>
      </c>
      <c r="C81" s="247"/>
      <c r="D81" s="247"/>
      <c r="E81" s="247"/>
      <c r="F81" s="247"/>
      <c r="G81" s="95"/>
    </row>
    <row r="82" spans="2:7" x14ac:dyDescent="0.25">
      <c r="B82" s="97" t="s">
        <v>694</v>
      </c>
      <c r="C82" s="247"/>
      <c r="D82" s="247"/>
      <c r="E82" s="247"/>
      <c r="F82" s="247"/>
      <c r="G82" s="95"/>
    </row>
    <row r="83" spans="2:7" x14ac:dyDescent="0.25">
      <c r="B83" s="96" t="s">
        <v>701</v>
      </c>
      <c r="C83" s="247" t="s">
        <v>696</v>
      </c>
      <c r="D83" s="381" t="s">
        <v>697</v>
      </c>
      <c r="E83" s="248"/>
      <c r="F83" s="248"/>
      <c r="G83" s="379" t="s">
        <v>692</v>
      </c>
    </row>
    <row r="84" spans="2:7" ht="13.8" thickBot="1" x14ac:dyDescent="0.3">
      <c r="B84" s="100" t="s">
        <v>702</v>
      </c>
      <c r="C84" s="101" t="s">
        <v>696</v>
      </c>
      <c r="D84" s="382" t="s">
        <v>697</v>
      </c>
      <c r="E84" s="102"/>
      <c r="F84" s="102"/>
      <c r="G84" s="380" t="s">
        <v>692</v>
      </c>
    </row>
  </sheetData>
  <sheetProtection algorithmName="SHA-512" hashValue="xGciadcJ3m/mUizf9Xud+TfuEZPEPu00ldBejejqgqEeiEnkq4G7Sa/RQnqiuY2hQYo5XWHk2h0qZUi+ioDpYA==" saltValue="6RcrJ4qLTjBaP9ryxM0jLQ==" spinCount="100000" sheet="1" autoFilter="0"/>
  <mergeCells count="3">
    <mergeCell ref="H71:J71"/>
    <mergeCell ref="B9:B10"/>
    <mergeCell ref="D9:H9"/>
  </mergeCells>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95025CC4-B0FA-45A1-A84A-39A1485D3332}">
          <x14:formula1>
            <xm:f>Lookup!$F$9:$F$11</xm:f>
          </x14:formula1>
          <xm:sqref>G69</xm:sqref>
        </x14:dataValidation>
        <x14:dataValidation type="list" allowBlank="1" showInputMessage="1" showErrorMessage="1" xr:uid="{55E7A111-47B7-4D1E-B0C9-64185EC9A8D3}">
          <x14:formula1>
            <xm:f>Lookup!$A$2:$A$201</xm:f>
          </x14:formula1>
          <xm:sqref>D5 C4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AAADA-63C7-455D-BD39-C92236398F43}">
  <sheetPr>
    <tabColor rgb="FF00B0F0"/>
  </sheetPr>
  <dimension ref="A1:L100"/>
  <sheetViews>
    <sheetView workbookViewId="0">
      <selection activeCell="A24" sqref="A24:L39"/>
    </sheetView>
  </sheetViews>
  <sheetFormatPr defaultColWidth="8.5546875" defaultRowHeight="14.4" x14ac:dyDescent="0.3"/>
  <cols>
    <col min="1" max="1" width="17.88671875" style="116" customWidth="1"/>
    <col min="2" max="2" width="37.5546875" style="116" customWidth="1"/>
    <col min="3" max="4" width="11.5546875" style="116" customWidth="1"/>
    <col min="5" max="5" width="13" style="116" customWidth="1"/>
    <col min="6" max="16384" width="8.5546875" style="116"/>
  </cols>
  <sheetData>
    <row r="1" spans="1:12" customFormat="1" ht="21" x14ac:dyDescent="0.25">
      <c r="A1" s="463" t="s">
        <v>705</v>
      </c>
      <c r="B1" s="464"/>
      <c r="C1" s="39"/>
      <c r="D1" s="33"/>
      <c r="E1" s="33"/>
    </row>
    <row r="2" spans="1:12" customFormat="1" ht="12.75" customHeight="1" x14ac:dyDescent="0.25">
      <c r="B2" s="5"/>
      <c r="C2" s="6"/>
      <c r="D2" s="6"/>
    </row>
    <row r="3" spans="1:12" customFormat="1" ht="13.2" x14ac:dyDescent="0.25">
      <c r="A3" s="239" t="s">
        <v>0</v>
      </c>
      <c r="B3" s="465" t="str">
        <f>Summary!C4</f>
        <v>Select School Name</v>
      </c>
      <c r="C3" s="465"/>
      <c r="D3" s="240" t="s">
        <v>637</v>
      </c>
      <c r="E3" s="241" t="str">
        <f>Summary!C5</f>
        <v>-</v>
      </c>
    </row>
    <row r="5" spans="1:12" x14ac:dyDescent="0.3">
      <c r="A5" s="283"/>
      <c r="B5" s="283"/>
      <c r="C5" s="283"/>
      <c r="D5" s="283"/>
      <c r="E5" s="283"/>
      <c r="F5" s="283"/>
      <c r="G5" s="283"/>
      <c r="H5" s="283"/>
      <c r="I5" s="283"/>
      <c r="J5" s="283"/>
      <c r="K5" s="283"/>
      <c r="L5" s="283"/>
    </row>
    <row r="6" spans="1:12" x14ac:dyDescent="0.3">
      <c r="A6" s="284" t="s">
        <v>706</v>
      </c>
    </row>
    <row r="7" spans="1:12" x14ac:dyDescent="0.3">
      <c r="A7" s="466"/>
      <c r="B7" s="459"/>
      <c r="C7" s="459"/>
      <c r="D7" s="459"/>
      <c r="E7" s="459"/>
      <c r="F7" s="459"/>
      <c r="G7" s="459"/>
      <c r="H7" s="459"/>
      <c r="I7" s="459"/>
      <c r="J7" s="459"/>
      <c r="K7" s="459"/>
      <c r="L7" s="459"/>
    </row>
    <row r="8" spans="1:12" x14ac:dyDescent="0.3">
      <c r="A8" s="459"/>
      <c r="B8" s="459"/>
      <c r="C8" s="459"/>
      <c r="D8" s="459"/>
      <c r="E8" s="459"/>
      <c r="F8" s="459"/>
      <c r="G8" s="459"/>
      <c r="H8" s="459"/>
      <c r="I8" s="459"/>
      <c r="J8" s="459"/>
      <c r="K8" s="459"/>
      <c r="L8" s="459"/>
    </row>
    <row r="9" spans="1:12" x14ac:dyDescent="0.3">
      <c r="A9" s="459"/>
      <c r="B9" s="459"/>
      <c r="C9" s="459"/>
      <c r="D9" s="459"/>
      <c r="E9" s="459"/>
      <c r="F9" s="459"/>
      <c r="G9" s="459"/>
      <c r="H9" s="459"/>
      <c r="I9" s="459"/>
      <c r="J9" s="459"/>
      <c r="K9" s="459"/>
      <c r="L9" s="459"/>
    </row>
    <row r="10" spans="1:12" x14ac:dyDescent="0.3">
      <c r="A10" s="459"/>
      <c r="B10" s="459"/>
      <c r="C10" s="459"/>
      <c r="D10" s="459"/>
      <c r="E10" s="459"/>
      <c r="F10" s="459"/>
      <c r="G10" s="459"/>
      <c r="H10" s="459"/>
      <c r="I10" s="459"/>
      <c r="J10" s="459"/>
      <c r="K10" s="459"/>
      <c r="L10" s="459"/>
    </row>
    <row r="11" spans="1:12" x14ac:dyDescent="0.3">
      <c r="A11" s="459"/>
      <c r="B11" s="459"/>
      <c r="C11" s="459"/>
      <c r="D11" s="459"/>
      <c r="E11" s="459"/>
      <c r="F11" s="459"/>
      <c r="G11" s="459"/>
      <c r="H11" s="459"/>
      <c r="I11" s="459"/>
      <c r="J11" s="459"/>
      <c r="K11" s="459"/>
      <c r="L11" s="459"/>
    </row>
    <row r="12" spans="1:12" x14ac:dyDescent="0.3">
      <c r="A12" s="459"/>
      <c r="B12" s="459"/>
      <c r="C12" s="459"/>
      <c r="D12" s="459"/>
      <c r="E12" s="459"/>
      <c r="F12" s="459"/>
      <c r="G12" s="459"/>
      <c r="H12" s="459"/>
      <c r="I12" s="459"/>
      <c r="J12" s="459"/>
      <c r="K12" s="459"/>
      <c r="L12" s="459"/>
    </row>
    <row r="13" spans="1:12" x14ac:dyDescent="0.3">
      <c r="A13" s="459"/>
      <c r="B13" s="459"/>
      <c r="C13" s="459"/>
      <c r="D13" s="459"/>
      <c r="E13" s="459"/>
      <c r="F13" s="459"/>
      <c r="G13" s="459"/>
      <c r="H13" s="459"/>
      <c r="I13" s="459"/>
      <c r="J13" s="459"/>
      <c r="K13" s="459"/>
      <c r="L13" s="459"/>
    </row>
    <row r="14" spans="1:12" x14ac:dyDescent="0.3">
      <c r="A14" s="459"/>
      <c r="B14" s="459"/>
      <c r="C14" s="459"/>
      <c r="D14" s="459"/>
      <c r="E14" s="459"/>
      <c r="F14" s="459"/>
      <c r="G14" s="459"/>
      <c r="H14" s="459"/>
      <c r="I14" s="459"/>
      <c r="J14" s="459"/>
      <c r="K14" s="459"/>
      <c r="L14" s="459"/>
    </row>
    <row r="15" spans="1:12" x14ac:dyDescent="0.3">
      <c r="A15" s="459"/>
      <c r="B15" s="459"/>
      <c r="C15" s="459"/>
      <c r="D15" s="459"/>
      <c r="E15" s="459"/>
      <c r="F15" s="459"/>
      <c r="G15" s="459"/>
      <c r="H15" s="459"/>
      <c r="I15" s="459"/>
      <c r="J15" s="459"/>
      <c r="K15" s="459"/>
      <c r="L15" s="459"/>
    </row>
    <row r="16" spans="1:12" x14ac:dyDescent="0.3">
      <c r="A16" s="459"/>
      <c r="B16" s="459"/>
      <c r="C16" s="459"/>
      <c r="D16" s="459"/>
      <c r="E16" s="459"/>
      <c r="F16" s="459"/>
      <c r="G16" s="459"/>
      <c r="H16" s="459"/>
      <c r="I16" s="459"/>
      <c r="J16" s="459"/>
      <c r="K16" s="459"/>
      <c r="L16" s="459"/>
    </row>
    <row r="17" spans="1:12" x14ac:dyDescent="0.3">
      <c r="A17" s="459"/>
      <c r="B17" s="459"/>
      <c r="C17" s="459"/>
      <c r="D17" s="459"/>
      <c r="E17" s="459"/>
      <c r="F17" s="459"/>
      <c r="G17" s="459"/>
      <c r="H17" s="459"/>
      <c r="I17" s="459"/>
      <c r="J17" s="459"/>
      <c r="K17" s="459"/>
      <c r="L17" s="459"/>
    </row>
    <row r="18" spans="1:12" x14ac:dyDescent="0.3">
      <c r="A18" s="459"/>
      <c r="B18" s="459"/>
      <c r="C18" s="459"/>
      <c r="D18" s="459"/>
      <c r="E18" s="459"/>
      <c r="F18" s="459"/>
      <c r="G18" s="459"/>
      <c r="H18" s="459"/>
      <c r="I18" s="459"/>
      <c r="J18" s="459"/>
      <c r="K18" s="459"/>
      <c r="L18" s="459"/>
    </row>
    <row r="19" spans="1:12" x14ac:dyDescent="0.3">
      <c r="A19" s="459"/>
      <c r="B19" s="459"/>
      <c r="C19" s="459"/>
      <c r="D19" s="459"/>
      <c r="E19" s="459"/>
      <c r="F19" s="459"/>
      <c r="G19" s="459"/>
      <c r="H19" s="459"/>
      <c r="I19" s="459"/>
      <c r="J19" s="459"/>
      <c r="K19" s="459"/>
      <c r="L19" s="459"/>
    </row>
    <row r="20" spans="1:12" x14ac:dyDescent="0.3">
      <c r="A20" s="459"/>
      <c r="B20" s="459"/>
      <c r="C20" s="459"/>
      <c r="D20" s="459"/>
      <c r="E20" s="459"/>
      <c r="F20" s="459"/>
      <c r="G20" s="459"/>
      <c r="H20" s="459"/>
      <c r="I20" s="459"/>
      <c r="J20" s="459"/>
      <c r="K20" s="459"/>
      <c r="L20" s="459"/>
    </row>
    <row r="21" spans="1:12" x14ac:dyDescent="0.3">
      <c r="A21" s="459"/>
      <c r="B21" s="459"/>
      <c r="C21" s="459"/>
      <c r="D21" s="459"/>
      <c r="E21" s="459"/>
      <c r="F21" s="459"/>
      <c r="G21" s="459"/>
      <c r="H21" s="459"/>
      <c r="I21" s="459"/>
      <c r="J21" s="459"/>
      <c r="K21" s="459"/>
      <c r="L21" s="459"/>
    </row>
    <row r="22" spans="1:12" x14ac:dyDescent="0.3">
      <c r="A22" s="460"/>
      <c r="B22" s="460"/>
      <c r="C22" s="460"/>
      <c r="D22" s="460"/>
      <c r="E22" s="460"/>
      <c r="F22" s="460"/>
      <c r="G22" s="460"/>
      <c r="H22" s="460"/>
      <c r="I22" s="460"/>
      <c r="J22" s="460"/>
      <c r="K22" s="460"/>
      <c r="L22" s="460"/>
    </row>
    <row r="23" spans="1:12" x14ac:dyDescent="0.3">
      <c r="A23" s="284" t="s">
        <v>1006</v>
      </c>
    </row>
    <row r="24" spans="1:12" x14ac:dyDescent="0.3">
      <c r="A24" s="459"/>
      <c r="B24" s="459"/>
      <c r="C24" s="459"/>
      <c r="D24" s="459"/>
      <c r="E24" s="459"/>
      <c r="F24" s="459"/>
      <c r="G24" s="459"/>
      <c r="H24" s="459"/>
      <c r="I24" s="459"/>
      <c r="J24" s="459"/>
      <c r="K24" s="459"/>
      <c r="L24" s="459"/>
    </row>
    <row r="25" spans="1:12" x14ac:dyDescent="0.3">
      <c r="A25" s="459"/>
      <c r="B25" s="459"/>
      <c r="C25" s="459"/>
      <c r="D25" s="459"/>
      <c r="E25" s="459"/>
      <c r="F25" s="459"/>
      <c r="G25" s="459"/>
      <c r="H25" s="459"/>
      <c r="I25" s="459"/>
      <c r="J25" s="459"/>
      <c r="K25" s="459"/>
      <c r="L25" s="459"/>
    </row>
    <row r="26" spans="1:12" x14ac:dyDescent="0.3">
      <c r="A26" s="459"/>
      <c r="B26" s="459"/>
      <c r="C26" s="459"/>
      <c r="D26" s="459"/>
      <c r="E26" s="459"/>
      <c r="F26" s="459"/>
      <c r="G26" s="459"/>
      <c r="H26" s="459"/>
      <c r="I26" s="459"/>
      <c r="J26" s="459"/>
      <c r="K26" s="459"/>
      <c r="L26" s="459"/>
    </row>
    <row r="27" spans="1:12" x14ac:dyDescent="0.3">
      <c r="A27" s="459"/>
      <c r="B27" s="459"/>
      <c r="C27" s="459"/>
      <c r="D27" s="459"/>
      <c r="E27" s="459"/>
      <c r="F27" s="459"/>
      <c r="G27" s="459"/>
      <c r="H27" s="459"/>
      <c r="I27" s="459"/>
      <c r="J27" s="459"/>
      <c r="K27" s="459"/>
      <c r="L27" s="459"/>
    </row>
    <row r="28" spans="1:12" x14ac:dyDescent="0.3">
      <c r="A28" s="459"/>
      <c r="B28" s="459"/>
      <c r="C28" s="459"/>
      <c r="D28" s="459"/>
      <c r="E28" s="459"/>
      <c r="F28" s="459"/>
      <c r="G28" s="459"/>
      <c r="H28" s="459"/>
      <c r="I28" s="459"/>
      <c r="J28" s="459"/>
      <c r="K28" s="459"/>
      <c r="L28" s="459"/>
    </row>
    <row r="29" spans="1:12" x14ac:dyDescent="0.3">
      <c r="A29" s="459"/>
      <c r="B29" s="459"/>
      <c r="C29" s="459"/>
      <c r="D29" s="459"/>
      <c r="E29" s="459"/>
      <c r="F29" s="459"/>
      <c r="G29" s="459"/>
      <c r="H29" s="459"/>
      <c r="I29" s="459"/>
      <c r="J29" s="459"/>
      <c r="K29" s="459"/>
      <c r="L29" s="459"/>
    </row>
    <row r="30" spans="1:12" x14ac:dyDescent="0.3">
      <c r="A30" s="459"/>
      <c r="B30" s="459"/>
      <c r="C30" s="459"/>
      <c r="D30" s="459"/>
      <c r="E30" s="459"/>
      <c r="F30" s="459"/>
      <c r="G30" s="459"/>
      <c r="H30" s="459"/>
      <c r="I30" s="459"/>
      <c r="J30" s="459"/>
      <c r="K30" s="459"/>
      <c r="L30" s="459"/>
    </row>
    <row r="31" spans="1:12" x14ac:dyDescent="0.3">
      <c r="A31" s="459"/>
      <c r="B31" s="459"/>
      <c r="C31" s="459"/>
      <c r="D31" s="459"/>
      <c r="E31" s="459"/>
      <c r="F31" s="459"/>
      <c r="G31" s="459"/>
      <c r="H31" s="459"/>
      <c r="I31" s="459"/>
      <c r="J31" s="459"/>
      <c r="K31" s="459"/>
      <c r="L31" s="459"/>
    </row>
    <row r="32" spans="1:12" x14ac:dyDescent="0.3">
      <c r="A32" s="459"/>
      <c r="B32" s="459"/>
      <c r="C32" s="459"/>
      <c r="D32" s="459"/>
      <c r="E32" s="459"/>
      <c r="F32" s="459"/>
      <c r="G32" s="459"/>
      <c r="H32" s="459"/>
      <c r="I32" s="459"/>
      <c r="J32" s="459"/>
      <c r="K32" s="459"/>
      <c r="L32" s="459"/>
    </row>
    <row r="33" spans="1:12" x14ac:dyDescent="0.3">
      <c r="A33" s="459"/>
      <c r="B33" s="459"/>
      <c r="C33" s="459"/>
      <c r="D33" s="459"/>
      <c r="E33" s="459"/>
      <c r="F33" s="459"/>
      <c r="G33" s="459"/>
      <c r="H33" s="459"/>
      <c r="I33" s="459"/>
      <c r="J33" s="459"/>
      <c r="K33" s="459"/>
      <c r="L33" s="459"/>
    </row>
    <row r="34" spans="1:12" x14ac:dyDescent="0.3">
      <c r="A34" s="459"/>
      <c r="B34" s="459"/>
      <c r="C34" s="459"/>
      <c r="D34" s="459"/>
      <c r="E34" s="459"/>
      <c r="F34" s="459"/>
      <c r="G34" s="459"/>
      <c r="H34" s="459"/>
      <c r="I34" s="459"/>
      <c r="J34" s="459"/>
      <c r="K34" s="459"/>
      <c r="L34" s="459"/>
    </row>
    <row r="35" spans="1:12" x14ac:dyDescent="0.3">
      <c r="A35" s="459"/>
      <c r="B35" s="459"/>
      <c r="C35" s="459"/>
      <c r="D35" s="459"/>
      <c r="E35" s="459"/>
      <c r="F35" s="459"/>
      <c r="G35" s="459"/>
      <c r="H35" s="459"/>
      <c r="I35" s="459"/>
      <c r="J35" s="459"/>
      <c r="K35" s="459"/>
      <c r="L35" s="459"/>
    </row>
    <row r="36" spans="1:12" x14ac:dyDescent="0.3">
      <c r="A36" s="459"/>
      <c r="B36" s="459"/>
      <c r="C36" s="459"/>
      <c r="D36" s="459"/>
      <c r="E36" s="459"/>
      <c r="F36" s="459"/>
      <c r="G36" s="459"/>
      <c r="H36" s="459"/>
      <c r="I36" s="459"/>
      <c r="J36" s="459"/>
      <c r="K36" s="459"/>
      <c r="L36" s="459"/>
    </row>
    <row r="37" spans="1:12" x14ac:dyDescent="0.3">
      <c r="A37" s="459"/>
      <c r="B37" s="459"/>
      <c r="C37" s="459"/>
      <c r="D37" s="459"/>
      <c r="E37" s="459"/>
      <c r="F37" s="459"/>
      <c r="G37" s="459"/>
      <c r="H37" s="459"/>
      <c r="I37" s="459"/>
      <c r="J37" s="459"/>
      <c r="K37" s="459"/>
      <c r="L37" s="459"/>
    </row>
    <row r="38" spans="1:12" x14ac:dyDescent="0.3">
      <c r="A38" s="459"/>
      <c r="B38" s="459"/>
      <c r="C38" s="459"/>
      <c r="D38" s="459"/>
      <c r="E38" s="459"/>
      <c r="F38" s="459"/>
      <c r="G38" s="459"/>
      <c r="H38" s="459"/>
      <c r="I38" s="459"/>
      <c r="J38" s="459"/>
      <c r="K38" s="459"/>
      <c r="L38" s="459"/>
    </row>
    <row r="39" spans="1:12" x14ac:dyDescent="0.3">
      <c r="A39" s="460"/>
      <c r="B39" s="460"/>
      <c r="C39" s="460"/>
      <c r="D39" s="460"/>
      <c r="E39" s="460"/>
      <c r="F39" s="460"/>
      <c r="G39" s="460"/>
      <c r="H39" s="460"/>
      <c r="I39" s="460"/>
      <c r="J39" s="460"/>
      <c r="K39" s="460"/>
      <c r="L39" s="460"/>
    </row>
    <row r="40" spans="1:12" x14ac:dyDescent="0.3">
      <c r="A40" s="284" t="s">
        <v>654</v>
      </c>
    </row>
    <row r="41" spans="1:12" x14ac:dyDescent="0.3">
      <c r="A41" s="467"/>
      <c r="B41" s="467"/>
      <c r="C41" s="467"/>
      <c r="D41" s="467"/>
      <c r="E41" s="467"/>
      <c r="F41" s="467"/>
      <c r="G41" s="467"/>
      <c r="H41" s="467"/>
      <c r="I41" s="467"/>
      <c r="J41" s="467"/>
      <c r="K41" s="467"/>
      <c r="L41" s="467"/>
    </row>
    <row r="42" spans="1:12" x14ac:dyDescent="0.3">
      <c r="A42" s="467"/>
      <c r="B42" s="467"/>
      <c r="C42" s="467"/>
      <c r="D42" s="467"/>
      <c r="E42" s="467"/>
      <c r="F42" s="467"/>
      <c r="G42" s="467"/>
      <c r="H42" s="467"/>
      <c r="I42" s="467"/>
      <c r="J42" s="467"/>
      <c r="K42" s="467"/>
      <c r="L42" s="467"/>
    </row>
    <row r="43" spans="1:12" x14ac:dyDescent="0.3">
      <c r="A43" s="467"/>
      <c r="B43" s="467"/>
      <c r="C43" s="467"/>
      <c r="D43" s="467"/>
      <c r="E43" s="467"/>
      <c r="F43" s="467"/>
      <c r="G43" s="467"/>
      <c r="H43" s="467"/>
      <c r="I43" s="467"/>
      <c r="J43" s="467"/>
      <c r="K43" s="467"/>
      <c r="L43" s="467"/>
    </row>
    <row r="44" spans="1:12" x14ac:dyDescent="0.3">
      <c r="A44" s="467"/>
      <c r="B44" s="467"/>
      <c r="C44" s="467"/>
      <c r="D44" s="467"/>
      <c r="E44" s="467"/>
      <c r="F44" s="467"/>
      <c r="G44" s="467"/>
      <c r="H44" s="467"/>
      <c r="I44" s="467"/>
      <c r="J44" s="467"/>
      <c r="K44" s="467"/>
      <c r="L44" s="467"/>
    </row>
    <row r="45" spans="1:12" x14ac:dyDescent="0.3">
      <c r="A45" s="467"/>
      <c r="B45" s="467"/>
      <c r="C45" s="467"/>
      <c r="D45" s="467"/>
      <c r="E45" s="467"/>
      <c r="F45" s="467"/>
      <c r="G45" s="467"/>
      <c r="H45" s="467"/>
      <c r="I45" s="467"/>
      <c r="J45" s="467"/>
      <c r="K45" s="467"/>
      <c r="L45" s="467"/>
    </row>
    <row r="46" spans="1:12" x14ac:dyDescent="0.3">
      <c r="A46" s="467"/>
      <c r="B46" s="467"/>
      <c r="C46" s="467"/>
      <c r="D46" s="467"/>
      <c r="E46" s="467"/>
      <c r="F46" s="467"/>
      <c r="G46" s="467"/>
      <c r="H46" s="467"/>
      <c r="I46" s="467"/>
      <c r="J46" s="467"/>
      <c r="K46" s="467"/>
      <c r="L46" s="467"/>
    </row>
    <row r="47" spans="1:12" x14ac:dyDescent="0.3">
      <c r="A47" s="467"/>
      <c r="B47" s="467"/>
      <c r="C47" s="467"/>
      <c r="D47" s="467"/>
      <c r="E47" s="467"/>
      <c r="F47" s="467"/>
      <c r="G47" s="467"/>
      <c r="H47" s="467"/>
      <c r="I47" s="467"/>
      <c r="J47" s="467"/>
      <c r="K47" s="467"/>
      <c r="L47" s="467"/>
    </row>
    <row r="48" spans="1:12" x14ac:dyDescent="0.3">
      <c r="A48" s="467"/>
      <c r="B48" s="467"/>
      <c r="C48" s="467"/>
      <c r="D48" s="467"/>
      <c r="E48" s="467"/>
      <c r="F48" s="467"/>
      <c r="G48" s="467"/>
      <c r="H48" s="467"/>
      <c r="I48" s="467"/>
      <c r="J48" s="467"/>
      <c r="K48" s="467"/>
      <c r="L48" s="467"/>
    </row>
    <row r="49" spans="1:12" x14ac:dyDescent="0.3">
      <c r="A49" s="467"/>
      <c r="B49" s="467"/>
      <c r="C49" s="467"/>
      <c r="D49" s="467"/>
      <c r="E49" s="467"/>
      <c r="F49" s="467"/>
      <c r="G49" s="467"/>
      <c r="H49" s="467"/>
      <c r="I49" s="467"/>
      <c r="J49" s="467"/>
      <c r="K49" s="467"/>
      <c r="L49" s="467"/>
    </row>
    <row r="50" spans="1:12" x14ac:dyDescent="0.3">
      <c r="A50" s="467"/>
      <c r="B50" s="467"/>
      <c r="C50" s="467"/>
      <c r="D50" s="467"/>
      <c r="E50" s="467"/>
      <c r="F50" s="467"/>
      <c r="G50" s="467"/>
      <c r="H50" s="467"/>
      <c r="I50" s="467"/>
      <c r="J50" s="467"/>
      <c r="K50" s="467"/>
      <c r="L50" s="467"/>
    </row>
    <row r="51" spans="1:12" x14ac:dyDescent="0.3">
      <c r="A51" s="467"/>
      <c r="B51" s="467"/>
      <c r="C51" s="467"/>
      <c r="D51" s="467"/>
      <c r="E51" s="467"/>
      <c r="F51" s="467"/>
      <c r="G51" s="467"/>
      <c r="H51" s="467"/>
      <c r="I51" s="467"/>
      <c r="J51" s="467"/>
      <c r="K51" s="467"/>
      <c r="L51" s="467"/>
    </row>
    <row r="52" spans="1:12" x14ac:dyDescent="0.3">
      <c r="A52" s="467"/>
      <c r="B52" s="467"/>
      <c r="C52" s="467"/>
      <c r="D52" s="467"/>
      <c r="E52" s="467"/>
      <c r="F52" s="467"/>
      <c r="G52" s="467"/>
      <c r="H52" s="467"/>
      <c r="I52" s="467"/>
      <c r="J52" s="467"/>
      <c r="K52" s="467"/>
      <c r="L52" s="467"/>
    </row>
    <row r="53" spans="1:12" x14ac:dyDescent="0.3">
      <c r="A53" s="467"/>
      <c r="B53" s="467"/>
      <c r="C53" s="467"/>
      <c r="D53" s="467"/>
      <c r="E53" s="467"/>
      <c r="F53" s="467"/>
      <c r="G53" s="467"/>
      <c r="H53" s="467"/>
      <c r="I53" s="467"/>
      <c r="J53" s="467"/>
      <c r="K53" s="467"/>
      <c r="L53" s="467"/>
    </row>
    <row r="54" spans="1:12" x14ac:dyDescent="0.3">
      <c r="A54" s="467"/>
      <c r="B54" s="467"/>
      <c r="C54" s="467"/>
      <c r="D54" s="467"/>
      <c r="E54" s="467"/>
      <c r="F54" s="467"/>
      <c r="G54" s="467"/>
      <c r="H54" s="467"/>
      <c r="I54" s="467"/>
      <c r="J54" s="467"/>
      <c r="K54" s="467"/>
      <c r="L54" s="467"/>
    </row>
    <row r="55" spans="1:12" x14ac:dyDescent="0.3">
      <c r="A55" s="467"/>
      <c r="B55" s="467"/>
      <c r="C55" s="467"/>
      <c r="D55" s="467"/>
      <c r="E55" s="467"/>
      <c r="F55" s="467"/>
      <c r="G55" s="467"/>
      <c r="H55" s="467"/>
      <c r="I55" s="467"/>
      <c r="J55" s="467"/>
      <c r="K55" s="467"/>
      <c r="L55" s="467"/>
    </row>
    <row r="56" spans="1:12" x14ac:dyDescent="0.3">
      <c r="A56" s="468"/>
      <c r="B56" s="468"/>
      <c r="C56" s="468"/>
      <c r="D56" s="468"/>
      <c r="E56" s="468"/>
      <c r="F56" s="468"/>
      <c r="G56" s="468"/>
      <c r="H56" s="468"/>
      <c r="I56" s="468"/>
      <c r="J56" s="468"/>
      <c r="K56" s="468"/>
      <c r="L56" s="468"/>
    </row>
    <row r="57" spans="1:12" x14ac:dyDescent="0.3">
      <c r="A57" s="284" t="s">
        <v>1007</v>
      </c>
    </row>
    <row r="58" spans="1:12" x14ac:dyDescent="0.3">
      <c r="A58" s="459"/>
      <c r="B58" s="459"/>
      <c r="C58" s="459"/>
      <c r="D58" s="459"/>
      <c r="E58" s="459"/>
      <c r="F58" s="459"/>
      <c r="G58" s="459"/>
      <c r="H58" s="459"/>
      <c r="I58" s="459"/>
      <c r="J58" s="459"/>
      <c r="K58" s="459"/>
      <c r="L58" s="459"/>
    </row>
    <row r="59" spans="1:12" x14ac:dyDescent="0.3">
      <c r="A59" s="459"/>
      <c r="B59" s="459"/>
      <c r="C59" s="459"/>
      <c r="D59" s="459"/>
      <c r="E59" s="459"/>
      <c r="F59" s="459"/>
      <c r="G59" s="459"/>
      <c r="H59" s="459"/>
      <c r="I59" s="459"/>
      <c r="J59" s="459"/>
      <c r="K59" s="459"/>
      <c r="L59" s="459"/>
    </row>
    <row r="60" spans="1:12" x14ac:dyDescent="0.3">
      <c r="A60" s="459"/>
      <c r="B60" s="459"/>
      <c r="C60" s="459"/>
      <c r="D60" s="459"/>
      <c r="E60" s="459"/>
      <c r="F60" s="459"/>
      <c r="G60" s="459"/>
      <c r="H60" s="459"/>
      <c r="I60" s="459"/>
      <c r="J60" s="459"/>
      <c r="K60" s="459"/>
      <c r="L60" s="459"/>
    </row>
    <row r="61" spans="1:12" x14ac:dyDescent="0.3">
      <c r="A61" s="459"/>
      <c r="B61" s="459"/>
      <c r="C61" s="459"/>
      <c r="D61" s="459"/>
      <c r="E61" s="459"/>
      <c r="F61" s="459"/>
      <c r="G61" s="459"/>
      <c r="H61" s="459"/>
      <c r="I61" s="459"/>
      <c r="J61" s="459"/>
      <c r="K61" s="459"/>
      <c r="L61" s="459"/>
    </row>
    <row r="62" spans="1:12" x14ac:dyDescent="0.3">
      <c r="A62" s="459"/>
      <c r="B62" s="459"/>
      <c r="C62" s="459"/>
      <c r="D62" s="459"/>
      <c r="E62" s="459"/>
      <c r="F62" s="459"/>
      <c r="G62" s="459"/>
      <c r="H62" s="459"/>
      <c r="I62" s="459"/>
      <c r="J62" s="459"/>
      <c r="K62" s="459"/>
      <c r="L62" s="459"/>
    </row>
    <row r="63" spans="1:12" x14ac:dyDescent="0.3">
      <c r="A63" s="459"/>
      <c r="B63" s="459"/>
      <c r="C63" s="459"/>
      <c r="D63" s="459"/>
      <c r="E63" s="459"/>
      <c r="F63" s="459"/>
      <c r="G63" s="459"/>
      <c r="H63" s="459"/>
      <c r="I63" s="459"/>
      <c r="J63" s="459"/>
      <c r="K63" s="459"/>
      <c r="L63" s="459"/>
    </row>
    <row r="64" spans="1:12" x14ac:dyDescent="0.3">
      <c r="A64" s="459"/>
      <c r="B64" s="459"/>
      <c r="C64" s="459"/>
      <c r="D64" s="459"/>
      <c r="E64" s="459"/>
      <c r="F64" s="459"/>
      <c r="G64" s="459"/>
      <c r="H64" s="459"/>
      <c r="I64" s="459"/>
      <c r="J64" s="459"/>
      <c r="K64" s="459"/>
      <c r="L64" s="459"/>
    </row>
    <row r="65" spans="1:12" x14ac:dyDescent="0.3">
      <c r="A65" s="459"/>
      <c r="B65" s="459"/>
      <c r="C65" s="459"/>
      <c r="D65" s="459"/>
      <c r="E65" s="459"/>
      <c r="F65" s="459"/>
      <c r="G65" s="459"/>
      <c r="H65" s="459"/>
      <c r="I65" s="459"/>
      <c r="J65" s="459"/>
      <c r="K65" s="459"/>
      <c r="L65" s="459"/>
    </row>
    <row r="66" spans="1:12" x14ac:dyDescent="0.3">
      <c r="A66" s="459"/>
      <c r="B66" s="459"/>
      <c r="C66" s="459"/>
      <c r="D66" s="459"/>
      <c r="E66" s="459"/>
      <c r="F66" s="459"/>
      <c r="G66" s="459"/>
      <c r="H66" s="459"/>
      <c r="I66" s="459"/>
      <c r="J66" s="459"/>
      <c r="K66" s="459"/>
      <c r="L66" s="459"/>
    </row>
    <row r="67" spans="1:12" x14ac:dyDescent="0.3">
      <c r="A67" s="459"/>
      <c r="B67" s="459"/>
      <c r="C67" s="459"/>
      <c r="D67" s="459"/>
      <c r="E67" s="459"/>
      <c r="F67" s="459"/>
      <c r="G67" s="459"/>
      <c r="H67" s="459"/>
      <c r="I67" s="459"/>
      <c r="J67" s="459"/>
      <c r="K67" s="459"/>
      <c r="L67" s="459"/>
    </row>
    <row r="68" spans="1:12" x14ac:dyDescent="0.3">
      <c r="A68" s="459"/>
      <c r="B68" s="459"/>
      <c r="C68" s="459"/>
      <c r="D68" s="459"/>
      <c r="E68" s="459"/>
      <c r="F68" s="459"/>
      <c r="G68" s="459"/>
      <c r="H68" s="459"/>
      <c r="I68" s="459"/>
      <c r="J68" s="459"/>
      <c r="K68" s="459"/>
      <c r="L68" s="459"/>
    </row>
    <row r="69" spans="1:12" x14ac:dyDescent="0.3">
      <c r="A69" s="459"/>
      <c r="B69" s="459"/>
      <c r="C69" s="459"/>
      <c r="D69" s="459"/>
      <c r="E69" s="459"/>
      <c r="F69" s="459"/>
      <c r="G69" s="459"/>
      <c r="H69" s="459"/>
      <c r="I69" s="459"/>
      <c r="J69" s="459"/>
      <c r="K69" s="459"/>
      <c r="L69" s="459"/>
    </row>
    <row r="70" spans="1:12" x14ac:dyDescent="0.3">
      <c r="A70" s="459"/>
      <c r="B70" s="459"/>
      <c r="C70" s="459"/>
      <c r="D70" s="459"/>
      <c r="E70" s="459"/>
      <c r="F70" s="459"/>
      <c r="G70" s="459"/>
      <c r="H70" s="459"/>
      <c r="I70" s="459"/>
      <c r="J70" s="459"/>
      <c r="K70" s="459"/>
      <c r="L70" s="459"/>
    </row>
    <row r="71" spans="1:12" x14ac:dyDescent="0.3">
      <c r="A71" s="459"/>
      <c r="B71" s="459"/>
      <c r="C71" s="459"/>
      <c r="D71" s="459"/>
      <c r="E71" s="459"/>
      <c r="F71" s="459"/>
      <c r="G71" s="459"/>
      <c r="H71" s="459"/>
      <c r="I71" s="459"/>
      <c r="J71" s="459"/>
      <c r="K71" s="459"/>
      <c r="L71" s="459"/>
    </row>
    <row r="72" spans="1:12" x14ac:dyDescent="0.3">
      <c r="A72" s="459"/>
      <c r="B72" s="459"/>
      <c r="C72" s="459"/>
      <c r="D72" s="459"/>
      <c r="E72" s="459"/>
      <c r="F72" s="459"/>
      <c r="G72" s="459"/>
      <c r="H72" s="459"/>
      <c r="I72" s="459"/>
      <c r="J72" s="459"/>
      <c r="K72" s="459"/>
      <c r="L72" s="459"/>
    </row>
    <row r="73" spans="1:12" x14ac:dyDescent="0.3">
      <c r="A73" s="460"/>
      <c r="B73" s="460"/>
      <c r="C73" s="460"/>
      <c r="D73" s="460"/>
      <c r="E73" s="460"/>
      <c r="F73" s="460"/>
      <c r="G73" s="460"/>
      <c r="H73" s="460"/>
      <c r="I73" s="460"/>
      <c r="J73" s="460"/>
      <c r="K73" s="460"/>
      <c r="L73" s="460"/>
    </row>
    <row r="74" spans="1:12" x14ac:dyDescent="0.3">
      <c r="A74" s="284" t="s">
        <v>655</v>
      </c>
    </row>
    <row r="75" spans="1:12" x14ac:dyDescent="0.3">
      <c r="A75" s="459"/>
      <c r="B75" s="459"/>
      <c r="C75" s="459"/>
      <c r="D75" s="459"/>
      <c r="E75" s="459"/>
      <c r="F75" s="459"/>
      <c r="G75" s="459"/>
      <c r="H75" s="459"/>
      <c r="I75" s="459"/>
      <c r="J75" s="459"/>
      <c r="K75" s="459"/>
      <c r="L75" s="459"/>
    </row>
    <row r="76" spans="1:12" x14ac:dyDescent="0.3">
      <c r="A76" s="459"/>
      <c r="B76" s="459"/>
      <c r="C76" s="459"/>
      <c r="D76" s="459"/>
      <c r="E76" s="459"/>
      <c r="F76" s="459"/>
      <c r="G76" s="459"/>
      <c r="H76" s="459"/>
      <c r="I76" s="459"/>
      <c r="J76" s="459"/>
      <c r="K76" s="459"/>
      <c r="L76" s="459"/>
    </row>
    <row r="77" spans="1:12" x14ac:dyDescent="0.3">
      <c r="A77" s="459"/>
      <c r="B77" s="459"/>
      <c r="C77" s="459"/>
      <c r="D77" s="459"/>
      <c r="E77" s="459"/>
      <c r="F77" s="459"/>
      <c r="G77" s="459"/>
      <c r="H77" s="459"/>
      <c r="I77" s="459"/>
      <c r="J77" s="459"/>
      <c r="K77" s="459"/>
      <c r="L77" s="459"/>
    </row>
    <row r="78" spans="1:12" x14ac:dyDescent="0.3">
      <c r="A78" s="459"/>
      <c r="B78" s="459"/>
      <c r="C78" s="459"/>
      <c r="D78" s="459"/>
      <c r="E78" s="459"/>
      <c r="F78" s="459"/>
      <c r="G78" s="459"/>
      <c r="H78" s="459"/>
      <c r="I78" s="459"/>
      <c r="J78" s="459"/>
      <c r="K78" s="459"/>
      <c r="L78" s="459"/>
    </row>
    <row r="79" spans="1:12" x14ac:dyDescent="0.3">
      <c r="A79" s="459"/>
      <c r="B79" s="459"/>
      <c r="C79" s="459"/>
      <c r="D79" s="459"/>
      <c r="E79" s="459"/>
      <c r="F79" s="459"/>
      <c r="G79" s="459"/>
      <c r="H79" s="459"/>
      <c r="I79" s="459"/>
      <c r="J79" s="459"/>
      <c r="K79" s="459"/>
      <c r="L79" s="459"/>
    </row>
    <row r="80" spans="1:12" x14ac:dyDescent="0.3">
      <c r="A80" s="459"/>
      <c r="B80" s="459"/>
      <c r="C80" s="459"/>
      <c r="D80" s="459"/>
      <c r="E80" s="459"/>
      <c r="F80" s="459"/>
      <c r="G80" s="459"/>
      <c r="H80" s="459"/>
      <c r="I80" s="459"/>
      <c r="J80" s="459"/>
      <c r="K80" s="459"/>
      <c r="L80" s="459"/>
    </row>
    <row r="81" spans="1:12" x14ac:dyDescent="0.3">
      <c r="A81" s="459"/>
      <c r="B81" s="459"/>
      <c r="C81" s="459"/>
      <c r="D81" s="459"/>
      <c r="E81" s="459"/>
      <c r="F81" s="459"/>
      <c r="G81" s="459"/>
      <c r="H81" s="459"/>
      <c r="I81" s="459"/>
      <c r="J81" s="459"/>
      <c r="K81" s="459"/>
      <c r="L81" s="459"/>
    </row>
    <row r="82" spans="1:12" x14ac:dyDescent="0.3">
      <c r="A82" s="459"/>
      <c r="B82" s="459"/>
      <c r="C82" s="459"/>
      <c r="D82" s="459"/>
      <c r="E82" s="459"/>
      <c r="F82" s="459"/>
      <c r="G82" s="459"/>
      <c r="H82" s="459"/>
      <c r="I82" s="459"/>
      <c r="J82" s="459"/>
      <c r="K82" s="459"/>
      <c r="L82" s="459"/>
    </row>
    <row r="83" spans="1:12" x14ac:dyDescent="0.3">
      <c r="A83" s="459"/>
      <c r="B83" s="459"/>
      <c r="C83" s="459"/>
      <c r="D83" s="459"/>
      <c r="E83" s="459"/>
      <c r="F83" s="459"/>
      <c r="G83" s="459"/>
      <c r="H83" s="459"/>
      <c r="I83" s="459"/>
      <c r="J83" s="459"/>
      <c r="K83" s="459"/>
      <c r="L83" s="459"/>
    </row>
    <row r="84" spans="1:12" x14ac:dyDescent="0.3">
      <c r="A84" s="459"/>
      <c r="B84" s="459"/>
      <c r="C84" s="459"/>
      <c r="D84" s="459"/>
      <c r="E84" s="459"/>
      <c r="F84" s="459"/>
      <c r="G84" s="459"/>
      <c r="H84" s="459"/>
      <c r="I84" s="459"/>
      <c r="J84" s="459"/>
      <c r="K84" s="459"/>
      <c r="L84" s="459"/>
    </row>
    <row r="85" spans="1:12" x14ac:dyDescent="0.3">
      <c r="A85" s="459"/>
      <c r="B85" s="459"/>
      <c r="C85" s="459"/>
      <c r="D85" s="459"/>
      <c r="E85" s="459"/>
      <c r="F85" s="459"/>
      <c r="G85" s="459"/>
      <c r="H85" s="459"/>
      <c r="I85" s="459"/>
      <c r="J85" s="459"/>
      <c r="K85" s="459"/>
      <c r="L85" s="459"/>
    </row>
    <row r="86" spans="1:12" x14ac:dyDescent="0.3">
      <c r="A86" s="459"/>
      <c r="B86" s="459"/>
      <c r="C86" s="459"/>
      <c r="D86" s="459"/>
      <c r="E86" s="459"/>
      <c r="F86" s="459"/>
      <c r="G86" s="459"/>
      <c r="H86" s="459"/>
      <c r="I86" s="459"/>
      <c r="J86" s="459"/>
      <c r="K86" s="459"/>
      <c r="L86" s="459"/>
    </row>
    <row r="87" spans="1:12" x14ac:dyDescent="0.3">
      <c r="A87" s="459"/>
      <c r="B87" s="459"/>
      <c r="C87" s="459"/>
      <c r="D87" s="459"/>
      <c r="E87" s="459"/>
      <c r="F87" s="459"/>
      <c r="G87" s="459"/>
      <c r="H87" s="459"/>
      <c r="I87" s="459"/>
      <c r="J87" s="459"/>
      <c r="K87" s="459"/>
      <c r="L87" s="459"/>
    </row>
    <row r="88" spans="1:12" x14ac:dyDescent="0.3">
      <c r="A88" s="459"/>
      <c r="B88" s="459"/>
      <c r="C88" s="459"/>
      <c r="D88" s="459"/>
      <c r="E88" s="459"/>
      <c r="F88" s="459"/>
      <c r="G88" s="459"/>
      <c r="H88" s="459"/>
      <c r="I88" s="459"/>
      <c r="J88" s="459"/>
      <c r="K88" s="459"/>
      <c r="L88" s="459"/>
    </row>
    <row r="89" spans="1:12" x14ac:dyDescent="0.3">
      <c r="A89" s="459"/>
      <c r="B89" s="459"/>
      <c r="C89" s="459"/>
      <c r="D89" s="459"/>
      <c r="E89" s="459"/>
      <c r="F89" s="459"/>
      <c r="G89" s="459"/>
      <c r="H89" s="459"/>
      <c r="I89" s="459"/>
      <c r="J89" s="459"/>
      <c r="K89" s="459"/>
      <c r="L89" s="459"/>
    </row>
    <row r="90" spans="1:12" x14ac:dyDescent="0.3">
      <c r="A90" s="460"/>
      <c r="B90" s="460"/>
      <c r="C90" s="460"/>
      <c r="D90" s="460"/>
      <c r="E90" s="460"/>
      <c r="F90" s="460"/>
      <c r="G90" s="460"/>
      <c r="H90" s="460"/>
      <c r="I90" s="460"/>
      <c r="J90" s="460"/>
      <c r="K90" s="460"/>
      <c r="L90" s="460"/>
    </row>
    <row r="91" spans="1:12" x14ac:dyDescent="0.3">
      <c r="A91" s="284" t="s">
        <v>708</v>
      </c>
    </row>
    <row r="92" spans="1:12" x14ac:dyDescent="0.3">
      <c r="A92" s="461"/>
      <c r="B92" s="461"/>
      <c r="C92" s="461"/>
      <c r="D92" s="461"/>
      <c r="E92" s="461"/>
      <c r="F92" s="461"/>
      <c r="G92" s="461"/>
      <c r="H92" s="461"/>
      <c r="I92" s="461"/>
      <c r="J92" s="461"/>
      <c r="K92" s="461"/>
      <c r="L92" s="461"/>
    </row>
    <row r="93" spans="1:12" x14ac:dyDescent="0.3">
      <c r="A93" s="461"/>
      <c r="B93" s="461"/>
      <c r="C93" s="461"/>
      <c r="D93" s="461"/>
      <c r="E93" s="461"/>
      <c r="F93" s="461"/>
      <c r="G93" s="461"/>
      <c r="H93" s="461"/>
      <c r="I93" s="461"/>
      <c r="J93" s="461"/>
      <c r="K93" s="461"/>
      <c r="L93" s="461"/>
    </row>
    <row r="94" spans="1:12" x14ac:dyDescent="0.3">
      <c r="A94" s="461"/>
      <c r="B94" s="461"/>
      <c r="C94" s="461"/>
      <c r="D94" s="461"/>
      <c r="E94" s="461"/>
      <c r="F94" s="461"/>
      <c r="G94" s="461"/>
      <c r="H94" s="461"/>
      <c r="I94" s="461"/>
      <c r="J94" s="461"/>
      <c r="K94" s="461"/>
      <c r="L94" s="461"/>
    </row>
    <row r="95" spans="1:12" x14ac:dyDescent="0.3">
      <c r="A95" s="462"/>
      <c r="B95" s="462"/>
      <c r="C95" s="462"/>
      <c r="D95" s="462"/>
      <c r="E95" s="462"/>
      <c r="F95" s="462"/>
      <c r="G95" s="462"/>
      <c r="H95" s="462"/>
      <c r="I95" s="462"/>
      <c r="J95" s="462"/>
      <c r="K95" s="462"/>
      <c r="L95" s="462"/>
    </row>
    <row r="96" spans="1:12" x14ac:dyDescent="0.3">
      <c r="A96" s="284" t="s">
        <v>709</v>
      </c>
    </row>
    <row r="97" spans="1:12" x14ac:dyDescent="0.3">
      <c r="A97" s="459"/>
      <c r="B97" s="459"/>
      <c r="C97" s="459"/>
      <c r="D97" s="459"/>
      <c r="E97" s="459"/>
      <c r="F97" s="459"/>
      <c r="G97" s="459"/>
      <c r="H97" s="459"/>
      <c r="I97" s="459"/>
      <c r="J97" s="459"/>
      <c r="K97" s="459"/>
      <c r="L97" s="459"/>
    </row>
    <row r="98" spans="1:12" x14ac:dyDescent="0.3">
      <c r="A98" s="459"/>
      <c r="B98" s="459"/>
      <c r="C98" s="459"/>
      <c r="D98" s="459"/>
      <c r="E98" s="459"/>
      <c r="F98" s="459"/>
      <c r="G98" s="459"/>
      <c r="H98" s="459"/>
      <c r="I98" s="459"/>
      <c r="J98" s="459"/>
      <c r="K98" s="459"/>
      <c r="L98" s="459"/>
    </row>
    <row r="99" spans="1:12" x14ac:dyDescent="0.3">
      <c r="A99" s="459"/>
      <c r="B99" s="459"/>
      <c r="C99" s="459"/>
      <c r="D99" s="459"/>
      <c r="E99" s="459"/>
      <c r="F99" s="459"/>
      <c r="G99" s="459"/>
      <c r="H99" s="459"/>
      <c r="I99" s="459"/>
      <c r="J99" s="459"/>
      <c r="K99" s="459"/>
      <c r="L99" s="459"/>
    </row>
    <row r="100" spans="1:12" x14ac:dyDescent="0.3">
      <c r="A100" s="460"/>
      <c r="B100" s="460"/>
      <c r="C100" s="460"/>
      <c r="D100" s="460"/>
      <c r="E100" s="460"/>
      <c r="F100" s="460"/>
      <c r="G100" s="460"/>
      <c r="H100" s="460"/>
      <c r="I100" s="460"/>
      <c r="J100" s="460"/>
      <c r="K100" s="460"/>
      <c r="L100" s="460"/>
    </row>
  </sheetData>
  <sheetProtection algorithmName="SHA-512" hashValue="dAW7IZ37/RHq0Rfo96SkW8x+1sgrgeq97X8R03i+LDR8QOLPq+h8vtoyC11K+HRqGB1ilY84tWqXLyOZ/VBbvA==" saltValue="qGe3YX7TZbwacfc02R3PDQ==" spinCount="100000" sheet="1" objects="1" scenarios="1"/>
  <mergeCells count="9">
    <mergeCell ref="A58:L73"/>
    <mergeCell ref="A75:L90"/>
    <mergeCell ref="A92:L95"/>
    <mergeCell ref="A97:L100"/>
    <mergeCell ref="A1:B1"/>
    <mergeCell ref="B3:C3"/>
    <mergeCell ref="A7:L22"/>
    <mergeCell ref="A24:L39"/>
    <mergeCell ref="A41:L56"/>
  </mergeCells>
  <pageMargins left="0.7" right="0.7" top="0.75" bottom="0.75" header="0.3" footer="0.3"/>
  <pageSetup paperSize="0" orientation="portrait"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7D6DB6-5435-4CBD-9212-9A2FFFF27B83}">
  <sheetPr>
    <tabColor rgb="FF00B0F0"/>
  </sheetPr>
  <dimension ref="A1:I7"/>
  <sheetViews>
    <sheetView zoomScaleNormal="100" workbookViewId="0">
      <selection activeCell="A15" sqref="A15"/>
    </sheetView>
  </sheetViews>
  <sheetFormatPr defaultRowHeight="13.2" x14ac:dyDescent="0.25"/>
  <cols>
    <col min="1" max="4" width="42.44140625" customWidth="1"/>
    <col min="5" max="5" width="22.88671875" customWidth="1"/>
    <col min="6" max="6" width="42.44140625" customWidth="1"/>
    <col min="7" max="7" width="22.88671875" customWidth="1"/>
    <col min="8" max="9" width="42.44140625" customWidth="1"/>
  </cols>
  <sheetData>
    <row r="1" spans="1:9" ht="21" x14ac:dyDescent="0.25">
      <c r="A1" s="463" t="s">
        <v>580</v>
      </c>
      <c r="B1" s="464"/>
      <c r="C1" s="39"/>
      <c r="D1" s="33"/>
      <c r="E1" s="33"/>
      <c r="F1" s="33"/>
      <c r="G1" s="33"/>
      <c r="H1" s="33"/>
      <c r="I1" s="33"/>
    </row>
    <row r="2" spans="1:9" ht="12.75" customHeight="1" x14ac:dyDescent="0.25">
      <c r="B2" s="5"/>
      <c r="C2" s="6"/>
      <c r="D2" s="6"/>
    </row>
    <row r="3" spans="1:9" ht="13.8" x14ac:dyDescent="0.25">
      <c r="A3" s="242" t="s">
        <v>0</v>
      </c>
      <c r="B3" s="469" t="str">
        <f>Summary!C4</f>
        <v>Select School Name</v>
      </c>
      <c r="C3" s="469"/>
      <c r="D3" s="244" t="s">
        <v>637</v>
      </c>
      <c r="E3" s="245" t="str">
        <f>Summary!C5</f>
        <v>-</v>
      </c>
    </row>
    <row r="4" spans="1:9" ht="14.4" x14ac:dyDescent="0.25">
      <c r="A4" s="168"/>
      <c r="B4" s="168"/>
      <c r="C4" s="168"/>
      <c r="D4" s="168"/>
      <c r="E4" s="168"/>
      <c r="F4" s="168"/>
      <c r="G4" s="168"/>
      <c r="H4" s="168"/>
      <c r="I4" s="168"/>
    </row>
    <row r="5" spans="1:9" ht="14.4" x14ac:dyDescent="0.25">
      <c r="A5" s="297"/>
      <c r="B5" s="168"/>
      <c r="C5" s="168"/>
      <c r="D5" s="168"/>
      <c r="E5" s="168"/>
      <c r="F5" s="168"/>
      <c r="G5" s="168"/>
      <c r="H5" s="168"/>
      <c r="I5" s="168"/>
    </row>
    <row r="6" spans="1:9" ht="15" thickBot="1" x14ac:dyDescent="0.3">
      <c r="A6" s="168"/>
      <c r="B6" s="168"/>
      <c r="C6" s="168"/>
      <c r="D6" s="168"/>
      <c r="E6" s="168"/>
      <c r="F6" s="168"/>
      <c r="G6" s="168"/>
      <c r="H6" s="168"/>
      <c r="I6" s="168"/>
    </row>
    <row r="7" spans="1:9" ht="15" thickBot="1" x14ac:dyDescent="0.3">
      <c r="A7" s="173" t="s">
        <v>710</v>
      </c>
      <c r="B7" s="174" t="s">
        <v>711</v>
      </c>
      <c r="C7" s="174" t="s">
        <v>712</v>
      </c>
      <c r="D7" s="174" t="s">
        <v>713</v>
      </c>
      <c r="E7" s="174" t="s">
        <v>714</v>
      </c>
      <c r="F7" s="174" t="s">
        <v>715</v>
      </c>
      <c r="G7" s="174" t="s">
        <v>716</v>
      </c>
      <c r="H7" s="174" t="s">
        <v>717</v>
      </c>
      <c r="I7" s="175" t="s">
        <v>707</v>
      </c>
    </row>
  </sheetData>
  <mergeCells count="2">
    <mergeCell ref="A1:B1"/>
    <mergeCell ref="B3:C3"/>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AA8E297-D724-4266-9415-847E4887972A}">
          <x14:formula1>
            <xm:f>Lookup!$H$3:$H$5</xm:f>
          </x14:formula1>
          <xm:sqref>G8:G36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rgb="FF00B0F0"/>
  </sheetPr>
  <dimension ref="A1:N111"/>
  <sheetViews>
    <sheetView zoomScale="90" zoomScaleNormal="90" zoomScaleSheetLayoutView="75" workbookViewId="0">
      <pane xSplit="2" ySplit="6" topLeftCell="C17" activePane="bottomRight" state="frozen"/>
      <selection pane="topRight" activeCell="C1" sqref="C1"/>
      <selection pane="bottomLeft" activeCell="A7" sqref="A7"/>
      <selection pane="bottomRight" activeCell="E23" sqref="E23"/>
    </sheetView>
  </sheetViews>
  <sheetFormatPr defaultColWidth="9.109375" defaultRowHeight="12.75" customHeight="1" x14ac:dyDescent="0.25"/>
  <cols>
    <col min="1" max="1" width="22.109375" customWidth="1"/>
    <col min="2" max="2" width="67.5546875" style="5" customWidth="1"/>
    <col min="3" max="3" width="13.44140625" style="6" customWidth="1"/>
    <col min="4" max="4" width="12.109375" style="6" customWidth="1"/>
    <col min="5" max="5" width="12.109375" customWidth="1"/>
    <col min="6" max="6" width="15.88671875" customWidth="1"/>
    <col min="7" max="10" width="12.109375" customWidth="1"/>
    <col min="11" max="11" width="41.44140625" customWidth="1"/>
    <col min="12" max="13" width="41.44140625" style="5" customWidth="1"/>
    <col min="14" max="14" width="13.109375" style="7" customWidth="1"/>
  </cols>
  <sheetData>
    <row r="1" spans="1:14" ht="21" x14ac:dyDescent="0.25">
      <c r="A1" s="463" t="s">
        <v>718</v>
      </c>
      <c r="B1" s="464"/>
      <c r="C1" s="39"/>
      <c r="D1" s="33"/>
      <c r="E1" s="33"/>
      <c r="F1" s="33"/>
      <c r="G1" s="33"/>
      <c r="H1" s="33"/>
      <c r="I1" s="33"/>
      <c r="J1" s="33"/>
      <c r="K1" s="33"/>
      <c r="L1" s="33"/>
      <c r="M1" s="33"/>
      <c r="N1" s="33"/>
    </row>
    <row r="2" spans="1:14" ht="12.75" customHeight="1" x14ac:dyDescent="0.25">
      <c r="I2" s="352"/>
      <c r="J2" s="352"/>
    </row>
    <row r="3" spans="1:14" ht="13.8" x14ac:dyDescent="0.25">
      <c r="A3" s="242" t="s">
        <v>0</v>
      </c>
      <c r="B3" s="469" t="str">
        <f>Summary!C4</f>
        <v>Select School Name</v>
      </c>
      <c r="C3" s="469"/>
      <c r="D3" s="244" t="s">
        <v>637</v>
      </c>
      <c r="E3" s="245" t="str">
        <f>Summary!C5</f>
        <v>-</v>
      </c>
      <c r="L3"/>
      <c r="M3"/>
      <c r="N3"/>
    </row>
    <row r="4" spans="1:14" ht="15" customHeight="1" x14ac:dyDescent="0.25">
      <c r="G4" s="473" t="s">
        <v>719</v>
      </c>
      <c r="H4" s="473"/>
      <c r="I4" s="473"/>
      <c r="J4" s="250" t="s">
        <v>720</v>
      </c>
      <c r="L4"/>
    </row>
    <row r="5" spans="1:14" ht="39.6" x14ac:dyDescent="0.25">
      <c r="A5" s="241" t="s">
        <v>612</v>
      </c>
      <c r="B5" s="250" t="s">
        <v>721</v>
      </c>
      <c r="C5" s="251" t="s">
        <v>1046</v>
      </c>
      <c r="D5" s="250" t="s">
        <v>1047</v>
      </c>
      <c r="E5" s="250" t="s">
        <v>1048</v>
      </c>
      <c r="F5" s="250" t="s">
        <v>1049</v>
      </c>
      <c r="G5" s="250" t="s">
        <v>1050</v>
      </c>
      <c r="H5" s="250" t="s">
        <v>1051</v>
      </c>
      <c r="I5" s="250" t="s">
        <v>1052</v>
      </c>
      <c r="J5" s="250" t="s">
        <v>722</v>
      </c>
      <c r="K5" s="241" t="s">
        <v>723</v>
      </c>
      <c r="L5" s="250" t="s">
        <v>724</v>
      </c>
      <c r="M5" s="250" t="s">
        <v>725</v>
      </c>
      <c r="N5" s="241" t="s">
        <v>726</v>
      </c>
    </row>
    <row r="6" spans="1:14" ht="7.5" customHeight="1" x14ac:dyDescent="0.25">
      <c r="L6"/>
    </row>
    <row r="7" spans="1:14" ht="15" customHeight="1" x14ac:dyDescent="0.25">
      <c r="A7" s="471" t="s">
        <v>51</v>
      </c>
      <c r="B7" s="471"/>
      <c r="L7"/>
    </row>
    <row r="8" spans="1:14" ht="15" customHeight="1" x14ac:dyDescent="0.25">
      <c r="A8" s="9" t="s">
        <v>155</v>
      </c>
      <c r="B8" s="8" t="s">
        <v>727</v>
      </c>
      <c r="C8" s="324">
        <f>IFERROR(ROUND(SUMIFS(Outturn!BK:BK,Outturn!$C:$C,'Budget Plan'!$E$3),2),0)</f>
        <v>0</v>
      </c>
      <c r="D8" s="324">
        <v>0</v>
      </c>
      <c r="E8" s="90">
        <v>0</v>
      </c>
      <c r="F8" s="90">
        <v>0</v>
      </c>
      <c r="G8" s="90">
        <v>0</v>
      </c>
      <c r="H8" s="90">
        <v>0</v>
      </c>
      <c r="I8" s="90">
        <v>0</v>
      </c>
      <c r="J8" s="90">
        <v>0</v>
      </c>
      <c r="K8" s="326"/>
      <c r="L8" s="326"/>
      <c r="M8" s="327"/>
      <c r="N8" s="328" t="s">
        <v>362</v>
      </c>
    </row>
    <row r="9" spans="1:14" ht="15" customHeight="1" x14ac:dyDescent="0.25">
      <c r="A9" s="9" t="s">
        <v>156</v>
      </c>
      <c r="B9" s="8" t="s">
        <v>728</v>
      </c>
      <c r="C9" s="324">
        <v>0</v>
      </c>
      <c r="D9" s="324">
        <f>C80</f>
        <v>0</v>
      </c>
      <c r="E9" s="90">
        <f>D9</f>
        <v>0</v>
      </c>
      <c r="F9" s="90">
        <f>E9</f>
        <v>0</v>
      </c>
      <c r="G9" s="90">
        <f>F80</f>
        <v>0</v>
      </c>
      <c r="H9" s="90">
        <f>G80</f>
        <v>0</v>
      </c>
      <c r="I9" s="90">
        <f t="shared" ref="I9:J9" si="0">H80</f>
        <v>0</v>
      </c>
      <c r="J9" s="90">
        <f t="shared" si="0"/>
        <v>0</v>
      </c>
      <c r="K9" s="326"/>
      <c r="L9" s="326"/>
      <c r="M9" s="327"/>
      <c r="N9" s="328" t="s">
        <v>362</v>
      </c>
    </row>
    <row r="10" spans="1:14" ht="15" customHeight="1" x14ac:dyDescent="0.25">
      <c r="A10" s="9" t="s">
        <v>157</v>
      </c>
      <c r="B10" s="8" t="s">
        <v>729</v>
      </c>
      <c r="C10" s="324">
        <f>IFERROR(ROUND(SUMIFS(Outturn!CA:CA,Outturn!$C:$C,'Budget Plan'!$E$3),2),0)</f>
        <v>0</v>
      </c>
      <c r="D10" s="324">
        <f>C101</f>
        <v>0</v>
      </c>
      <c r="E10" s="90">
        <f t="shared" ref="E10" si="1">D10</f>
        <v>0</v>
      </c>
      <c r="F10" s="90">
        <f>E10</f>
        <v>0</v>
      </c>
      <c r="G10" s="90">
        <f>F101</f>
        <v>0</v>
      </c>
      <c r="H10" s="90">
        <f t="shared" ref="H10:J10" si="2">G101</f>
        <v>0</v>
      </c>
      <c r="I10" s="90">
        <f t="shared" si="2"/>
        <v>0</v>
      </c>
      <c r="J10" s="90">
        <f t="shared" si="2"/>
        <v>0</v>
      </c>
      <c r="K10" s="326"/>
      <c r="L10" s="326"/>
      <c r="M10" s="327"/>
      <c r="N10" s="328" t="s">
        <v>362</v>
      </c>
    </row>
    <row r="11" spans="1:14" ht="15" customHeight="1" x14ac:dyDescent="0.25">
      <c r="A11" s="9" t="s">
        <v>158</v>
      </c>
      <c r="B11" s="8" t="s">
        <v>730</v>
      </c>
      <c r="C11" s="324">
        <v>0</v>
      </c>
      <c r="D11" s="324">
        <v>0</v>
      </c>
      <c r="E11" s="90">
        <v>0</v>
      </c>
      <c r="F11" s="90">
        <v>0</v>
      </c>
      <c r="G11" s="90">
        <v>0</v>
      </c>
      <c r="H11" s="90">
        <v>0</v>
      </c>
      <c r="I11" s="90">
        <v>0</v>
      </c>
      <c r="J11" s="90">
        <v>0</v>
      </c>
      <c r="K11" s="326"/>
      <c r="L11" s="326"/>
      <c r="M11" s="327"/>
      <c r="N11" s="328" t="s">
        <v>362</v>
      </c>
    </row>
    <row r="12" spans="1:14" ht="15" customHeight="1" x14ac:dyDescent="0.25">
      <c r="A12" s="9" t="s">
        <v>159</v>
      </c>
      <c r="B12" s="2" t="s">
        <v>731</v>
      </c>
      <c r="C12" s="324">
        <f>IFERROR(ROUND(VLOOKUP($E$3,Outturn!C:DZ,86,FALSE),2),0)</f>
        <v>0</v>
      </c>
      <c r="D12" s="324">
        <v>0</v>
      </c>
      <c r="E12" s="90">
        <v>0</v>
      </c>
      <c r="F12" s="90">
        <v>0</v>
      </c>
      <c r="G12" s="90">
        <v>0</v>
      </c>
      <c r="H12" s="90">
        <v>0</v>
      </c>
      <c r="I12" s="90">
        <v>0</v>
      </c>
      <c r="J12" s="90">
        <v>0</v>
      </c>
      <c r="K12" s="326"/>
      <c r="L12" s="326"/>
      <c r="M12" s="327"/>
      <c r="N12" s="328" t="s">
        <v>362</v>
      </c>
    </row>
    <row r="13" spans="1:14" ht="15" customHeight="1" x14ac:dyDescent="0.25">
      <c r="A13" s="470" t="s">
        <v>732</v>
      </c>
      <c r="B13" s="470"/>
      <c r="C13" s="254">
        <f t="shared" ref="C13:J13" si="3">SUM(C8:C12)</f>
        <v>0</v>
      </c>
      <c r="D13" s="254">
        <f t="shared" si="3"/>
        <v>0</v>
      </c>
      <c r="E13" s="254">
        <f t="shared" si="3"/>
        <v>0</v>
      </c>
      <c r="F13" s="254">
        <f t="shared" si="3"/>
        <v>0</v>
      </c>
      <c r="G13" s="254">
        <f t="shared" si="3"/>
        <v>0</v>
      </c>
      <c r="H13" s="254">
        <f t="shared" si="3"/>
        <v>0</v>
      </c>
      <c r="I13" s="254">
        <f t="shared" si="3"/>
        <v>0</v>
      </c>
      <c r="J13" s="254">
        <f t="shared" si="3"/>
        <v>0</v>
      </c>
      <c r="K13" s="255"/>
      <c r="L13" s="256"/>
      <c r="M13" s="256"/>
      <c r="N13" s="257"/>
    </row>
    <row r="14" spans="1:14" ht="6" customHeight="1" x14ac:dyDescent="0.25">
      <c r="C14" s="54"/>
      <c r="D14" s="54"/>
      <c r="E14" s="55"/>
      <c r="F14" s="55"/>
      <c r="G14" s="55"/>
      <c r="H14" s="55"/>
      <c r="I14" s="55"/>
      <c r="J14" s="55"/>
      <c r="L14"/>
    </row>
    <row r="15" spans="1:14" ht="15" customHeight="1" x14ac:dyDescent="0.25">
      <c r="A15" s="471" t="s">
        <v>673</v>
      </c>
      <c r="B15" s="471"/>
      <c r="C15" s="56"/>
      <c r="D15" s="56"/>
      <c r="E15" s="472"/>
      <c r="F15" s="472"/>
      <c r="G15" s="472"/>
      <c r="H15" s="472"/>
      <c r="I15" s="472"/>
      <c r="J15" s="472"/>
      <c r="K15" s="3"/>
      <c r="L15" s="4"/>
      <c r="M15" s="4"/>
      <c r="N15" s="3"/>
    </row>
    <row r="16" spans="1:14" ht="15" customHeight="1" x14ac:dyDescent="0.25">
      <c r="A16" s="1" t="s">
        <v>100</v>
      </c>
      <c r="B16" s="2" t="s">
        <v>733</v>
      </c>
      <c r="C16" s="324">
        <f>IFERROR(ROUND(SUMIFS(Outturn!I:I,Outturn!$C:$C,'Budget Plan'!$E$3),2),0)</f>
        <v>0</v>
      </c>
      <c r="D16" s="324">
        <f>_xlfn.IFNA(SUMIFS('Access Budget Plan'!C:C,'Access Budget Plan'!$A:$A,$A16),0)</f>
        <v>0</v>
      </c>
      <c r="E16" s="325"/>
      <c r="F16" s="90">
        <f>D16+E16</f>
        <v>0</v>
      </c>
      <c r="G16" s="90">
        <f>_xlfn.IFNA(SUMIFS('Access Budget Plan'!D:D,'Access Budget Plan'!$A:$A,$A16),0)</f>
        <v>0</v>
      </c>
      <c r="H16" s="90">
        <f>_xlfn.IFNA(SUMIFS('Access Budget Plan'!E:E,'Access Budget Plan'!$A:$A,$A16),0)</f>
        <v>0</v>
      </c>
      <c r="I16" s="90">
        <f>_xlfn.IFNA(SUMIFS('Access Budget Plan'!F:F,'Access Budget Plan'!$A:$A,$A16),0)</f>
        <v>0</v>
      </c>
      <c r="J16" s="90">
        <f>_xlfn.IFNA(SUMIFS('Access Budget Plan'!G:G,'Access Budget Plan'!$A:$A,$A16),0)</f>
        <v>0</v>
      </c>
      <c r="K16" s="329"/>
      <c r="L16" s="330"/>
      <c r="M16" s="330"/>
      <c r="N16" s="328" t="s">
        <v>362</v>
      </c>
    </row>
    <row r="17" spans="1:14" ht="15" customHeight="1" x14ac:dyDescent="0.25">
      <c r="A17" s="1" t="s">
        <v>101</v>
      </c>
      <c r="B17" s="2" t="s">
        <v>734</v>
      </c>
      <c r="C17" s="324">
        <f>IFERROR(ROUND(SUMIFS(Outturn!J:J,Outturn!$C:$C,'Budget Plan'!$E$3),2),0)</f>
        <v>0</v>
      </c>
      <c r="D17" s="324">
        <f>_xlfn.IFNA(SUMIFS('Access Budget Plan'!C:C,'Access Budget Plan'!$A:$A,$A17),0)</f>
        <v>0</v>
      </c>
      <c r="E17" s="325"/>
      <c r="F17" s="90">
        <f t="shared" ref="F17:F32" si="4">D17+E17</f>
        <v>0</v>
      </c>
      <c r="G17" s="90">
        <f>_xlfn.IFNA(SUMIFS('Access Budget Plan'!D:D,'Access Budget Plan'!$A:$A,$A17),0)</f>
        <v>0</v>
      </c>
      <c r="H17" s="90">
        <f>_xlfn.IFNA(SUMIFS('Access Budget Plan'!E:E,'Access Budget Plan'!$A:$A,$A17),0)</f>
        <v>0</v>
      </c>
      <c r="I17" s="90">
        <f>_xlfn.IFNA(SUMIFS('Access Budget Plan'!F:F,'Access Budget Plan'!$A:$A,$A17),0)</f>
        <v>0</v>
      </c>
      <c r="J17" s="90">
        <f>_xlfn.IFNA(SUMIFS('Access Budget Plan'!G:G,'Access Budget Plan'!$A:$A,$A17),0)</f>
        <v>0</v>
      </c>
      <c r="K17" s="330"/>
      <c r="L17" s="330"/>
      <c r="M17" s="330"/>
      <c r="N17" s="328" t="s">
        <v>362</v>
      </c>
    </row>
    <row r="18" spans="1:14" ht="15" customHeight="1" x14ac:dyDescent="0.25">
      <c r="A18" s="1" t="s">
        <v>102</v>
      </c>
      <c r="B18" s="2" t="s">
        <v>735</v>
      </c>
      <c r="C18" s="324">
        <f>IFERROR(ROUND(SUMIFS(Outturn!K:K,Outturn!$C:$C,'Budget Plan'!$E$3),2),0)</f>
        <v>0</v>
      </c>
      <c r="D18" s="324">
        <f>_xlfn.IFNA(SUMIFS('Access Budget Plan'!C:C,'Access Budget Plan'!$A:$A,$A18),0)</f>
        <v>0</v>
      </c>
      <c r="E18" s="325"/>
      <c r="F18" s="90">
        <f t="shared" si="4"/>
        <v>0</v>
      </c>
      <c r="G18" s="90">
        <f>_xlfn.IFNA(SUMIFS('Access Budget Plan'!D:D,'Access Budget Plan'!$A:$A,$A18),0)</f>
        <v>0</v>
      </c>
      <c r="H18" s="90">
        <f>_xlfn.IFNA(SUMIFS('Access Budget Plan'!E:E,'Access Budget Plan'!$A:$A,$A18),0)</f>
        <v>0</v>
      </c>
      <c r="I18" s="90">
        <f>_xlfn.IFNA(SUMIFS('Access Budget Plan'!F:F,'Access Budget Plan'!$A:$A,$A18),0)</f>
        <v>0</v>
      </c>
      <c r="J18" s="90">
        <f>_xlfn.IFNA(SUMIFS('Access Budget Plan'!G:G,'Access Budget Plan'!$A:$A,$A18),0)</f>
        <v>0</v>
      </c>
      <c r="K18" s="330"/>
      <c r="L18" s="330"/>
      <c r="M18" s="330"/>
      <c r="N18" s="328" t="s">
        <v>362</v>
      </c>
    </row>
    <row r="19" spans="1:14" ht="15" customHeight="1" x14ac:dyDescent="0.25">
      <c r="A19" s="1" t="s">
        <v>103</v>
      </c>
      <c r="B19" s="2" t="s">
        <v>736</v>
      </c>
      <c r="C19" s="324">
        <f>IFERROR(ROUND(SUMIFS(Outturn!L:L,Outturn!$C:$C,'Budget Plan'!$E$3),2),0)</f>
        <v>0</v>
      </c>
      <c r="D19" s="324">
        <f>_xlfn.IFNA(SUMIFS('Access Budget Plan'!C:C,'Access Budget Plan'!$A:$A,$A19),0)</f>
        <v>0</v>
      </c>
      <c r="E19" s="325"/>
      <c r="F19" s="90">
        <f t="shared" si="4"/>
        <v>0</v>
      </c>
      <c r="G19" s="90">
        <f>_xlfn.IFNA(SUMIFS('Access Budget Plan'!D:D,'Access Budget Plan'!$A:$A,$A19),0)</f>
        <v>0</v>
      </c>
      <c r="H19" s="90">
        <f>_xlfn.IFNA(SUMIFS('Access Budget Plan'!E:E,'Access Budget Plan'!$A:$A,$A19),0)</f>
        <v>0</v>
      </c>
      <c r="I19" s="90">
        <f>_xlfn.IFNA(SUMIFS('Access Budget Plan'!F:F,'Access Budget Plan'!$A:$A,$A19),0)</f>
        <v>0</v>
      </c>
      <c r="J19" s="90">
        <f>_xlfn.IFNA(SUMIFS('Access Budget Plan'!G:G,'Access Budget Plan'!$A:$A,$A19),0)</f>
        <v>0</v>
      </c>
      <c r="K19" s="329"/>
      <c r="L19" s="330"/>
      <c r="M19" s="330"/>
      <c r="N19" s="328" t="s">
        <v>362</v>
      </c>
    </row>
    <row r="20" spans="1:14" ht="15" customHeight="1" x14ac:dyDescent="0.25">
      <c r="A20" s="1" t="s">
        <v>104</v>
      </c>
      <c r="B20" s="2" t="s">
        <v>8</v>
      </c>
      <c r="C20" s="324">
        <f>IFERROR(ROUND(SUMIFS(Outturn!M:M,Outturn!$C:$C,'Budget Plan'!$E$3),2),0)</f>
        <v>0</v>
      </c>
      <c r="D20" s="324">
        <f>_xlfn.IFNA(SUMIFS('Access Budget Plan'!C:C,'Access Budget Plan'!$A:$A,$A20),0)</f>
        <v>0</v>
      </c>
      <c r="E20" s="325"/>
      <c r="F20" s="90">
        <f t="shared" si="4"/>
        <v>0</v>
      </c>
      <c r="G20" s="90">
        <f>_xlfn.IFNA(SUMIFS('Access Budget Plan'!D:D,'Access Budget Plan'!$A:$A,$A20),0)</f>
        <v>0</v>
      </c>
      <c r="H20" s="90">
        <f>_xlfn.IFNA(SUMIFS('Access Budget Plan'!E:E,'Access Budget Plan'!$A:$A,$A20),0)</f>
        <v>0</v>
      </c>
      <c r="I20" s="90">
        <f>_xlfn.IFNA(SUMIFS('Access Budget Plan'!F:F,'Access Budget Plan'!$A:$A,$A20),0)</f>
        <v>0</v>
      </c>
      <c r="J20" s="90">
        <f>_xlfn.IFNA(SUMIFS('Access Budget Plan'!G:G,'Access Budget Plan'!$A:$A,$A20),0)</f>
        <v>0</v>
      </c>
      <c r="K20" s="330"/>
      <c r="L20" s="330"/>
      <c r="M20" s="330"/>
      <c r="N20" s="328" t="s">
        <v>362</v>
      </c>
    </row>
    <row r="21" spans="1:14" ht="15" customHeight="1" x14ac:dyDescent="0.25">
      <c r="A21" s="1" t="s">
        <v>105</v>
      </c>
      <c r="B21" s="2" t="s">
        <v>737</v>
      </c>
      <c r="C21" s="324">
        <f>IFERROR(ROUND(SUMIFS(Outturn!N:N,Outturn!$C:$C,'Budget Plan'!$E$3),2),0)</f>
        <v>0</v>
      </c>
      <c r="D21" s="324">
        <f>_xlfn.IFNA(SUMIFS('Access Budget Plan'!C:C,'Access Budget Plan'!$A:$A,$A21),0)</f>
        <v>0</v>
      </c>
      <c r="E21" s="325"/>
      <c r="F21" s="90">
        <f t="shared" si="4"/>
        <v>0</v>
      </c>
      <c r="G21" s="90">
        <f>_xlfn.IFNA(SUMIFS('Access Budget Plan'!D:D,'Access Budget Plan'!$A:$A,$A21),0)</f>
        <v>0</v>
      </c>
      <c r="H21" s="90">
        <f>_xlfn.IFNA(SUMIFS('Access Budget Plan'!E:E,'Access Budget Plan'!$A:$A,$A21),0)</f>
        <v>0</v>
      </c>
      <c r="I21" s="90">
        <f>_xlfn.IFNA(SUMIFS('Access Budget Plan'!F:F,'Access Budget Plan'!$A:$A,$A21),0)</f>
        <v>0</v>
      </c>
      <c r="J21" s="90">
        <f>_xlfn.IFNA(SUMIFS('Access Budget Plan'!G:G,'Access Budget Plan'!$A:$A,$A21),0)</f>
        <v>0</v>
      </c>
      <c r="K21" s="330"/>
      <c r="L21" s="327"/>
      <c r="M21" s="330"/>
      <c r="N21" s="328" t="s">
        <v>362</v>
      </c>
    </row>
    <row r="22" spans="1:14" ht="15" customHeight="1" x14ac:dyDescent="0.25">
      <c r="A22" s="1" t="s">
        <v>106</v>
      </c>
      <c r="B22" s="2" t="s">
        <v>738</v>
      </c>
      <c r="C22" s="324">
        <f>IFERROR(ROUND(SUMIFS(Outturn!O:O,Outturn!$C:$C,'Budget Plan'!$E$3),2),0)</f>
        <v>0</v>
      </c>
      <c r="D22" s="324">
        <f>_xlfn.IFNA(SUMIFS('Access Budget Plan'!C:C,'Access Budget Plan'!$A:$A,$A22),0)</f>
        <v>0</v>
      </c>
      <c r="E22" s="325"/>
      <c r="F22" s="90">
        <f t="shared" si="4"/>
        <v>0</v>
      </c>
      <c r="G22" s="90">
        <f>_xlfn.IFNA(SUMIFS('Access Budget Plan'!D:D,'Access Budget Plan'!$A:$A,$A22),0)</f>
        <v>0</v>
      </c>
      <c r="H22" s="90">
        <f>_xlfn.IFNA(SUMIFS('Access Budget Plan'!E:E,'Access Budget Plan'!$A:$A,$A22),0)</f>
        <v>0</v>
      </c>
      <c r="I22" s="90">
        <f>_xlfn.IFNA(SUMIFS('Access Budget Plan'!F:F,'Access Budget Plan'!$A:$A,$A22),0)</f>
        <v>0</v>
      </c>
      <c r="J22" s="90">
        <f>_xlfn.IFNA(SUMIFS('Access Budget Plan'!G:G,'Access Budget Plan'!$A:$A,$A22),0)</f>
        <v>0</v>
      </c>
      <c r="K22" s="329"/>
      <c r="L22" s="330"/>
      <c r="M22" s="330"/>
      <c r="N22" s="328" t="s">
        <v>362</v>
      </c>
    </row>
    <row r="23" spans="1:14" ht="15" customHeight="1" x14ac:dyDescent="0.25">
      <c r="A23" s="1" t="s">
        <v>107</v>
      </c>
      <c r="B23" s="2" t="s">
        <v>11</v>
      </c>
      <c r="C23" s="324">
        <f>IFERROR(ROUND(SUMIFS(Outturn!P:P,Outturn!$C:$C,'Budget Plan'!$E$3),2),0)</f>
        <v>0</v>
      </c>
      <c r="D23" s="324">
        <f>_xlfn.IFNA(SUMIFS('Access Budget Plan'!C:C,'Access Budget Plan'!$A:$A,$A23),0)</f>
        <v>0</v>
      </c>
      <c r="E23" s="325"/>
      <c r="F23" s="90">
        <f t="shared" si="4"/>
        <v>0</v>
      </c>
      <c r="G23" s="90">
        <f>_xlfn.IFNA(SUMIFS('Access Budget Plan'!D:D,'Access Budget Plan'!$A:$A,$A23),0)</f>
        <v>0</v>
      </c>
      <c r="H23" s="90">
        <f>_xlfn.IFNA(SUMIFS('Access Budget Plan'!E:E,'Access Budget Plan'!$A:$A,$A23),0)</f>
        <v>0</v>
      </c>
      <c r="I23" s="90">
        <f>_xlfn.IFNA(SUMIFS('Access Budget Plan'!F:F,'Access Budget Plan'!$A:$A,$A23),0)</f>
        <v>0</v>
      </c>
      <c r="J23" s="90">
        <f>_xlfn.IFNA(SUMIFS('Access Budget Plan'!G:G,'Access Budget Plan'!$A:$A,$A23),0)</f>
        <v>0</v>
      </c>
      <c r="K23" s="329"/>
      <c r="L23" s="330"/>
      <c r="M23" s="330"/>
      <c r="N23" s="328" t="s">
        <v>362</v>
      </c>
    </row>
    <row r="24" spans="1:14" ht="15" customHeight="1" x14ac:dyDescent="0.25">
      <c r="A24" s="1" t="s">
        <v>108</v>
      </c>
      <c r="B24" s="2" t="s">
        <v>12</v>
      </c>
      <c r="C24" s="324">
        <f>IFERROR(ROUND(SUMIFS(Outturn!Q:Q,Outturn!$C:$C,'Budget Plan'!$E$3),2),0)</f>
        <v>0</v>
      </c>
      <c r="D24" s="324">
        <f>_xlfn.IFNA(SUMIFS('Access Budget Plan'!C:C,'Access Budget Plan'!$A:$A,$A24),0)</f>
        <v>0</v>
      </c>
      <c r="E24" s="325"/>
      <c r="F24" s="90">
        <f t="shared" si="4"/>
        <v>0</v>
      </c>
      <c r="G24" s="90">
        <f>_xlfn.IFNA(SUMIFS('Access Budget Plan'!D:D,'Access Budget Plan'!$A:$A,$A24),0)</f>
        <v>0</v>
      </c>
      <c r="H24" s="90">
        <f>_xlfn.IFNA(SUMIFS('Access Budget Plan'!E:E,'Access Budget Plan'!$A:$A,$A24),0)</f>
        <v>0</v>
      </c>
      <c r="I24" s="90">
        <f>_xlfn.IFNA(SUMIFS('Access Budget Plan'!F:F,'Access Budget Plan'!$A:$A,$A24),0)</f>
        <v>0</v>
      </c>
      <c r="J24" s="90">
        <f>_xlfn.IFNA(SUMIFS('Access Budget Plan'!G:G,'Access Budget Plan'!$A:$A,$A24),0)</f>
        <v>0</v>
      </c>
      <c r="K24" s="330"/>
      <c r="L24" s="330"/>
      <c r="M24" s="330"/>
      <c r="N24" s="328" t="s">
        <v>362</v>
      </c>
    </row>
    <row r="25" spans="1:14" ht="15" customHeight="1" x14ac:dyDescent="0.25">
      <c r="A25" s="1" t="s">
        <v>109</v>
      </c>
      <c r="B25" s="2" t="s">
        <v>739</v>
      </c>
      <c r="C25" s="324">
        <f>IFERROR(ROUND(SUMIFS(Outturn!R:R,Outturn!$C:$C,'Budget Plan'!$E$3),2),0)</f>
        <v>0</v>
      </c>
      <c r="D25" s="324">
        <f>_xlfn.IFNA(SUMIFS('Access Budget Plan'!C:C,'Access Budget Plan'!$A:$A,$A25),0)</f>
        <v>0</v>
      </c>
      <c r="E25" s="325"/>
      <c r="F25" s="90">
        <f t="shared" si="4"/>
        <v>0</v>
      </c>
      <c r="G25" s="90">
        <f>_xlfn.IFNA(SUMIFS('Access Budget Plan'!D:D,'Access Budget Plan'!$A:$A,$A25),0)</f>
        <v>0</v>
      </c>
      <c r="H25" s="90">
        <f>_xlfn.IFNA(SUMIFS('Access Budget Plan'!E:E,'Access Budget Plan'!$A:$A,$A25),0)</f>
        <v>0</v>
      </c>
      <c r="I25" s="90">
        <f>_xlfn.IFNA(SUMIFS('Access Budget Plan'!F:F,'Access Budget Plan'!$A:$A,$A25),0)</f>
        <v>0</v>
      </c>
      <c r="J25" s="90">
        <f>_xlfn.IFNA(SUMIFS('Access Budget Plan'!G:G,'Access Budget Plan'!$A:$A,$A25),0)</f>
        <v>0</v>
      </c>
      <c r="K25" s="330"/>
      <c r="L25" s="327"/>
      <c r="M25" s="327"/>
      <c r="N25" s="328" t="s">
        <v>362</v>
      </c>
    </row>
    <row r="26" spans="1:14" ht="15" customHeight="1" x14ac:dyDescent="0.25">
      <c r="A26" s="1" t="s">
        <v>110</v>
      </c>
      <c r="B26" s="2" t="s">
        <v>740</v>
      </c>
      <c r="C26" s="324">
        <f>IFERROR(ROUND(SUMIFS(Outturn!S:S,Outturn!$C:$C,'Budget Plan'!$E$3),2),0)</f>
        <v>0</v>
      </c>
      <c r="D26" s="324">
        <f>_xlfn.IFNA(SUMIFS('Access Budget Plan'!C:C,'Access Budget Plan'!$A:$A,$A26),0)</f>
        <v>0</v>
      </c>
      <c r="E26" s="325"/>
      <c r="F26" s="90">
        <f t="shared" si="4"/>
        <v>0</v>
      </c>
      <c r="G26" s="90">
        <f>_xlfn.IFNA(SUMIFS('Access Budget Plan'!D:D,'Access Budget Plan'!$A:$A,$A26),0)</f>
        <v>0</v>
      </c>
      <c r="H26" s="90">
        <f>_xlfn.IFNA(SUMIFS('Access Budget Plan'!E:E,'Access Budget Plan'!$A:$A,$A26),0)</f>
        <v>0</v>
      </c>
      <c r="I26" s="90">
        <f>_xlfn.IFNA(SUMIFS('Access Budget Plan'!F:F,'Access Budget Plan'!$A:$A,$A26),0)</f>
        <v>0</v>
      </c>
      <c r="J26" s="90">
        <f>_xlfn.IFNA(SUMIFS('Access Budget Plan'!G:G,'Access Budget Plan'!$A:$A,$A26),0)</f>
        <v>0</v>
      </c>
      <c r="K26" s="330"/>
      <c r="L26" s="327"/>
      <c r="M26" s="327"/>
      <c r="N26" s="328" t="s">
        <v>362</v>
      </c>
    </row>
    <row r="27" spans="1:14" ht="15" customHeight="1" x14ac:dyDescent="0.25">
      <c r="A27" s="1" t="s">
        <v>111</v>
      </c>
      <c r="B27" s="2" t="s">
        <v>741</v>
      </c>
      <c r="C27" s="324">
        <f>IFERROR(ROUND(SUMIFS(Outturn!T:T,Outturn!$C:$C,'Budget Plan'!$E$3),2),0)</f>
        <v>0</v>
      </c>
      <c r="D27" s="324">
        <f>_xlfn.IFNA(SUMIFS('Access Budget Plan'!C:C,'Access Budget Plan'!$A:$A,$A27),0)</f>
        <v>0</v>
      </c>
      <c r="E27" s="325"/>
      <c r="F27" s="90">
        <f t="shared" si="4"/>
        <v>0</v>
      </c>
      <c r="G27" s="90">
        <f>_xlfn.IFNA(SUMIFS('Access Budget Plan'!D:D,'Access Budget Plan'!$A:$A,$A27),0)</f>
        <v>0</v>
      </c>
      <c r="H27" s="90">
        <f>_xlfn.IFNA(SUMIFS('Access Budget Plan'!E:E,'Access Budget Plan'!$A:$A,$A27),0)</f>
        <v>0</v>
      </c>
      <c r="I27" s="90">
        <f>_xlfn.IFNA(SUMIFS('Access Budget Plan'!F:F,'Access Budget Plan'!$A:$A,$A27),0)</f>
        <v>0</v>
      </c>
      <c r="J27" s="90">
        <f>_xlfn.IFNA(SUMIFS('Access Budget Plan'!G:G,'Access Budget Plan'!$A:$A,$A27),0)</f>
        <v>0</v>
      </c>
      <c r="K27" s="329"/>
      <c r="L27" s="327"/>
      <c r="M27" s="327"/>
      <c r="N27" s="328" t="s">
        <v>362</v>
      </c>
    </row>
    <row r="28" spans="1:14" ht="15" customHeight="1" x14ac:dyDescent="0.25">
      <c r="A28" s="1" t="s">
        <v>112</v>
      </c>
      <c r="B28" s="2" t="s">
        <v>742</v>
      </c>
      <c r="C28" s="324">
        <f>IFERROR(ROUND(SUMIFS(Outturn!U:U,Outturn!$C:$C,'Budget Plan'!$E$3),2),0)</f>
        <v>0</v>
      </c>
      <c r="D28" s="324">
        <f>_xlfn.IFNA(SUMIFS('Access Budget Plan'!C:C,'Access Budget Plan'!$A:$A,$A28),0)</f>
        <v>0</v>
      </c>
      <c r="E28" s="325"/>
      <c r="F28" s="90">
        <f t="shared" si="4"/>
        <v>0</v>
      </c>
      <c r="G28" s="90">
        <f>_xlfn.IFNA(SUMIFS('Access Budget Plan'!D:D,'Access Budget Plan'!$A:$A,$A28),0)</f>
        <v>0</v>
      </c>
      <c r="H28" s="90">
        <f>_xlfn.IFNA(SUMIFS('Access Budget Plan'!E:E,'Access Budget Plan'!$A:$A,$A28),0)</f>
        <v>0</v>
      </c>
      <c r="I28" s="90">
        <f>_xlfn.IFNA(SUMIFS('Access Budget Plan'!F:F,'Access Budget Plan'!$A:$A,$A28),0)</f>
        <v>0</v>
      </c>
      <c r="J28" s="90">
        <f>_xlfn.IFNA(SUMIFS('Access Budget Plan'!G:G,'Access Budget Plan'!$A:$A,$A28),0)</f>
        <v>0</v>
      </c>
      <c r="K28" s="329"/>
      <c r="L28" s="327"/>
      <c r="M28" s="327"/>
      <c r="N28" s="328" t="s">
        <v>362</v>
      </c>
    </row>
    <row r="29" spans="1:14" ht="15" customHeight="1" x14ac:dyDescent="0.25">
      <c r="A29" s="1" t="s">
        <v>113</v>
      </c>
      <c r="B29" s="2" t="s">
        <v>743</v>
      </c>
      <c r="C29" s="324">
        <f>IFERROR(ROUND(SUMIFS(Outturn!V:V,Outturn!$C:$C,'Budget Plan'!$E$3),2),0)</f>
        <v>0</v>
      </c>
      <c r="D29" s="324">
        <f>_xlfn.IFNA(SUMIFS('Access Budget Plan'!C:C,'Access Budget Plan'!$A:$A,$A29),0)</f>
        <v>0</v>
      </c>
      <c r="E29" s="325"/>
      <c r="F29" s="90">
        <f t="shared" si="4"/>
        <v>0</v>
      </c>
      <c r="G29" s="90">
        <f>_xlfn.IFNA(SUMIFS('Access Budget Plan'!D:D,'Access Budget Plan'!$A:$A,$A29),0)</f>
        <v>0</v>
      </c>
      <c r="H29" s="90">
        <f>_xlfn.IFNA(SUMIFS('Access Budget Plan'!E:E,'Access Budget Plan'!$A:$A,$A29),0)</f>
        <v>0</v>
      </c>
      <c r="I29" s="90">
        <f>_xlfn.IFNA(SUMIFS('Access Budget Plan'!F:F,'Access Budget Plan'!$A:$A,$A29),0)</f>
        <v>0</v>
      </c>
      <c r="J29" s="90">
        <f>_xlfn.IFNA(SUMIFS('Access Budget Plan'!G:G,'Access Budget Plan'!$A:$A,$A29),0)</f>
        <v>0</v>
      </c>
      <c r="K29" s="330"/>
      <c r="L29" s="327"/>
      <c r="M29" s="327"/>
      <c r="N29" s="328" t="s">
        <v>362</v>
      </c>
    </row>
    <row r="30" spans="1:14" ht="15" customHeight="1" x14ac:dyDescent="0.25">
      <c r="A30" s="1" t="s">
        <v>114</v>
      </c>
      <c r="B30" s="2" t="s">
        <v>744</v>
      </c>
      <c r="C30" s="324">
        <f>IFERROR(ROUND(SUMIFS(Outturn!W:W,Outturn!$C:$C,'Budget Plan'!$E$3),2),0)</f>
        <v>0</v>
      </c>
      <c r="D30" s="324">
        <f>_xlfn.IFNA(SUMIFS('Access Budget Plan'!C:C,'Access Budget Plan'!$A:$A,$A30),0)</f>
        <v>0</v>
      </c>
      <c r="E30" s="325"/>
      <c r="F30" s="90">
        <f t="shared" si="4"/>
        <v>0</v>
      </c>
      <c r="G30" s="90">
        <f>_xlfn.IFNA(SUMIFS('Access Budget Plan'!D:D,'Access Budget Plan'!$A:$A,$A30),0)</f>
        <v>0</v>
      </c>
      <c r="H30" s="90">
        <f>_xlfn.IFNA(SUMIFS('Access Budget Plan'!E:E,'Access Budget Plan'!$A:$A,$A30),0)</f>
        <v>0</v>
      </c>
      <c r="I30" s="90">
        <f>_xlfn.IFNA(SUMIFS('Access Budget Plan'!F:F,'Access Budget Plan'!$A:$A,$A30),0)</f>
        <v>0</v>
      </c>
      <c r="J30" s="90">
        <f>_xlfn.IFNA(SUMIFS('Access Budget Plan'!G:G,'Access Budget Plan'!$A:$A,$A30),0)</f>
        <v>0</v>
      </c>
      <c r="K30" s="329"/>
      <c r="L30" s="330"/>
      <c r="M30" s="330"/>
      <c r="N30" s="328" t="s">
        <v>362</v>
      </c>
    </row>
    <row r="31" spans="1:14" ht="15" customHeight="1" x14ac:dyDescent="0.25">
      <c r="A31" s="1" t="s">
        <v>151</v>
      </c>
      <c r="B31" s="2" t="s">
        <v>745</v>
      </c>
      <c r="C31" s="324">
        <f>IFERROR(ROUND(SUMIFS(Outturn!CD:CD,Outturn!$C:$C,'Budget Plan'!$E$3),2),0)</f>
        <v>0</v>
      </c>
      <c r="D31" s="324">
        <f>_xlfn.IFNA(SUMIFS('Access Budget Plan'!C:C,'Access Budget Plan'!$A:$A,$A31),0)</f>
        <v>0</v>
      </c>
      <c r="E31" s="325"/>
      <c r="F31" s="90">
        <f t="shared" si="4"/>
        <v>0</v>
      </c>
      <c r="G31" s="90">
        <f>_xlfn.IFNA(SUMIFS('Access Budget Plan'!D:D,'Access Budget Plan'!$A:$A,$A31),0)</f>
        <v>0</v>
      </c>
      <c r="H31" s="90">
        <f>_xlfn.IFNA(SUMIFS('Access Budget Plan'!E:E,'Access Budget Plan'!$A:$A,$A31),0)</f>
        <v>0</v>
      </c>
      <c r="I31" s="90">
        <f>_xlfn.IFNA(SUMIFS('Access Budget Plan'!F:F,'Access Budget Plan'!$A:$A,$A31),0)</f>
        <v>0</v>
      </c>
      <c r="J31" s="90">
        <f>_xlfn.IFNA(SUMIFS('Access Budget Plan'!G:G,'Access Budget Plan'!$A:$A,$A31),0)</f>
        <v>0</v>
      </c>
      <c r="K31" s="329"/>
      <c r="L31" s="330"/>
      <c r="M31" s="330"/>
      <c r="N31" s="328" t="s">
        <v>362</v>
      </c>
    </row>
    <row r="32" spans="1:14" ht="15" customHeight="1" x14ac:dyDescent="0.25">
      <c r="A32" s="1" t="s">
        <v>152</v>
      </c>
      <c r="B32" s="2" t="s">
        <v>746</v>
      </c>
      <c r="C32" s="324">
        <f>IFERROR(ROUND(SUMIFS(Outturn!CE:CE,Outturn!$C:$C,'Budget Plan'!$E$3),2),0)</f>
        <v>0</v>
      </c>
      <c r="D32" s="324">
        <f>_xlfn.IFNA(SUMIFS('Access Budget Plan'!C:C,'Access Budget Plan'!$A:$A,$A32),0)</f>
        <v>0</v>
      </c>
      <c r="E32" s="325"/>
      <c r="F32" s="90">
        <f t="shared" si="4"/>
        <v>0</v>
      </c>
      <c r="G32" s="90">
        <f>_xlfn.IFNA(SUMIFS('Access Budget Plan'!D:D,'Access Budget Plan'!$A:$A,$A32),0)</f>
        <v>0</v>
      </c>
      <c r="H32" s="90">
        <f>_xlfn.IFNA(SUMIFS('Access Budget Plan'!E:E,'Access Budget Plan'!$A:$A,$A32),0)</f>
        <v>0</v>
      </c>
      <c r="I32" s="90">
        <f>_xlfn.IFNA(SUMIFS('Access Budget Plan'!F:F,'Access Budget Plan'!$A:$A,$A32),0)</f>
        <v>0</v>
      </c>
      <c r="J32" s="90">
        <f>_xlfn.IFNA(SUMIFS('Access Budget Plan'!G:G,'Access Budget Plan'!$A:$A,$A32),0)</f>
        <v>0</v>
      </c>
      <c r="K32" s="329"/>
      <c r="L32" s="330"/>
      <c r="M32" s="330"/>
      <c r="N32" s="328" t="s">
        <v>362</v>
      </c>
    </row>
    <row r="33" spans="1:14" ht="15" customHeight="1" x14ac:dyDescent="0.25">
      <c r="A33" s="470" t="s">
        <v>747</v>
      </c>
      <c r="B33" s="470"/>
      <c r="C33" s="254">
        <f t="shared" ref="C33:J33" si="5">SUM(C16:C32)</f>
        <v>0</v>
      </c>
      <c r="D33" s="254">
        <f t="shared" si="5"/>
        <v>0</v>
      </c>
      <c r="E33" s="254">
        <f t="shared" si="5"/>
        <v>0</v>
      </c>
      <c r="F33" s="254">
        <f t="shared" si="5"/>
        <v>0</v>
      </c>
      <c r="G33" s="254">
        <f t="shared" si="5"/>
        <v>0</v>
      </c>
      <c r="H33" s="254">
        <f t="shared" si="5"/>
        <v>0</v>
      </c>
      <c r="I33" s="254">
        <f t="shared" si="5"/>
        <v>0</v>
      </c>
      <c r="J33" s="254">
        <f t="shared" si="5"/>
        <v>0</v>
      </c>
      <c r="K33" s="255"/>
      <c r="L33" s="256"/>
      <c r="M33" s="256"/>
      <c r="N33" s="257"/>
    </row>
    <row r="34" spans="1:14" ht="6.75" customHeight="1" x14ac:dyDescent="0.25">
      <c r="C34" s="54"/>
      <c r="D34" s="54"/>
      <c r="E34" s="55"/>
      <c r="F34" s="55"/>
      <c r="G34" s="55"/>
      <c r="H34" s="55"/>
      <c r="I34" s="55"/>
      <c r="J34" s="55"/>
    </row>
    <row r="35" spans="1:14" ht="12.75" hidden="1" customHeight="1" x14ac:dyDescent="0.25">
      <c r="C35" s="54"/>
      <c r="D35" s="54"/>
      <c r="E35" s="55">
        <v>0</v>
      </c>
      <c r="F35" s="55"/>
      <c r="G35" s="55">
        <v>0</v>
      </c>
      <c r="H35" s="55">
        <v>0</v>
      </c>
      <c r="I35" s="55">
        <v>0</v>
      </c>
      <c r="J35" s="55"/>
    </row>
    <row r="36" spans="1:14" ht="13.5" customHeight="1" x14ac:dyDescent="0.25">
      <c r="A36" s="258" t="s">
        <v>647</v>
      </c>
      <c r="B36" s="253"/>
      <c r="C36" s="56"/>
      <c r="D36" s="56"/>
      <c r="E36" s="472"/>
      <c r="F36" s="472"/>
      <c r="G36" s="472"/>
      <c r="H36" s="472"/>
      <c r="I36" s="472"/>
      <c r="J36" s="472"/>
      <c r="K36" s="3"/>
      <c r="L36" s="4"/>
      <c r="M36" s="4"/>
      <c r="N36" s="4"/>
    </row>
    <row r="37" spans="1:14" ht="15" customHeight="1" x14ac:dyDescent="0.25">
      <c r="A37" s="1" t="s">
        <v>115</v>
      </c>
      <c r="B37" s="2" t="s">
        <v>661</v>
      </c>
      <c r="C37" s="331">
        <f>IFERROR(ROUND(SUMIFS(Outturn!Y:Y,Outturn!$C:$C,'Budget Plan'!$E$3),2),0)</f>
        <v>0</v>
      </c>
      <c r="D37" s="324">
        <f>_xlfn.IFNA(SUMIFS('Access Budget Plan'!C:C,'Access Budget Plan'!$A:$A,$A37),0)</f>
        <v>0</v>
      </c>
      <c r="E37" s="272"/>
      <c r="F37" s="90">
        <f>D37+E37</f>
        <v>0</v>
      </c>
      <c r="G37" s="90">
        <f>_xlfn.IFNA(SUMIFS('Access Budget Plan'!D:D,'Access Budget Plan'!$A:$A,$A37),0)</f>
        <v>0</v>
      </c>
      <c r="H37" s="90">
        <f>_xlfn.IFNA(SUMIFS('Access Budget Plan'!E:E,'Access Budget Plan'!$A:$A,$A37),0)</f>
        <v>0</v>
      </c>
      <c r="I37" s="90">
        <f>_xlfn.IFNA(SUMIFS('Access Budget Plan'!F:F,'Access Budget Plan'!$A:$A,$A37),0)</f>
        <v>0</v>
      </c>
      <c r="J37" s="90">
        <f>_xlfn.IFNA(SUMIFS('Access Budget Plan'!G:G,'Access Budget Plan'!$A:$A,$A37),0)</f>
        <v>0</v>
      </c>
      <c r="K37" s="330"/>
      <c r="L37" s="330"/>
      <c r="M37" s="330"/>
      <c r="N37" s="328" t="s">
        <v>362</v>
      </c>
    </row>
    <row r="38" spans="1:14" ht="15" customHeight="1" x14ac:dyDescent="0.25">
      <c r="A38" s="1" t="s">
        <v>116</v>
      </c>
      <c r="B38" s="2" t="s">
        <v>748</v>
      </c>
      <c r="C38" s="331">
        <f>IFERROR(ROUND(SUMIFS(Outturn!Z:Z,Outturn!$C:$C,'Budget Plan'!$E$3),2),0)</f>
        <v>0</v>
      </c>
      <c r="D38" s="324">
        <f>_xlfn.IFNA(SUMIFS('Access Budget Plan'!C:C,'Access Budget Plan'!$A:$A,$A38),0)</f>
        <v>0</v>
      </c>
      <c r="E38" s="272"/>
      <c r="F38" s="90">
        <f t="shared" ref="F38:F75" si="6">D38+E38</f>
        <v>0</v>
      </c>
      <c r="G38" s="90">
        <f>_xlfn.IFNA(SUMIFS('Access Budget Plan'!D:D,'Access Budget Plan'!$A:$A,$A38),0)</f>
        <v>0</v>
      </c>
      <c r="H38" s="90">
        <f>_xlfn.IFNA(SUMIFS('Access Budget Plan'!E:E,'Access Budget Plan'!$A:$A,$A38),0)</f>
        <v>0</v>
      </c>
      <c r="I38" s="90">
        <f>_xlfn.IFNA(SUMIFS('Access Budget Plan'!F:F,'Access Budget Plan'!$A:$A,$A38),0)</f>
        <v>0</v>
      </c>
      <c r="J38" s="90">
        <f>_xlfn.IFNA(SUMIFS('Access Budget Plan'!G:G,'Access Budget Plan'!$A:$A,$A38),0)</f>
        <v>0</v>
      </c>
      <c r="K38" s="330"/>
      <c r="L38" s="330"/>
      <c r="M38" s="330"/>
      <c r="N38" s="328" t="s">
        <v>362</v>
      </c>
    </row>
    <row r="39" spans="1:14" ht="15" customHeight="1" x14ac:dyDescent="0.25">
      <c r="A39" s="1" t="s">
        <v>117</v>
      </c>
      <c r="B39" s="2" t="s">
        <v>749</v>
      </c>
      <c r="C39" s="331">
        <f>IFERROR(ROUND(SUMIFS(Outturn!AA:AA,Outturn!$C:$C,'Budget Plan'!$E$3),2),0)</f>
        <v>0</v>
      </c>
      <c r="D39" s="324">
        <f>_xlfn.IFNA(SUMIFS('Access Budget Plan'!C:C,'Access Budget Plan'!$A:$A,$A39),0)</f>
        <v>0</v>
      </c>
      <c r="E39" s="272"/>
      <c r="F39" s="90">
        <f t="shared" si="6"/>
        <v>0</v>
      </c>
      <c r="G39" s="90">
        <f>_xlfn.IFNA(SUMIFS('Access Budget Plan'!D:D,'Access Budget Plan'!$A:$A,$A39),0)</f>
        <v>0</v>
      </c>
      <c r="H39" s="90">
        <f>_xlfn.IFNA(SUMIFS('Access Budget Plan'!E:E,'Access Budget Plan'!$A:$A,$A39),0)</f>
        <v>0</v>
      </c>
      <c r="I39" s="90">
        <f>_xlfn.IFNA(SUMIFS('Access Budget Plan'!F:F,'Access Budget Plan'!$A:$A,$A39),0)</f>
        <v>0</v>
      </c>
      <c r="J39" s="90">
        <f>_xlfn.IFNA(SUMIFS('Access Budget Plan'!G:G,'Access Budget Plan'!$A:$A,$A39),0)</f>
        <v>0</v>
      </c>
      <c r="K39" s="330"/>
      <c r="L39" s="330"/>
      <c r="M39" s="330"/>
      <c r="N39" s="328" t="s">
        <v>362</v>
      </c>
    </row>
    <row r="40" spans="1:14" ht="15" customHeight="1" x14ac:dyDescent="0.25">
      <c r="A40" s="1" t="s">
        <v>118</v>
      </c>
      <c r="B40" s="2" t="s">
        <v>750</v>
      </c>
      <c r="C40" s="331">
        <f>IFERROR(ROUND(SUMIFS(Outturn!AB:AB,Outturn!$C:$C,'Budget Plan'!$E$3),2),0)</f>
        <v>0</v>
      </c>
      <c r="D40" s="324">
        <f>_xlfn.IFNA(SUMIFS('Access Budget Plan'!C:C,'Access Budget Plan'!$A:$A,$A40),0)</f>
        <v>0</v>
      </c>
      <c r="E40" s="272"/>
      <c r="F40" s="90">
        <f t="shared" si="6"/>
        <v>0</v>
      </c>
      <c r="G40" s="90">
        <f>_xlfn.IFNA(SUMIFS('Access Budget Plan'!D:D,'Access Budget Plan'!$A:$A,$A40),0)</f>
        <v>0</v>
      </c>
      <c r="H40" s="90">
        <f>_xlfn.IFNA(SUMIFS('Access Budget Plan'!E:E,'Access Budget Plan'!$A:$A,$A40),0)</f>
        <v>0</v>
      </c>
      <c r="I40" s="90">
        <f>_xlfn.IFNA(SUMIFS('Access Budget Plan'!F:F,'Access Budget Plan'!$A:$A,$A40),0)</f>
        <v>0</v>
      </c>
      <c r="J40" s="90">
        <f>_xlfn.IFNA(SUMIFS('Access Budget Plan'!G:G,'Access Budget Plan'!$A:$A,$A40),0)</f>
        <v>0</v>
      </c>
      <c r="K40" s="330"/>
      <c r="L40" s="330"/>
      <c r="M40" s="330"/>
      <c r="N40" s="328" t="s">
        <v>362</v>
      </c>
    </row>
    <row r="41" spans="1:14" ht="15" customHeight="1" x14ac:dyDescent="0.25">
      <c r="A41" s="1" t="s">
        <v>119</v>
      </c>
      <c r="B41" s="2" t="s">
        <v>751</v>
      </c>
      <c r="C41" s="331">
        <f>IFERROR(ROUND(SUMIFS(Outturn!AC:AC,Outturn!$C:$C,'Budget Plan'!$E$3),2),0)</f>
        <v>0</v>
      </c>
      <c r="D41" s="324">
        <f>_xlfn.IFNA(SUMIFS('Access Budget Plan'!C:C,'Access Budget Plan'!$A:$A,$A41),0)</f>
        <v>0</v>
      </c>
      <c r="E41" s="272"/>
      <c r="F41" s="90">
        <f t="shared" si="6"/>
        <v>0</v>
      </c>
      <c r="G41" s="90">
        <f>_xlfn.IFNA(SUMIFS('Access Budget Plan'!D:D,'Access Budget Plan'!$A:$A,$A41),0)</f>
        <v>0</v>
      </c>
      <c r="H41" s="90">
        <f>_xlfn.IFNA(SUMIFS('Access Budget Plan'!E:E,'Access Budget Plan'!$A:$A,$A41),0)</f>
        <v>0</v>
      </c>
      <c r="I41" s="90">
        <f>_xlfn.IFNA(SUMIFS('Access Budget Plan'!F:F,'Access Budget Plan'!$A:$A,$A41),0)</f>
        <v>0</v>
      </c>
      <c r="J41" s="90">
        <f>_xlfn.IFNA(SUMIFS('Access Budget Plan'!G:G,'Access Budget Plan'!$A:$A,$A41),0)</f>
        <v>0</v>
      </c>
      <c r="K41" s="330"/>
      <c r="L41" s="330"/>
      <c r="M41" s="330"/>
      <c r="N41" s="328" t="s">
        <v>362</v>
      </c>
    </row>
    <row r="42" spans="1:14" ht="15" customHeight="1" x14ac:dyDescent="0.25">
      <c r="A42" s="1" t="s">
        <v>120</v>
      </c>
      <c r="B42" s="2" t="s">
        <v>667</v>
      </c>
      <c r="C42" s="331">
        <f>IFERROR(ROUND(SUMIFS(Outturn!AD:AD,Outturn!$C:$C,'Budget Plan'!$E$3),2),0)</f>
        <v>0</v>
      </c>
      <c r="D42" s="324">
        <f>_xlfn.IFNA(SUMIFS('Access Budget Plan'!C:C,'Access Budget Plan'!$A:$A,$A42),0)</f>
        <v>0</v>
      </c>
      <c r="E42" s="272"/>
      <c r="F42" s="90">
        <f t="shared" si="6"/>
        <v>0</v>
      </c>
      <c r="G42" s="90">
        <f>_xlfn.IFNA(SUMIFS('Access Budget Plan'!D:D,'Access Budget Plan'!$A:$A,$A42),0)</f>
        <v>0</v>
      </c>
      <c r="H42" s="90">
        <f>_xlfn.IFNA(SUMIFS('Access Budget Plan'!E:E,'Access Budget Plan'!$A:$A,$A42),0)</f>
        <v>0</v>
      </c>
      <c r="I42" s="90">
        <f>_xlfn.IFNA(SUMIFS('Access Budget Plan'!F:F,'Access Budget Plan'!$A:$A,$A42),0)</f>
        <v>0</v>
      </c>
      <c r="J42" s="90">
        <f>_xlfn.IFNA(SUMIFS('Access Budget Plan'!G:G,'Access Budget Plan'!$A:$A,$A42),0)</f>
        <v>0</v>
      </c>
      <c r="K42" s="330"/>
      <c r="L42" s="330"/>
      <c r="M42" s="330"/>
      <c r="N42" s="328" t="s">
        <v>362</v>
      </c>
    </row>
    <row r="43" spans="1:14" ht="15" customHeight="1" x14ac:dyDescent="0.25">
      <c r="A43" s="1" t="s">
        <v>121</v>
      </c>
      <c r="B43" s="2" t="s">
        <v>752</v>
      </c>
      <c r="C43" s="331">
        <f>IFERROR(ROUND(SUMIFS(Outturn!AE:AE,Outturn!$C:$C,'Budget Plan'!$E$3),2),0)</f>
        <v>0</v>
      </c>
      <c r="D43" s="324">
        <f>_xlfn.IFNA(SUMIFS('Access Budget Plan'!C:C,'Access Budget Plan'!$A:$A,$A43),0)</f>
        <v>0</v>
      </c>
      <c r="E43" s="272"/>
      <c r="F43" s="90">
        <f t="shared" si="6"/>
        <v>0</v>
      </c>
      <c r="G43" s="90">
        <f>_xlfn.IFNA(SUMIFS('Access Budget Plan'!D:D,'Access Budget Plan'!$A:$A,$A43),0)</f>
        <v>0</v>
      </c>
      <c r="H43" s="90">
        <f>_xlfn.IFNA(SUMIFS('Access Budget Plan'!E:E,'Access Budget Plan'!$A:$A,$A43),0)</f>
        <v>0</v>
      </c>
      <c r="I43" s="90">
        <f>_xlfn.IFNA(SUMIFS('Access Budget Plan'!F:F,'Access Budget Plan'!$A:$A,$A43),0)</f>
        <v>0</v>
      </c>
      <c r="J43" s="90">
        <f>_xlfn.IFNA(SUMIFS('Access Budget Plan'!G:G,'Access Budget Plan'!$A:$A,$A43),0)</f>
        <v>0</v>
      </c>
      <c r="K43" s="329"/>
      <c r="L43" s="330"/>
      <c r="M43" s="330"/>
      <c r="N43" s="328" t="s">
        <v>362</v>
      </c>
    </row>
    <row r="44" spans="1:14" ht="15" customHeight="1" x14ac:dyDescent="0.25">
      <c r="A44" s="1" t="s">
        <v>122</v>
      </c>
      <c r="B44" s="2" t="s">
        <v>753</v>
      </c>
      <c r="C44" s="331">
        <f>IFERROR(ROUND(SUMIFS(Outturn!AF:AF,Outturn!$C:$C,'Budget Plan'!$E$3),2),0)</f>
        <v>0</v>
      </c>
      <c r="D44" s="324">
        <f>_xlfn.IFNA(SUMIFS('Access Budget Plan'!C:C,'Access Budget Plan'!$A:$A,$A44),0)</f>
        <v>0</v>
      </c>
      <c r="E44" s="272"/>
      <c r="F44" s="90">
        <f t="shared" si="6"/>
        <v>0</v>
      </c>
      <c r="G44" s="90">
        <f>_xlfn.IFNA(SUMIFS('Access Budget Plan'!D:D,'Access Budget Plan'!$A:$A,$A44),0)</f>
        <v>0</v>
      </c>
      <c r="H44" s="90">
        <f>_xlfn.IFNA(SUMIFS('Access Budget Plan'!E:E,'Access Budget Plan'!$A:$A,$A44),0)</f>
        <v>0</v>
      </c>
      <c r="I44" s="90">
        <f>_xlfn.IFNA(SUMIFS('Access Budget Plan'!F:F,'Access Budget Plan'!$A:$A,$A44),0)</f>
        <v>0</v>
      </c>
      <c r="J44" s="90">
        <f>_xlfn.IFNA(SUMIFS('Access Budget Plan'!G:G,'Access Budget Plan'!$A:$A,$A44),0)</f>
        <v>0</v>
      </c>
      <c r="K44" s="330"/>
      <c r="L44" s="330"/>
      <c r="M44" s="330"/>
      <c r="N44" s="328" t="s">
        <v>362</v>
      </c>
    </row>
    <row r="45" spans="1:14" ht="15" customHeight="1" x14ac:dyDescent="0.25">
      <c r="A45" s="1" t="s">
        <v>123</v>
      </c>
      <c r="B45" s="2" t="s">
        <v>754</v>
      </c>
      <c r="C45" s="331">
        <f>IFERROR(ROUND(SUMIFS(Outturn!AG:AG,Outturn!$C:$C,'Budget Plan'!$E$3),2),0)</f>
        <v>0</v>
      </c>
      <c r="D45" s="324">
        <f>_xlfn.IFNA(SUMIFS('Access Budget Plan'!C:C,'Access Budget Plan'!$A:$A,$A45),0)</f>
        <v>0</v>
      </c>
      <c r="E45" s="272"/>
      <c r="F45" s="90">
        <f t="shared" si="6"/>
        <v>0</v>
      </c>
      <c r="G45" s="90">
        <f>_xlfn.IFNA(SUMIFS('Access Budget Plan'!D:D,'Access Budget Plan'!$A:$A,$A45),0)</f>
        <v>0</v>
      </c>
      <c r="H45" s="90">
        <f>_xlfn.IFNA(SUMIFS('Access Budget Plan'!E:E,'Access Budget Plan'!$A:$A,$A45),0)</f>
        <v>0</v>
      </c>
      <c r="I45" s="90">
        <f>_xlfn.IFNA(SUMIFS('Access Budget Plan'!F:F,'Access Budget Plan'!$A:$A,$A45),0)</f>
        <v>0</v>
      </c>
      <c r="J45" s="90">
        <f>_xlfn.IFNA(SUMIFS('Access Budget Plan'!G:G,'Access Budget Plan'!$A:$A,$A45),0)</f>
        <v>0</v>
      </c>
      <c r="K45" s="330"/>
      <c r="L45" s="330"/>
      <c r="M45" s="330"/>
      <c r="N45" s="328" t="s">
        <v>362</v>
      </c>
    </row>
    <row r="46" spans="1:14" ht="15" customHeight="1" x14ac:dyDescent="0.25">
      <c r="A46" s="1" t="s">
        <v>124</v>
      </c>
      <c r="B46" s="2" t="s">
        <v>755</v>
      </c>
      <c r="C46" s="331">
        <f>IFERROR(ROUND(SUMIFS(Outturn!AH:AH,Outturn!$C:$C,'Budget Plan'!$E$3),2),0)</f>
        <v>0</v>
      </c>
      <c r="D46" s="324">
        <f>_xlfn.IFNA(SUMIFS('Access Budget Plan'!C:C,'Access Budget Plan'!$A:$A,$A46),0)</f>
        <v>0</v>
      </c>
      <c r="E46" s="272"/>
      <c r="F46" s="90">
        <f t="shared" si="6"/>
        <v>0</v>
      </c>
      <c r="G46" s="90">
        <f>_xlfn.IFNA(SUMIFS('Access Budget Plan'!D:D,'Access Budget Plan'!$A:$A,$A46),0)</f>
        <v>0</v>
      </c>
      <c r="H46" s="90">
        <f>_xlfn.IFNA(SUMIFS('Access Budget Plan'!E:E,'Access Budget Plan'!$A:$A,$A46),0)</f>
        <v>0</v>
      </c>
      <c r="I46" s="90">
        <f>_xlfn.IFNA(SUMIFS('Access Budget Plan'!F:F,'Access Budget Plan'!$A:$A,$A46),0)</f>
        <v>0</v>
      </c>
      <c r="J46" s="90">
        <f>_xlfn.IFNA(SUMIFS('Access Budget Plan'!G:G,'Access Budget Plan'!$A:$A,$A46),0)</f>
        <v>0</v>
      </c>
      <c r="K46" s="330"/>
      <c r="L46" s="330"/>
      <c r="M46" s="330"/>
      <c r="N46" s="328" t="s">
        <v>362</v>
      </c>
    </row>
    <row r="47" spans="1:14" ht="15" customHeight="1" x14ac:dyDescent="0.25">
      <c r="A47" s="1" t="s">
        <v>125</v>
      </c>
      <c r="B47" s="2" t="s">
        <v>756</v>
      </c>
      <c r="C47" s="331">
        <f>IFERROR(ROUND(SUMIFS(Outturn!AI:AI,Outturn!$C:$C,'Budget Plan'!$E$3),2),0)</f>
        <v>0</v>
      </c>
      <c r="D47" s="324">
        <f>_xlfn.IFNA(SUMIFS('Access Budget Plan'!C:C,'Access Budget Plan'!$A:$A,$A47),0)</f>
        <v>0</v>
      </c>
      <c r="E47" s="272"/>
      <c r="F47" s="90">
        <f t="shared" si="6"/>
        <v>0</v>
      </c>
      <c r="G47" s="90">
        <f>_xlfn.IFNA(SUMIFS('Access Budget Plan'!D:D,'Access Budget Plan'!$A:$A,$A47),0)</f>
        <v>0</v>
      </c>
      <c r="H47" s="90">
        <f>_xlfn.IFNA(SUMIFS('Access Budget Plan'!E:E,'Access Budget Plan'!$A:$A,$A47),0)</f>
        <v>0</v>
      </c>
      <c r="I47" s="90">
        <f>_xlfn.IFNA(SUMIFS('Access Budget Plan'!F:F,'Access Budget Plan'!$A:$A,$A47),0)</f>
        <v>0</v>
      </c>
      <c r="J47" s="90">
        <f>_xlfn.IFNA(SUMIFS('Access Budget Plan'!G:G,'Access Budget Plan'!$A:$A,$A47),0)</f>
        <v>0</v>
      </c>
      <c r="K47" s="329"/>
      <c r="L47" s="330"/>
      <c r="M47" s="330"/>
      <c r="N47" s="328" t="s">
        <v>362</v>
      </c>
    </row>
    <row r="48" spans="1:14" ht="15" customHeight="1" x14ac:dyDescent="0.25">
      <c r="A48" s="1" t="s">
        <v>126</v>
      </c>
      <c r="B48" s="2" t="s">
        <v>757</v>
      </c>
      <c r="C48" s="331">
        <f>IFERROR(ROUND(SUMIFS(Outturn!AJ:AJ,Outturn!$C:$C,'Budget Plan'!$E$3),2),0)</f>
        <v>0</v>
      </c>
      <c r="D48" s="324">
        <f>_xlfn.IFNA(SUMIFS('Access Budget Plan'!C:C,'Access Budget Plan'!$A:$A,$A48),0)</f>
        <v>0</v>
      </c>
      <c r="E48" s="272"/>
      <c r="F48" s="90">
        <f t="shared" si="6"/>
        <v>0</v>
      </c>
      <c r="G48" s="90">
        <f>_xlfn.IFNA(SUMIFS('Access Budget Plan'!D:D,'Access Budget Plan'!$A:$A,$A48),0)</f>
        <v>0</v>
      </c>
      <c r="H48" s="90">
        <f>_xlfn.IFNA(SUMIFS('Access Budget Plan'!E:E,'Access Budget Plan'!$A:$A,$A48),0)</f>
        <v>0</v>
      </c>
      <c r="I48" s="90">
        <f>_xlfn.IFNA(SUMIFS('Access Budget Plan'!F:F,'Access Budget Plan'!$A:$A,$A48),0)</f>
        <v>0</v>
      </c>
      <c r="J48" s="90">
        <f>_xlfn.IFNA(SUMIFS('Access Budget Plan'!G:G,'Access Budget Plan'!$A:$A,$A48),0)</f>
        <v>0</v>
      </c>
      <c r="K48" s="330"/>
      <c r="L48" s="330"/>
      <c r="M48" s="330"/>
      <c r="N48" s="328" t="s">
        <v>362</v>
      </c>
    </row>
    <row r="49" spans="1:14" ht="15" customHeight="1" x14ac:dyDescent="0.25">
      <c r="A49" s="1" t="s">
        <v>127</v>
      </c>
      <c r="B49" s="2" t="s">
        <v>758</v>
      </c>
      <c r="C49" s="331">
        <f>IFERROR(ROUND(SUMIFS(Outturn!AK:AK,Outturn!$C:$C,'Budget Plan'!$E$3),2),0)</f>
        <v>0</v>
      </c>
      <c r="D49" s="324">
        <f>_xlfn.IFNA(SUMIFS('Access Budget Plan'!C:C,'Access Budget Plan'!$A:$A,$A49),0)</f>
        <v>0</v>
      </c>
      <c r="E49" s="272"/>
      <c r="F49" s="90">
        <f t="shared" si="6"/>
        <v>0</v>
      </c>
      <c r="G49" s="90">
        <f>_xlfn.IFNA(SUMIFS('Access Budget Plan'!D:D,'Access Budget Plan'!$A:$A,$A49),0)</f>
        <v>0</v>
      </c>
      <c r="H49" s="90">
        <f>_xlfn.IFNA(SUMIFS('Access Budget Plan'!E:E,'Access Budget Plan'!$A:$A,$A49),0)</f>
        <v>0</v>
      </c>
      <c r="I49" s="90">
        <f>_xlfn.IFNA(SUMIFS('Access Budget Plan'!F:F,'Access Budget Plan'!$A:$A,$A49),0)</f>
        <v>0</v>
      </c>
      <c r="J49" s="90">
        <f>_xlfn.IFNA(SUMIFS('Access Budget Plan'!G:G,'Access Budget Plan'!$A:$A,$A49),0)</f>
        <v>0</v>
      </c>
      <c r="K49" s="329"/>
      <c r="L49" s="330"/>
      <c r="M49" s="330"/>
      <c r="N49" s="328" t="s">
        <v>362</v>
      </c>
    </row>
    <row r="50" spans="1:14" ht="15" customHeight="1" x14ac:dyDescent="0.25">
      <c r="A50" s="1" t="s">
        <v>128</v>
      </c>
      <c r="B50" s="2" t="s">
        <v>759</v>
      </c>
      <c r="C50" s="331">
        <f>IFERROR(ROUND(SUMIFS(Outturn!AL:AL,Outturn!$C:$C,'Budget Plan'!$E$3),2),0)</f>
        <v>0</v>
      </c>
      <c r="D50" s="324">
        <f>_xlfn.IFNA(SUMIFS('Access Budget Plan'!C:C,'Access Budget Plan'!$A:$A,$A50),0)</f>
        <v>0</v>
      </c>
      <c r="E50" s="272"/>
      <c r="F50" s="90">
        <f t="shared" si="6"/>
        <v>0</v>
      </c>
      <c r="G50" s="90">
        <f>_xlfn.IFNA(SUMIFS('Access Budget Plan'!D:D,'Access Budget Plan'!$A:$A,$A50),0)</f>
        <v>0</v>
      </c>
      <c r="H50" s="90">
        <f>_xlfn.IFNA(SUMIFS('Access Budget Plan'!E:E,'Access Budget Plan'!$A:$A,$A50),0)</f>
        <v>0</v>
      </c>
      <c r="I50" s="90">
        <f>_xlfn.IFNA(SUMIFS('Access Budget Plan'!F:F,'Access Budget Plan'!$A:$A,$A50),0)</f>
        <v>0</v>
      </c>
      <c r="J50" s="90">
        <f>_xlfn.IFNA(SUMIFS('Access Budget Plan'!G:G,'Access Budget Plan'!$A:$A,$A50),0)</f>
        <v>0</v>
      </c>
      <c r="K50" s="329"/>
      <c r="L50" s="330"/>
      <c r="M50" s="330"/>
      <c r="N50" s="328" t="s">
        <v>362</v>
      </c>
    </row>
    <row r="51" spans="1:14" ht="15" customHeight="1" x14ac:dyDescent="0.25">
      <c r="A51" s="1" t="s">
        <v>129</v>
      </c>
      <c r="B51" s="2" t="s">
        <v>760</v>
      </c>
      <c r="C51" s="331">
        <f>IFERROR(ROUND(SUMIFS(Outturn!AM:AM,Outturn!$C:$C,'Budget Plan'!$E$3),2),0)</f>
        <v>0</v>
      </c>
      <c r="D51" s="324">
        <f>_xlfn.IFNA(SUMIFS('Access Budget Plan'!C:C,'Access Budget Plan'!$A:$A,$A51),0)</f>
        <v>0</v>
      </c>
      <c r="E51" s="272"/>
      <c r="F51" s="90">
        <f t="shared" si="6"/>
        <v>0</v>
      </c>
      <c r="G51" s="90">
        <f>_xlfn.IFNA(SUMIFS('Access Budget Plan'!D:D,'Access Budget Plan'!$A:$A,$A51),0)</f>
        <v>0</v>
      </c>
      <c r="H51" s="90">
        <f>_xlfn.IFNA(SUMIFS('Access Budget Plan'!E:E,'Access Budget Plan'!$A:$A,$A51),0)</f>
        <v>0</v>
      </c>
      <c r="I51" s="90">
        <f>_xlfn.IFNA(SUMIFS('Access Budget Plan'!F:F,'Access Budget Plan'!$A:$A,$A51),0)</f>
        <v>0</v>
      </c>
      <c r="J51" s="90">
        <f>_xlfn.IFNA(SUMIFS('Access Budget Plan'!G:G,'Access Budget Plan'!$A:$A,$A51),0)</f>
        <v>0</v>
      </c>
      <c r="K51" s="329"/>
      <c r="L51" s="330"/>
      <c r="M51" s="330"/>
      <c r="N51" s="328" t="s">
        <v>362</v>
      </c>
    </row>
    <row r="52" spans="1:14" ht="15" customHeight="1" x14ac:dyDescent="0.25">
      <c r="A52" s="1" t="s">
        <v>130</v>
      </c>
      <c r="B52" s="2" t="s">
        <v>35</v>
      </c>
      <c r="C52" s="331">
        <f>IFERROR(ROUND(SUMIFS(Outturn!AN:AN,Outturn!$C:$C,'Budget Plan'!$E$3),2),0)</f>
        <v>0</v>
      </c>
      <c r="D52" s="324">
        <f>_xlfn.IFNA(SUMIFS('Access Budget Plan'!C:C,'Access Budget Plan'!$A:$A,$A52),0)</f>
        <v>0</v>
      </c>
      <c r="E52" s="272"/>
      <c r="F52" s="90">
        <f t="shared" si="6"/>
        <v>0</v>
      </c>
      <c r="G52" s="90">
        <f>_xlfn.IFNA(SUMIFS('Access Budget Plan'!D:D,'Access Budget Plan'!$A:$A,$A52),0)</f>
        <v>0</v>
      </c>
      <c r="H52" s="90">
        <f>_xlfn.IFNA(SUMIFS('Access Budget Plan'!E:E,'Access Budget Plan'!$A:$A,$A52),0)</f>
        <v>0</v>
      </c>
      <c r="I52" s="90">
        <f>_xlfn.IFNA(SUMIFS('Access Budget Plan'!F:F,'Access Budget Plan'!$A:$A,$A52),0)</f>
        <v>0</v>
      </c>
      <c r="J52" s="90">
        <f>_xlfn.IFNA(SUMIFS('Access Budget Plan'!G:G,'Access Budget Plan'!$A:$A,$A52),0)</f>
        <v>0</v>
      </c>
      <c r="K52" s="329"/>
      <c r="L52" s="330"/>
      <c r="M52" s="330"/>
      <c r="N52" s="328" t="s">
        <v>362</v>
      </c>
    </row>
    <row r="53" spans="1:14" ht="15" customHeight="1" x14ac:dyDescent="0.25">
      <c r="A53" s="1" t="s">
        <v>131</v>
      </c>
      <c r="B53" s="2" t="s">
        <v>36</v>
      </c>
      <c r="C53" s="331">
        <f>IFERROR(ROUND(SUMIFS(Outturn!AO:AO,Outturn!$C:$C,'Budget Plan'!$E$3),2),0)</f>
        <v>0</v>
      </c>
      <c r="D53" s="324">
        <f>_xlfn.IFNA(SUMIFS('Access Budget Plan'!C:C,'Access Budget Plan'!$A:$A,$A53),0)</f>
        <v>0</v>
      </c>
      <c r="E53" s="272"/>
      <c r="F53" s="90">
        <f t="shared" si="6"/>
        <v>0</v>
      </c>
      <c r="G53" s="90">
        <f>_xlfn.IFNA(SUMIFS('Access Budget Plan'!D:D,'Access Budget Plan'!$A:$A,$A53),0)</f>
        <v>0</v>
      </c>
      <c r="H53" s="90">
        <f>_xlfn.IFNA(SUMIFS('Access Budget Plan'!E:E,'Access Budget Plan'!$A:$A,$A53),0)</f>
        <v>0</v>
      </c>
      <c r="I53" s="90">
        <f>_xlfn.IFNA(SUMIFS('Access Budget Plan'!F:F,'Access Budget Plan'!$A:$A,$A53),0)</f>
        <v>0</v>
      </c>
      <c r="J53" s="90">
        <f>_xlfn.IFNA(SUMIFS('Access Budget Plan'!G:G,'Access Budget Plan'!$A:$A,$A53),0)</f>
        <v>0</v>
      </c>
      <c r="K53" s="329"/>
      <c r="L53" s="330"/>
      <c r="M53" s="330"/>
      <c r="N53" s="328" t="s">
        <v>362</v>
      </c>
    </row>
    <row r="54" spans="1:14" ht="15" customHeight="1" x14ac:dyDescent="0.25">
      <c r="A54" s="1" t="s">
        <v>132</v>
      </c>
      <c r="B54" s="2" t="s">
        <v>761</v>
      </c>
      <c r="C54" s="331">
        <f>IFERROR(ROUND(SUMIFS(Outturn!AP:AP,Outturn!$C:$C,'Budget Plan'!$E$3),2),0)</f>
        <v>0</v>
      </c>
      <c r="D54" s="324">
        <f>_xlfn.IFNA(SUMIFS('Access Budget Plan'!C:C,'Access Budget Plan'!$A:$A,$A54),0)</f>
        <v>0</v>
      </c>
      <c r="E54" s="272"/>
      <c r="F54" s="90">
        <f t="shared" si="6"/>
        <v>0</v>
      </c>
      <c r="G54" s="90">
        <f>_xlfn.IFNA(SUMIFS('Access Budget Plan'!D:D,'Access Budget Plan'!$A:$A,$A54),0)</f>
        <v>0</v>
      </c>
      <c r="H54" s="90">
        <f>_xlfn.IFNA(SUMIFS('Access Budget Plan'!E:E,'Access Budget Plan'!$A:$A,$A54),0)</f>
        <v>0</v>
      </c>
      <c r="I54" s="90">
        <f>_xlfn.IFNA(SUMIFS('Access Budget Plan'!F:F,'Access Budget Plan'!$A:$A,$A54),0)</f>
        <v>0</v>
      </c>
      <c r="J54" s="90">
        <f>_xlfn.IFNA(SUMIFS('Access Budget Plan'!G:G,'Access Budget Plan'!$A:$A,$A54),0)</f>
        <v>0</v>
      </c>
      <c r="K54" s="330"/>
      <c r="L54" s="330"/>
      <c r="M54" s="330"/>
      <c r="N54" s="328" t="s">
        <v>362</v>
      </c>
    </row>
    <row r="55" spans="1:14" ht="15" customHeight="1" x14ac:dyDescent="0.25">
      <c r="A55" s="1" t="s">
        <v>133</v>
      </c>
      <c r="B55" s="2" t="s">
        <v>762</v>
      </c>
      <c r="C55" s="331">
        <f>IFERROR(ROUND(SUMIFS(Outturn!AQ:AQ,Outturn!$C:$C,'Budget Plan'!$E$3),2),0)</f>
        <v>0</v>
      </c>
      <c r="D55" s="324">
        <f>_xlfn.IFNA(SUMIFS('Access Budget Plan'!C:C,'Access Budget Plan'!$A:$A,$A55),0)</f>
        <v>0</v>
      </c>
      <c r="E55" s="272"/>
      <c r="F55" s="90">
        <f t="shared" si="6"/>
        <v>0</v>
      </c>
      <c r="G55" s="90">
        <f>_xlfn.IFNA(SUMIFS('Access Budget Plan'!D:D,'Access Budget Plan'!$A:$A,$A55),0)</f>
        <v>0</v>
      </c>
      <c r="H55" s="90">
        <f>_xlfn.IFNA(SUMIFS('Access Budget Plan'!E:E,'Access Budget Plan'!$A:$A,$A55),0)</f>
        <v>0</v>
      </c>
      <c r="I55" s="90">
        <f>_xlfn.IFNA(SUMIFS('Access Budget Plan'!F:F,'Access Budget Plan'!$A:$A,$A55),0)</f>
        <v>0</v>
      </c>
      <c r="J55" s="90">
        <f>_xlfn.IFNA(SUMIFS('Access Budget Plan'!G:G,'Access Budget Plan'!$A:$A,$A55),0)</f>
        <v>0</v>
      </c>
      <c r="K55" s="330"/>
      <c r="L55" s="330"/>
      <c r="M55" s="330"/>
      <c r="N55" s="328" t="s">
        <v>362</v>
      </c>
    </row>
    <row r="56" spans="1:14" ht="15" customHeight="1" x14ac:dyDescent="0.25">
      <c r="A56" s="1" t="s">
        <v>763</v>
      </c>
      <c r="B56" s="2" t="s">
        <v>764</v>
      </c>
      <c r="C56" s="331">
        <f>IFERROR(ROUND(SUMIFS(Outturn!AR:AR,Outturn!$C:$C,'Budget Plan'!$E$3),2),0)</f>
        <v>0</v>
      </c>
      <c r="D56" s="324">
        <f>_xlfn.IFNA(SUMIFS('Access Budget Plan'!C:C,'Access Budget Plan'!$A:$A,$A56),0)</f>
        <v>0</v>
      </c>
      <c r="E56" s="272"/>
      <c r="F56" s="90">
        <f t="shared" si="6"/>
        <v>0</v>
      </c>
      <c r="G56" s="90">
        <f>_xlfn.IFNA(SUMIFS('Access Budget Plan'!D:D,'Access Budget Plan'!$A:$A,$A56),0)</f>
        <v>0</v>
      </c>
      <c r="H56" s="90">
        <f>_xlfn.IFNA(SUMIFS('Access Budget Plan'!E:E,'Access Budget Plan'!$A:$A,$A56),0)</f>
        <v>0</v>
      </c>
      <c r="I56" s="90">
        <f>_xlfn.IFNA(SUMIFS('Access Budget Plan'!F:F,'Access Budget Plan'!$A:$A,$A56),0)</f>
        <v>0</v>
      </c>
      <c r="J56" s="90">
        <f>_xlfn.IFNA(SUMIFS('Access Budget Plan'!G:G,'Access Budget Plan'!$A:$A,$A56),0)</f>
        <v>0</v>
      </c>
      <c r="K56" s="330"/>
      <c r="L56" s="330"/>
      <c r="M56" s="330"/>
      <c r="N56" s="328" t="s">
        <v>362</v>
      </c>
    </row>
    <row r="57" spans="1:14" ht="15" customHeight="1" x14ac:dyDescent="0.25">
      <c r="A57" s="1" t="s">
        <v>765</v>
      </c>
      <c r="B57" s="2" t="s">
        <v>766</v>
      </c>
      <c r="C57" s="331">
        <f>IFERROR(ROUND(SUMIFS(Outturn!AS:AS,Outturn!$C:$C,'Budget Plan'!$E$3),2),0)</f>
        <v>0</v>
      </c>
      <c r="D57" s="324">
        <f>_xlfn.IFNA(SUMIFS('Access Budget Plan'!C:C,'Access Budget Plan'!$A:$A,$A57),0)</f>
        <v>0</v>
      </c>
      <c r="E57" s="272"/>
      <c r="F57" s="90">
        <f t="shared" si="6"/>
        <v>0</v>
      </c>
      <c r="G57" s="90">
        <f>_xlfn.IFNA(SUMIFS('Access Budget Plan'!D:D,'Access Budget Plan'!$A:$A,$A57),0)</f>
        <v>0</v>
      </c>
      <c r="H57" s="90">
        <f>_xlfn.IFNA(SUMIFS('Access Budget Plan'!E:E,'Access Budget Plan'!$A:$A,$A57),0)</f>
        <v>0</v>
      </c>
      <c r="I57" s="90">
        <f>_xlfn.IFNA(SUMIFS('Access Budget Plan'!F:F,'Access Budget Plan'!$A:$A,$A57),0)</f>
        <v>0</v>
      </c>
      <c r="J57" s="90">
        <f>_xlfn.IFNA(SUMIFS('Access Budget Plan'!G:G,'Access Budget Plan'!$A:$A,$A57),0)</f>
        <v>0</v>
      </c>
      <c r="K57" s="330"/>
      <c r="L57" s="330"/>
      <c r="M57" s="330"/>
      <c r="N57" s="328" t="s">
        <v>362</v>
      </c>
    </row>
    <row r="58" spans="1:14" ht="15" customHeight="1" x14ac:dyDescent="0.25">
      <c r="A58" s="1" t="s">
        <v>767</v>
      </c>
      <c r="B58" s="2" t="s">
        <v>768</v>
      </c>
      <c r="C58" s="331">
        <f>IFERROR(ROUND(SUMIFS(Outturn!AT:AT,Outturn!$C:$C,'Budget Plan'!$E$3),2),0)</f>
        <v>0</v>
      </c>
      <c r="D58" s="324">
        <f>_xlfn.IFNA(SUMIFS('Access Budget Plan'!C:C,'Access Budget Plan'!$A:$A,$A58),0)</f>
        <v>0</v>
      </c>
      <c r="E58" s="272"/>
      <c r="F58" s="90">
        <f t="shared" si="6"/>
        <v>0</v>
      </c>
      <c r="G58" s="90">
        <f>_xlfn.IFNA(SUMIFS('Access Budget Plan'!D:D,'Access Budget Plan'!$A:$A,$A58),0)</f>
        <v>0</v>
      </c>
      <c r="H58" s="90">
        <f>_xlfn.IFNA(SUMIFS('Access Budget Plan'!E:E,'Access Budget Plan'!$A:$A,$A58),0)</f>
        <v>0</v>
      </c>
      <c r="I58" s="90">
        <f>_xlfn.IFNA(SUMIFS('Access Budget Plan'!F:F,'Access Budget Plan'!$A:$A,$A58),0)</f>
        <v>0</v>
      </c>
      <c r="J58" s="90">
        <f>_xlfn.IFNA(SUMIFS('Access Budget Plan'!G:G,'Access Budget Plan'!$A:$A,$A58),0)</f>
        <v>0</v>
      </c>
      <c r="K58" s="330"/>
      <c r="L58" s="330"/>
      <c r="M58" s="330"/>
      <c r="N58" s="328" t="s">
        <v>362</v>
      </c>
    </row>
    <row r="59" spans="1:14" ht="15" customHeight="1" x14ac:dyDescent="0.25">
      <c r="A59" s="1" t="s">
        <v>769</v>
      </c>
      <c r="B59" s="2" t="s">
        <v>770</v>
      </c>
      <c r="C59" s="331">
        <f>IFERROR(ROUND(SUMIFS(Outturn!AU:AU,Outturn!$C:$C,'Budget Plan'!$E$3),2),0)</f>
        <v>0</v>
      </c>
      <c r="D59" s="324">
        <f>_xlfn.IFNA(SUMIFS('Access Budget Plan'!C:C,'Access Budget Plan'!$A:$A,$A59),0)</f>
        <v>0</v>
      </c>
      <c r="E59" s="272"/>
      <c r="F59" s="90">
        <f t="shared" si="6"/>
        <v>0</v>
      </c>
      <c r="G59" s="90">
        <f>_xlfn.IFNA(SUMIFS('Access Budget Plan'!D:D,'Access Budget Plan'!$A:$A,$A59),0)</f>
        <v>0</v>
      </c>
      <c r="H59" s="90">
        <f>_xlfn.IFNA(SUMIFS('Access Budget Plan'!E:E,'Access Budget Plan'!$A:$A,$A59),0)</f>
        <v>0</v>
      </c>
      <c r="I59" s="90">
        <f>_xlfn.IFNA(SUMIFS('Access Budget Plan'!F:F,'Access Budget Plan'!$A:$A,$A59),0)</f>
        <v>0</v>
      </c>
      <c r="J59" s="90">
        <f>_xlfn.IFNA(SUMIFS('Access Budget Plan'!G:G,'Access Budget Plan'!$A:$A,$A59),0)</f>
        <v>0</v>
      </c>
      <c r="K59" s="330"/>
      <c r="L59" s="330"/>
      <c r="M59" s="330"/>
      <c r="N59" s="328" t="s">
        <v>362</v>
      </c>
    </row>
    <row r="60" spans="1:14" ht="15" customHeight="1" x14ac:dyDescent="0.25">
      <c r="A60" s="1" t="s">
        <v>771</v>
      </c>
      <c r="B60" s="2" t="s">
        <v>772</v>
      </c>
      <c r="C60" s="331">
        <f>IFERROR(ROUND(SUMIFS(Outturn!AV:AV,Outturn!$C:$C,'Budget Plan'!$E$3),2),0)</f>
        <v>0</v>
      </c>
      <c r="D60" s="324">
        <f>_xlfn.IFNA(SUMIFS('Access Budget Plan'!C:C,'Access Budget Plan'!$A:$A,$A60),0)</f>
        <v>0</v>
      </c>
      <c r="E60" s="272"/>
      <c r="F60" s="90">
        <f t="shared" si="6"/>
        <v>0</v>
      </c>
      <c r="G60" s="90">
        <f>_xlfn.IFNA(SUMIFS('Access Budget Plan'!D:D,'Access Budget Plan'!$A:$A,$A60),0)</f>
        <v>0</v>
      </c>
      <c r="H60" s="90">
        <f>_xlfn.IFNA(SUMIFS('Access Budget Plan'!E:E,'Access Budget Plan'!$A:$A,$A60),0)</f>
        <v>0</v>
      </c>
      <c r="I60" s="90">
        <f>_xlfn.IFNA(SUMIFS('Access Budget Plan'!F:F,'Access Budget Plan'!$A:$A,$A60),0)</f>
        <v>0</v>
      </c>
      <c r="J60" s="90">
        <f>_xlfn.IFNA(SUMIFS('Access Budget Plan'!G:G,'Access Budget Plan'!$A:$A,$A60),0)</f>
        <v>0</v>
      </c>
      <c r="K60" s="330"/>
      <c r="L60" s="330"/>
      <c r="M60" s="330"/>
      <c r="N60" s="328" t="s">
        <v>362</v>
      </c>
    </row>
    <row r="61" spans="1:14" ht="15" customHeight="1" x14ac:dyDescent="0.25">
      <c r="A61" s="1" t="s">
        <v>773</v>
      </c>
      <c r="B61" s="2" t="s">
        <v>774</v>
      </c>
      <c r="C61" s="331">
        <f>IFERROR(ROUND(SUMIFS(Outturn!AW:AW,Outturn!$C:$C,'Budget Plan'!$E$3),2),0)</f>
        <v>0</v>
      </c>
      <c r="D61" s="324">
        <f>_xlfn.IFNA(SUMIFS('Access Budget Plan'!C:C,'Access Budget Plan'!$A:$A,$A61),0)</f>
        <v>0</v>
      </c>
      <c r="E61" s="272"/>
      <c r="F61" s="90">
        <f t="shared" si="6"/>
        <v>0</v>
      </c>
      <c r="G61" s="90">
        <f>_xlfn.IFNA(SUMIFS('Access Budget Plan'!D:D,'Access Budget Plan'!$A:$A,$A61),0)</f>
        <v>0</v>
      </c>
      <c r="H61" s="90">
        <f>_xlfn.IFNA(SUMIFS('Access Budget Plan'!E:E,'Access Budget Plan'!$A:$A,$A61),0)</f>
        <v>0</v>
      </c>
      <c r="I61" s="90">
        <f>_xlfn.IFNA(SUMIFS('Access Budget Plan'!F:F,'Access Budget Plan'!$A:$A,$A61),0)</f>
        <v>0</v>
      </c>
      <c r="J61" s="90">
        <f>_xlfn.IFNA(SUMIFS('Access Budget Plan'!G:G,'Access Budget Plan'!$A:$A,$A61),0)</f>
        <v>0</v>
      </c>
      <c r="K61" s="330"/>
      <c r="L61" s="330"/>
      <c r="M61" s="330"/>
      <c r="N61" s="328" t="s">
        <v>362</v>
      </c>
    </row>
    <row r="62" spans="1:14" ht="15" customHeight="1" x14ac:dyDescent="0.25">
      <c r="A62" s="1" t="s">
        <v>775</v>
      </c>
      <c r="B62" s="2" t="s">
        <v>776</v>
      </c>
      <c r="C62" s="331">
        <f>IFERROR(ROUND(SUMIFS(Outturn!AX:AX,Outturn!$C:$C,'Budget Plan'!$E$3),2),0)</f>
        <v>0</v>
      </c>
      <c r="D62" s="324">
        <f>_xlfn.IFNA(SUMIFS('Access Budget Plan'!C:C,'Access Budget Plan'!$A:$A,$A62),0)</f>
        <v>0</v>
      </c>
      <c r="E62" s="272"/>
      <c r="F62" s="90">
        <f t="shared" si="6"/>
        <v>0</v>
      </c>
      <c r="G62" s="90">
        <f>_xlfn.IFNA(SUMIFS('Access Budget Plan'!D:D,'Access Budget Plan'!$A:$A,$A62),0)</f>
        <v>0</v>
      </c>
      <c r="H62" s="90">
        <f>_xlfn.IFNA(SUMIFS('Access Budget Plan'!E:E,'Access Budget Plan'!$A:$A,$A62),0)</f>
        <v>0</v>
      </c>
      <c r="I62" s="90">
        <f>_xlfn.IFNA(SUMIFS('Access Budget Plan'!F:F,'Access Budget Plan'!$A:$A,$A62),0)</f>
        <v>0</v>
      </c>
      <c r="J62" s="90">
        <f>_xlfn.IFNA(SUMIFS('Access Budget Plan'!G:G,'Access Budget Plan'!$A:$A,$A62),0)</f>
        <v>0</v>
      </c>
      <c r="K62" s="330"/>
      <c r="L62" s="330"/>
      <c r="M62" s="330"/>
      <c r="N62" s="328" t="s">
        <v>362</v>
      </c>
    </row>
    <row r="63" spans="1:14" ht="15" customHeight="1" x14ac:dyDescent="0.25">
      <c r="A63" s="1" t="s">
        <v>134</v>
      </c>
      <c r="B63" s="2" t="s">
        <v>777</v>
      </c>
      <c r="C63" s="331">
        <f>IFERROR(ROUND(SUMIFS(Outturn!AY:AY,Outturn!$C:$C,'Budget Plan'!$E$3),2),0)</f>
        <v>0</v>
      </c>
      <c r="D63" s="324">
        <f>_xlfn.IFNA(SUMIFS('Access Budget Plan'!C:C,'Access Budget Plan'!$A:$A,$A63),0)</f>
        <v>0</v>
      </c>
      <c r="E63" s="272"/>
      <c r="F63" s="90">
        <f t="shared" si="6"/>
        <v>0</v>
      </c>
      <c r="G63" s="90">
        <f>_xlfn.IFNA(SUMIFS('Access Budget Plan'!D:D,'Access Budget Plan'!$A:$A,$A63),0)</f>
        <v>0</v>
      </c>
      <c r="H63" s="90">
        <f>_xlfn.IFNA(SUMIFS('Access Budget Plan'!E:E,'Access Budget Plan'!$A:$A,$A63),0)</f>
        <v>0</v>
      </c>
      <c r="I63" s="90">
        <f>_xlfn.IFNA(SUMIFS('Access Budget Plan'!F:F,'Access Budget Plan'!$A:$A,$A63),0)</f>
        <v>0</v>
      </c>
      <c r="J63" s="90">
        <f>_xlfn.IFNA(SUMIFS('Access Budget Plan'!G:G,'Access Budget Plan'!$A:$A,$A63),0)</f>
        <v>0</v>
      </c>
      <c r="K63" s="329"/>
      <c r="L63" s="330"/>
      <c r="M63" s="330"/>
      <c r="N63" s="328" t="s">
        <v>362</v>
      </c>
    </row>
    <row r="64" spans="1:14" ht="15" customHeight="1" x14ac:dyDescent="0.25">
      <c r="A64" s="1" t="s">
        <v>135</v>
      </c>
      <c r="B64" s="2" t="s">
        <v>778</v>
      </c>
      <c r="C64" s="331">
        <f>IFERROR(ROUND(SUMIFS(Outturn!AZ:AZ,Outturn!$C:$C,'Budget Plan'!$E$3),2),0)</f>
        <v>0</v>
      </c>
      <c r="D64" s="324">
        <f>_xlfn.IFNA(SUMIFS('Access Budget Plan'!C:C,'Access Budget Plan'!$A:$A,$A64),0)</f>
        <v>0</v>
      </c>
      <c r="E64" s="272"/>
      <c r="F64" s="90">
        <f t="shared" si="6"/>
        <v>0</v>
      </c>
      <c r="G64" s="90">
        <f>_xlfn.IFNA(SUMIFS('Access Budget Plan'!D:D,'Access Budget Plan'!$A:$A,$A64),0)</f>
        <v>0</v>
      </c>
      <c r="H64" s="90">
        <f>_xlfn.IFNA(SUMIFS('Access Budget Plan'!E:E,'Access Budget Plan'!$A:$A,$A64),0)</f>
        <v>0</v>
      </c>
      <c r="I64" s="90">
        <f>_xlfn.IFNA(SUMIFS('Access Budget Plan'!F:F,'Access Budget Plan'!$A:$A,$A64),0)</f>
        <v>0</v>
      </c>
      <c r="J64" s="90">
        <f>_xlfn.IFNA(SUMIFS('Access Budget Plan'!G:G,'Access Budget Plan'!$A:$A,$A64),0)</f>
        <v>0</v>
      </c>
      <c r="K64" s="330"/>
      <c r="L64" s="330"/>
      <c r="M64" s="330"/>
      <c r="N64" s="328" t="s">
        <v>362</v>
      </c>
    </row>
    <row r="65" spans="1:14" ht="15" customHeight="1" x14ac:dyDescent="0.25">
      <c r="A65" s="1" t="s">
        <v>136</v>
      </c>
      <c r="B65" s="2" t="s">
        <v>779</v>
      </c>
      <c r="C65" s="331">
        <f>IFERROR(ROUND(SUMIFS(Outturn!BA:BA,Outturn!$C:$C,'Budget Plan'!$E$3),2),0)</f>
        <v>0</v>
      </c>
      <c r="D65" s="324">
        <f>_xlfn.IFNA(SUMIFS('Access Budget Plan'!C:C,'Access Budget Plan'!$A:$A,$A65),0)</f>
        <v>0</v>
      </c>
      <c r="E65" s="272"/>
      <c r="F65" s="90">
        <f t="shared" si="6"/>
        <v>0</v>
      </c>
      <c r="G65" s="90">
        <f>_xlfn.IFNA(SUMIFS('Access Budget Plan'!D:D,'Access Budget Plan'!$A:$A,$A65),0)</f>
        <v>0</v>
      </c>
      <c r="H65" s="90">
        <f>_xlfn.IFNA(SUMIFS('Access Budget Plan'!E:E,'Access Budget Plan'!$A:$A,$A65),0)</f>
        <v>0</v>
      </c>
      <c r="I65" s="90">
        <f>_xlfn.IFNA(SUMIFS('Access Budget Plan'!F:F,'Access Budget Plan'!$A:$A,$A65),0)</f>
        <v>0</v>
      </c>
      <c r="J65" s="90">
        <f>_xlfn.IFNA(SUMIFS('Access Budget Plan'!G:G,'Access Budget Plan'!$A:$A,$A65),0)</f>
        <v>0</v>
      </c>
      <c r="K65" s="330"/>
      <c r="L65" s="330"/>
      <c r="M65" s="330"/>
      <c r="N65" s="328" t="s">
        <v>362</v>
      </c>
    </row>
    <row r="66" spans="1:14" ht="15" customHeight="1" x14ac:dyDescent="0.25">
      <c r="A66" s="1" t="s">
        <v>137</v>
      </c>
      <c r="B66" s="2" t="s">
        <v>780</v>
      </c>
      <c r="C66" s="331">
        <f>IFERROR(ROUND(SUMIFS(Outturn!BB:BB,Outturn!$C:$C,'Budget Plan'!$E$3),2),0)</f>
        <v>0</v>
      </c>
      <c r="D66" s="324">
        <f>_xlfn.IFNA(SUMIFS('Access Budget Plan'!C:C,'Access Budget Plan'!$A:$A,$A66),0)</f>
        <v>0</v>
      </c>
      <c r="E66" s="272"/>
      <c r="F66" s="90">
        <f t="shared" si="6"/>
        <v>0</v>
      </c>
      <c r="G66" s="90">
        <f>_xlfn.IFNA(SUMIFS('Access Budget Plan'!D:D,'Access Budget Plan'!$A:$A,$A66),0)</f>
        <v>0</v>
      </c>
      <c r="H66" s="90">
        <f>_xlfn.IFNA(SUMIFS('Access Budget Plan'!E:E,'Access Budget Plan'!$A:$A,$A66),0)</f>
        <v>0</v>
      </c>
      <c r="I66" s="90">
        <f>_xlfn.IFNA(SUMIFS('Access Budget Plan'!F:F,'Access Budget Plan'!$A:$A,$A66),0)</f>
        <v>0</v>
      </c>
      <c r="J66" s="90">
        <f>_xlfn.IFNA(SUMIFS('Access Budget Plan'!G:G,'Access Budget Plan'!$A:$A,$A66),0)</f>
        <v>0</v>
      </c>
      <c r="K66" s="329"/>
      <c r="L66" s="330"/>
      <c r="M66" s="330"/>
      <c r="N66" s="328" t="s">
        <v>362</v>
      </c>
    </row>
    <row r="67" spans="1:14" ht="15" customHeight="1" x14ac:dyDescent="0.25">
      <c r="A67" s="1" t="s">
        <v>138</v>
      </c>
      <c r="B67" s="2" t="s">
        <v>781</v>
      </c>
      <c r="C67" s="331">
        <f>IFERROR(ROUND(SUMIFS(Outturn!BC:BC,Outturn!$C:$C,'Budget Plan'!$E$3),2),0)</f>
        <v>0</v>
      </c>
      <c r="D67" s="324">
        <f>_xlfn.IFNA(SUMIFS('Access Budget Plan'!C:C,'Access Budget Plan'!$A:$A,$A67),0)</f>
        <v>0</v>
      </c>
      <c r="E67" s="272"/>
      <c r="F67" s="90">
        <f t="shared" si="6"/>
        <v>0</v>
      </c>
      <c r="G67" s="90">
        <f>_xlfn.IFNA(SUMIFS('Access Budget Plan'!D:D,'Access Budget Plan'!$A:$A,$A67),0)</f>
        <v>0</v>
      </c>
      <c r="H67" s="90">
        <f>_xlfn.IFNA(SUMIFS('Access Budget Plan'!E:E,'Access Budget Plan'!$A:$A,$A67),0)</f>
        <v>0</v>
      </c>
      <c r="I67" s="90">
        <f>_xlfn.IFNA(SUMIFS('Access Budget Plan'!F:F,'Access Budget Plan'!$A:$A,$A67),0)</f>
        <v>0</v>
      </c>
      <c r="J67" s="90">
        <f>_xlfn.IFNA(SUMIFS('Access Budget Plan'!G:G,'Access Budget Plan'!$A:$A,$A67),0)</f>
        <v>0</v>
      </c>
      <c r="K67" s="330"/>
      <c r="L67" s="330"/>
      <c r="M67" s="330"/>
      <c r="N67" s="328" t="s">
        <v>362</v>
      </c>
    </row>
    <row r="68" spans="1:14" ht="15" customHeight="1" x14ac:dyDescent="0.25">
      <c r="A68" s="1" t="s">
        <v>139</v>
      </c>
      <c r="B68" s="2" t="s">
        <v>782</v>
      </c>
      <c r="C68" s="331">
        <f>IFERROR(ROUND(SUMIFS(Outturn!BD:BD,Outturn!$C:$C,'Budget Plan'!$E$3),2),0)</f>
        <v>0</v>
      </c>
      <c r="D68" s="324">
        <f>_xlfn.IFNA(SUMIFS('Access Budget Plan'!C:C,'Access Budget Plan'!$A:$A,$A68),0)</f>
        <v>0</v>
      </c>
      <c r="E68" s="272"/>
      <c r="F68" s="90">
        <f t="shared" si="6"/>
        <v>0</v>
      </c>
      <c r="G68" s="90">
        <f>_xlfn.IFNA(SUMIFS('Access Budget Plan'!D:D,'Access Budget Plan'!$A:$A,$A68),0)</f>
        <v>0</v>
      </c>
      <c r="H68" s="90">
        <f>_xlfn.IFNA(SUMIFS('Access Budget Plan'!E:E,'Access Budget Plan'!$A:$A,$A68),0)</f>
        <v>0</v>
      </c>
      <c r="I68" s="90">
        <f>_xlfn.IFNA(SUMIFS('Access Budget Plan'!F:F,'Access Budget Plan'!$A:$A,$A68),0)</f>
        <v>0</v>
      </c>
      <c r="J68" s="90">
        <f>_xlfn.IFNA(SUMIFS('Access Budget Plan'!G:G,'Access Budget Plan'!$A:$A,$A68),0)</f>
        <v>0</v>
      </c>
      <c r="K68" s="330"/>
      <c r="L68" s="330"/>
      <c r="M68" s="327"/>
      <c r="N68" s="328" t="s">
        <v>362</v>
      </c>
    </row>
    <row r="69" spans="1:14" ht="15" customHeight="1" x14ac:dyDescent="0.25">
      <c r="A69" s="1" t="s">
        <v>140</v>
      </c>
      <c r="B69" s="2" t="s">
        <v>783</v>
      </c>
      <c r="C69" s="331">
        <f>IFERROR(ROUND(SUMIFS(Outturn!BE:BE,Outturn!$C:$C,'Budget Plan'!$E$3),2),0)</f>
        <v>0</v>
      </c>
      <c r="D69" s="324">
        <f>_xlfn.IFNA(SUMIFS('Access Budget Plan'!C:C,'Access Budget Plan'!$A:$A,$A69),0)</f>
        <v>0</v>
      </c>
      <c r="E69" s="272"/>
      <c r="F69" s="90">
        <f t="shared" si="6"/>
        <v>0</v>
      </c>
      <c r="G69" s="90">
        <f>_xlfn.IFNA(SUMIFS('Access Budget Plan'!D:D,'Access Budget Plan'!$A:$A,$A69),0)</f>
        <v>0</v>
      </c>
      <c r="H69" s="90">
        <f>_xlfn.IFNA(SUMIFS('Access Budget Plan'!E:E,'Access Budget Plan'!$A:$A,$A69),0)</f>
        <v>0</v>
      </c>
      <c r="I69" s="90">
        <f>_xlfn.IFNA(SUMIFS('Access Budget Plan'!F:F,'Access Budget Plan'!$A:$A,$A69),0)</f>
        <v>0</v>
      </c>
      <c r="J69" s="90">
        <f>_xlfn.IFNA(SUMIFS('Access Budget Plan'!G:G,'Access Budget Plan'!$A:$A,$A69),0)</f>
        <v>0</v>
      </c>
      <c r="K69" s="330"/>
      <c r="L69" s="330"/>
      <c r="M69" s="330"/>
      <c r="N69" s="328" t="s">
        <v>362</v>
      </c>
    </row>
    <row r="70" spans="1:14" ht="15" customHeight="1" x14ac:dyDescent="0.25">
      <c r="A70" s="1" t="s">
        <v>141</v>
      </c>
      <c r="B70" s="2" t="s">
        <v>46</v>
      </c>
      <c r="C70" s="331">
        <f>IFERROR(ROUND(SUMIFS(Outturn!BF:BF,Outturn!$C:$C,'Budget Plan'!$E$3),2),0)</f>
        <v>0</v>
      </c>
      <c r="D70" s="324">
        <f>_xlfn.IFNA(SUMIFS('Access Budget Plan'!C:C,'Access Budget Plan'!$A:$A,$A70),0)</f>
        <v>0</v>
      </c>
      <c r="E70" s="272"/>
      <c r="F70" s="90">
        <f t="shared" si="6"/>
        <v>0</v>
      </c>
      <c r="G70" s="90">
        <f>_xlfn.IFNA(SUMIFS('Access Budget Plan'!D:D,'Access Budget Plan'!$A:$A,$A70),0)</f>
        <v>0</v>
      </c>
      <c r="H70" s="90">
        <f>_xlfn.IFNA(SUMIFS('Access Budget Plan'!E:E,'Access Budget Plan'!$A:$A,$A70),0)</f>
        <v>0</v>
      </c>
      <c r="I70" s="90">
        <f>_xlfn.IFNA(SUMIFS('Access Budget Plan'!F:F,'Access Budget Plan'!$A:$A,$A70),0)</f>
        <v>0</v>
      </c>
      <c r="J70" s="90">
        <f>_xlfn.IFNA(SUMIFS('Access Budget Plan'!G:G,'Access Budget Plan'!$A:$A,$A70),0)</f>
        <v>0</v>
      </c>
      <c r="K70" s="330"/>
      <c r="L70" s="330"/>
      <c r="M70" s="330"/>
      <c r="N70" s="328" t="s">
        <v>362</v>
      </c>
    </row>
    <row r="71" spans="1:14" ht="15" customHeight="1" x14ac:dyDescent="0.25">
      <c r="A71" s="1" t="s">
        <v>142</v>
      </c>
      <c r="B71" s="2" t="s">
        <v>47</v>
      </c>
      <c r="C71" s="331">
        <f>IFERROR(ROUND(SUMIFS(Outturn!BG:BG,Outturn!$C:$C,'Budget Plan'!$E$3),2),0)</f>
        <v>0</v>
      </c>
      <c r="D71" s="324">
        <f>_xlfn.IFNA(SUMIFS('Access Budget Plan'!C:C,'Access Budget Plan'!$A:$A,$A71),0)</f>
        <v>0</v>
      </c>
      <c r="E71" s="272"/>
      <c r="F71" s="90">
        <f t="shared" si="6"/>
        <v>0</v>
      </c>
      <c r="G71" s="90">
        <f>_xlfn.IFNA(SUMIFS('Access Budget Plan'!D:D,'Access Budget Plan'!$A:$A,$A71),0)</f>
        <v>0</v>
      </c>
      <c r="H71" s="90">
        <f>_xlfn.IFNA(SUMIFS('Access Budget Plan'!E:E,'Access Budget Plan'!$A:$A,$A71),0)</f>
        <v>0</v>
      </c>
      <c r="I71" s="90">
        <f>_xlfn.IFNA(SUMIFS('Access Budget Plan'!F:F,'Access Budget Plan'!$A:$A,$A71),0)</f>
        <v>0</v>
      </c>
      <c r="J71" s="90">
        <f>_xlfn.IFNA(SUMIFS('Access Budget Plan'!G:G,'Access Budget Plan'!$A:$A,$A71),0)</f>
        <v>0</v>
      </c>
      <c r="K71" s="330"/>
      <c r="L71" s="330"/>
      <c r="M71" s="330"/>
      <c r="N71" s="328" t="s">
        <v>362</v>
      </c>
    </row>
    <row r="72" spans="1:14" ht="15" customHeight="1" x14ac:dyDescent="0.25">
      <c r="A72" s="1" t="s">
        <v>143</v>
      </c>
      <c r="B72" s="2" t="s">
        <v>784</v>
      </c>
      <c r="C72" s="331">
        <f>IFERROR(ROUND(SUMIFS(Outturn!BH:BH,Outturn!$C:$C,'Budget Plan'!$E$3),2),0)</f>
        <v>0</v>
      </c>
      <c r="D72" s="324">
        <f>_xlfn.IFNA(SUMIFS('Access Budget Plan'!C:C,'Access Budget Plan'!$A:$A,$A72),0)</f>
        <v>0</v>
      </c>
      <c r="E72" s="272"/>
      <c r="F72" s="90">
        <f t="shared" si="6"/>
        <v>0</v>
      </c>
      <c r="G72" s="90">
        <f>_xlfn.IFNA(SUMIFS('Access Budget Plan'!D:D,'Access Budget Plan'!$A:$A,$A72),0)</f>
        <v>0</v>
      </c>
      <c r="H72" s="90">
        <f>_xlfn.IFNA(SUMIFS('Access Budget Plan'!E:E,'Access Budget Plan'!$A:$A,$A72),0)</f>
        <v>0</v>
      </c>
      <c r="I72" s="90">
        <f>_xlfn.IFNA(SUMIFS('Access Budget Plan'!F:F,'Access Budget Plan'!$A:$A,$A72),0)</f>
        <v>0</v>
      </c>
      <c r="J72" s="90">
        <f>_xlfn.IFNA(SUMIFS('Access Budget Plan'!G:G,'Access Budget Plan'!$A:$A,$A72),0)</f>
        <v>0</v>
      </c>
      <c r="K72" s="329"/>
      <c r="L72" s="330"/>
      <c r="M72" s="330"/>
      <c r="N72" s="328" t="s">
        <v>362</v>
      </c>
    </row>
    <row r="73" spans="1:14" ht="15" customHeight="1" x14ac:dyDescent="0.25">
      <c r="A73" s="1" t="s">
        <v>144</v>
      </c>
      <c r="B73" s="2" t="s">
        <v>785</v>
      </c>
      <c r="C73" s="331" cm="1">
        <f t="array" ref="C73">IFERROR(ROUND(SUMIFS(OutturnBI:(BI),Outturn!$C:$C,'Budget Plan'!$E$3),2),0)</f>
        <v>0</v>
      </c>
      <c r="D73" s="324">
        <f>_xlfn.IFNA(SUMIFS('Access Budget Plan'!C:C,'Access Budget Plan'!$A:$A,$A73),0)</f>
        <v>0</v>
      </c>
      <c r="E73" s="272"/>
      <c r="F73" s="90">
        <f t="shared" si="6"/>
        <v>0</v>
      </c>
      <c r="G73" s="90">
        <f>_xlfn.IFNA(SUMIFS('Access Budget Plan'!D:D,'Access Budget Plan'!$A:$A,$A73),0)</f>
        <v>0</v>
      </c>
      <c r="H73" s="90">
        <f>_xlfn.IFNA(SUMIFS('Access Budget Plan'!E:E,'Access Budget Plan'!$A:$A,$A73),0)</f>
        <v>0</v>
      </c>
      <c r="I73" s="90">
        <f>_xlfn.IFNA(SUMIFS('Access Budget Plan'!F:F,'Access Budget Plan'!$A:$A,$A73),0)</f>
        <v>0</v>
      </c>
      <c r="J73" s="90">
        <f>_xlfn.IFNA(SUMIFS('Access Budget Plan'!G:G,'Access Budget Plan'!$A:$A,$A73),0)</f>
        <v>0</v>
      </c>
      <c r="K73" s="329"/>
      <c r="L73" s="330"/>
      <c r="M73" s="330"/>
      <c r="N73" s="328" t="s">
        <v>362</v>
      </c>
    </row>
    <row r="74" spans="1:14" ht="15" customHeight="1" x14ac:dyDescent="0.25">
      <c r="A74" s="1" t="s">
        <v>153</v>
      </c>
      <c r="B74" s="2" t="s">
        <v>786</v>
      </c>
      <c r="C74" s="331">
        <f>IFERROR(ROUND(SUMIFS(Outturn!CG:CG,Outturn!$C:$C,'Budget Plan'!$E$3),2),0)</f>
        <v>0</v>
      </c>
      <c r="D74" s="324">
        <f>_xlfn.IFNA(SUMIFS('Access Budget Plan'!C:C,'Access Budget Plan'!$A:$A,$A74),0)</f>
        <v>0</v>
      </c>
      <c r="E74" s="272"/>
      <c r="F74" s="90">
        <f t="shared" si="6"/>
        <v>0</v>
      </c>
      <c r="G74" s="90">
        <f>_xlfn.IFNA(SUMIFS('Access Budget Plan'!D:D,'Access Budget Plan'!$A:$A,$A74),0)</f>
        <v>0</v>
      </c>
      <c r="H74" s="90">
        <f>_xlfn.IFNA(SUMIFS('Access Budget Plan'!E:E,'Access Budget Plan'!$A:$A,$A74),0)</f>
        <v>0</v>
      </c>
      <c r="I74" s="90">
        <f>_xlfn.IFNA(SUMIFS('Access Budget Plan'!F:F,'Access Budget Plan'!$A:$A,$A74),0)</f>
        <v>0</v>
      </c>
      <c r="J74" s="90">
        <f>_xlfn.IFNA(SUMIFS('Access Budget Plan'!G:G,'Access Budget Plan'!$A:$A,$A74),0)</f>
        <v>0</v>
      </c>
      <c r="K74" s="329"/>
      <c r="L74" s="330"/>
      <c r="M74" s="330"/>
      <c r="N74" s="328" t="s">
        <v>362</v>
      </c>
    </row>
    <row r="75" spans="1:14" ht="15" customHeight="1" x14ac:dyDescent="0.25">
      <c r="A75" s="1" t="s">
        <v>154</v>
      </c>
      <c r="B75" s="2" t="s">
        <v>787</v>
      </c>
      <c r="C75" s="331">
        <f>IFERROR(ROUND(SUMIFS(Outturn!CH:CH,Outturn!$C:$C,'Budget Plan'!$E$3),2),0)</f>
        <v>0</v>
      </c>
      <c r="D75" s="324">
        <f>_xlfn.IFNA(SUMIFS('Access Budget Plan'!C:C,'Access Budget Plan'!$A:$A,$A75),0)</f>
        <v>0</v>
      </c>
      <c r="E75" s="272"/>
      <c r="F75" s="90">
        <f t="shared" si="6"/>
        <v>0</v>
      </c>
      <c r="G75" s="90">
        <f>_xlfn.IFNA(SUMIFS('Access Budget Plan'!D:D,'Access Budget Plan'!$A:$A,$A75),0)</f>
        <v>0</v>
      </c>
      <c r="H75" s="90">
        <f>_xlfn.IFNA(SUMIFS('Access Budget Plan'!E:E,'Access Budget Plan'!$A:$A,$A75),0)</f>
        <v>0</v>
      </c>
      <c r="I75" s="90">
        <f>_xlfn.IFNA(SUMIFS('Access Budget Plan'!F:F,'Access Budget Plan'!$A:$A,$A75),0)</f>
        <v>0</v>
      </c>
      <c r="J75" s="90">
        <f>_xlfn.IFNA(SUMIFS('Access Budget Plan'!G:G,'Access Budget Plan'!$A:$A,$A75),0)</f>
        <v>0</v>
      </c>
      <c r="K75" s="329"/>
      <c r="L75" s="330"/>
      <c r="M75" s="330"/>
      <c r="N75" s="328" t="s">
        <v>362</v>
      </c>
    </row>
    <row r="76" spans="1:14" ht="15" customHeight="1" x14ac:dyDescent="0.25">
      <c r="A76" s="470" t="s">
        <v>788</v>
      </c>
      <c r="B76" s="470"/>
      <c r="C76" s="259">
        <f t="shared" ref="C76:J76" si="7">SUM(C37:C75)</f>
        <v>0</v>
      </c>
      <c r="D76" s="254">
        <f t="shared" si="7"/>
        <v>0</v>
      </c>
      <c r="E76" s="254">
        <f t="shared" si="7"/>
        <v>0</v>
      </c>
      <c r="F76" s="254">
        <f t="shared" si="7"/>
        <v>0</v>
      </c>
      <c r="G76" s="254">
        <f t="shared" si="7"/>
        <v>0</v>
      </c>
      <c r="H76" s="254">
        <f t="shared" si="7"/>
        <v>0</v>
      </c>
      <c r="I76" s="254">
        <f t="shared" si="7"/>
        <v>0</v>
      </c>
      <c r="J76" s="254">
        <f t="shared" si="7"/>
        <v>0</v>
      </c>
      <c r="K76" s="255"/>
      <c r="L76" s="256"/>
      <c r="M76" s="256"/>
      <c r="N76" s="257"/>
    </row>
    <row r="77" spans="1:14" ht="12.75" customHeight="1" x14ac:dyDescent="0.25">
      <c r="C77" s="54"/>
      <c r="D77" s="54"/>
      <c r="E77" s="55"/>
      <c r="F77" s="55"/>
      <c r="G77" s="55"/>
      <c r="H77" s="55"/>
      <c r="I77" s="55"/>
      <c r="J77" s="55"/>
    </row>
    <row r="78" spans="1:14" ht="15" customHeight="1" x14ac:dyDescent="0.25">
      <c r="A78" s="253" t="s">
        <v>789</v>
      </c>
      <c r="B78" s="260"/>
      <c r="C78" s="261">
        <f t="shared" ref="C78:H78" si="8">C33-C76</f>
        <v>0</v>
      </c>
      <c r="D78" s="261">
        <f t="shared" si="8"/>
        <v>0</v>
      </c>
      <c r="E78" s="261">
        <f t="shared" si="8"/>
        <v>0</v>
      </c>
      <c r="F78" s="261">
        <f t="shared" si="8"/>
        <v>0</v>
      </c>
      <c r="G78" s="261">
        <f t="shared" si="8"/>
        <v>0</v>
      </c>
      <c r="H78" s="261">
        <f t="shared" si="8"/>
        <v>0</v>
      </c>
      <c r="I78" s="261">
        <f t="shared" ref="I78:J78" si="9">I33-I76</f>
        <v>0</v>
      </c>
      <c r="J78" s="261">
        <f t="shared" si="9"/>
        <v>0</v>
      </c>
      <c r="K78" s="255"/>
      <c r="L78" s="256"/>
      <c r="M78" s="256"/>
      <c r="N78" s="257"/>
    </row>
    <row r="79" spans="1:14" ht="15" customHeight="1" x14ac:dyDescent="0.25">
      <c r="A79" s="253" t="s">
        <v>790</v>
      </c>
      <c r="B79" s="260"/>
      <c r="C79" s="261">
        <f t="shared" ref="C79:J79" si="10">C8+C9</f>
        <v>0</v>
      </c>
      <c r="D79" s="261">
        <f t="shared" si="10"/>
        <v>0</v>
      </c>
      <c r="E79" s="261">
        <f t="shared" si="10"/>
        <v>0</v>
      </c>
      <c r="F79" s="261">
        <f t="shared" si="10"/>
        <v>0</v>
      </c>
      <c r="G79" s="261">
        <f t="shared" si="10"/>
        <v>0</v>
      </c>
      <c r="H79" s="261">
        <f t="shared" si="10"/>
        <v>0</v>
      </c>
      <c r="I79" s="261">
        <f t="shared" si="10"/>
        <v>0</v>
      </c>
      <c r="J79" s="261">
        <f t="shared" si="10"/>
        <v>0</v>
      </c>
      <c r="K79" s="255"/>
      <c r="L79" s="256"/>
      <c r="M79" s="256"/>
      <c r="N79" s="257"/>
    </row>
    <row r="80" spans="1:14" ht="15" customHeight="1" x14ac:dyDescent="0.25">
      <c r="A80" s="253" t="s">
        <v>791</v>
      </c>
      <c r="B80" s="260"/>
      <c r="C80" s="261">
        <f t="shared" ref="C80:J80" si="11">SUM(C78:C79)</f>
        <v>0</v>
      </c>
      <c r="D80" s="261">
        <f t="shared" si="11"/>
        <v>0</v>
      </c>
      <c r="E80" s="261">
        <f t="shared" si="11"/>
        <v>0</v>
      </c>
      <c r="F80" s="261">
        <f>SUM(F78:F79)</f>
        <v>0</v>
      </c>
      <c r="G80" s="261">
        <f>SUM(G78:G79)</f>
        <v>0</v>
      </c>
      <c r="H80" s="261">
        <f t="shared" si="11"/>
        <v>0</v>
      </c>
      <c r="I80" s="261">
        <f t="shared" si="11"/>
        <v>0</v>
      </c>
      <c r="J80" s="261">
        <f t="shared" si="11"/>
        <v>0</v>
      </c>
      <c r="K80" s="255"/>
      <c r="L80" s="256"/>
      <c r="M80" s="256"/>
      <c r="N80" s="257"/>
    </row>
    <row r="81" spans="1:14" ht="12.75" customHeight="1" x14ac:dyDescent="0.25">
      <c r="C81" s="54"/>
      <c r="D81" s="54"/>
      <c r="E81" s="55"/>
      <c r="F81" s="55"/>
      <c r="G81" s="55"/>
      <c r="H81" s="55"/>
      <c r="I81" s="55"/>
      <c r="J81" s="55"/>
    </row>
    <row r="82" spans="1:14" ht="13.2" x14ac:dyDescent="0.25">
      <c r="A82" s="258" t="s">
        <v>792</v>
      </c>
      <c r="B82" s="258"/>
      <c r="C82" s="56"/>
      <c r="D82" s="56"/>
      <c r="E82" s="472"/>
      <c r="F82" s="472"/>
      <c r="G82" s="472"/>
      <c r="H82" s="472"/>
      <c r="I82" s="472"/>
      <c r="J82" s="472"/>
      <c r="K82" s="3"/>
      <c r="L82" s="4"/>
      <c r="M82" s="4"/>
      <c r="N82" s="4"/>
    </row>
    <row r="83" spans="1:14" ht="15" customHeight="1" x14ac:dyDescent="0.25">
      <c r="A83" s="1" t="s">
        <v>145</v>
      </c>
      <c r="B83" s="2" t="s">
        <v>792</v>
      </c>
      <c r="C83" s="331">
        <f>IFERROR(ROUND(SUMIFS(Outturn!BN:BN,Outturn!$C:$C,'Budget Plan'!$E$3),2),0)</f>
        <v>0</v>
      </c>
      <c r="D83" s="324">
        <f>_xlfn.IFNA(SUMIFS('Access Budget Plan'!C:C,'Access Budget Plan'!$A:$A,$A83),0)</f>
        <v>0</v>
      </c>
      <c r="E83" s="272"/>
      <c r="F83" s="90">
        <f t="shared" ref="F83:F85" si="12">D83+E83</f>
        <v>0</v>
      </c>
      <c r="G83" s="90">
        <f>_xlfn.IFNA(SUMIFS('Access Budget Plan'!D:D,'Access Budget Plan'!$A:$A,$A83),0)</f>
        <v>0</v>
      </c>
      <c r="H83" s="90">
        <f>_xlfn.IFNA(SUMIFS('Access Budget Plan'!E:E,'Access Budget Plan'!$A:$A,$A83),0)</f>
        <v>0</v>
      </c>
      <c r="I83" s="90">
        <f>_xlfn.IFNA(SUMIFS('Access Budget Plan'!F:F,'Access Budget Plan'!$A:$A,$A83),0)</f>
        <v>0</v>
      </c>
      <c r="J83" s="90">
        <f>_xlfn.IFNA(SUMIFS('Access Budget Plan'!G:G,'Access Budget Plan'!$A:$A,$A83),0)</f>
        <v>0</v>
      </c>
      <c r="K83" s="330"/>
      <c r="L83" s="330"/>
      <c r="M83" s="330"/>
      <c r="N83" s="328" t="s">
        <v>362</v>
      </c>
    </row>
    <row r="84" spans="1:14" ht="15" customHeight="1" x14ac:dyDescent="0.25">
      <c r="A84" s="1" t="s">
        <v>146</v>
      </c>
      <c r="B84" s="2" t="s">
        <v>793</v>
      </c>
      <c r="C84" s="331" cm="1">
        <f t="array" ref="C84">IFERROR(ROUND(SUMIFS(Outturn!B0:B0,Outturn!$C:$C,'Budget Plan'!$E$3),2),0)</f>
        <v>0</v>
      </c>
      <c r="D84" s="324">
        <f>_xlfn.IFNA(SUMIFS('Access Budget Plan'!C:C,'Access Budget Plan'!$A:$A,$A84),0)</f>
        <v>0</v>
      </c>
      <c r="E84" s="272"/>
      <c r="F84" s="90">
        <f t="shared" si="12"/>
        <v>0</v>
      </c>
      <c r="G84" s="90">
        <f>_xlfn.IFNA(SUMIFS('Access Budget Plan'!D:D,'Access Budget Plan'!$A:$A,$A84),0)</f>
        <v>0</v>
      </c>
      <c r="H84" s="90">
        <f>_xlfn.IFNA(SUMIFS('Access Budget Plan'!E:E,'Access Budget Plan'!$A:$A,$A84),0)</f>
        <v>0</v>
      </c>
      <c r="I84" s="90">
        <f>_xlfn.IFNA(SUMIFS('Access Budget Plan'!F:F,'Access Budget Plan'!$A:$A,$A84),0)</f>
        <v>0</v>
      </c>
      <c r="J84" s="90">
        <f>_xlfn.IFNA(SUMIFS('Access Budget Plan'!G:G,'Access Budget Plan'!$A:$A,$A84),0)</f>
        <v>0</v>
      </c>
      <c r="K84" s="330"/>
      <c r="L84" s="330"/>
      <c r="M84" s="330"/>
      <c r="N84" s="328" t="s">
        <v>362</v>
      </c>
    </row>
    <row r="85" spans="1:14" ht="15" customHeight="1" x14ac:dyDescent="0.25">
      <c r="A85" s="1" t="s">
        <v>147</v>
      </c>
      <c r="B85" s="2" t="s">
        <v>785</v>
      </c>
      <c r="C85" s="331">
        <f>IFERROR(ROUND(SUMIFS(Outturn!BP:BP,Outturn!$C:$C,'Budget Plan'!$E$3),2),0)</f>
        <v>0</v>
      </c>
      <c r="D85" s="324">
        <f>_xlfn.IFNA(SUMIFS('Access Budget Plan'!C:C,'Access Budget Plan'!$A:$A,$A85),0)</f>
        <v>0</v>
      </c>
      <c r="E85" s="272"/>
      <c r="F85" s="90">
        <f t="shared" si="12"/>
        <v>0</v>
      </c>
      <c r="G85" s="90">
        <f>_xlfn.IFNA(SUMIFS('Access Budget Plan'!D:D,'Access Budget Plan'!$A:$A,$A85),0)</f>
        <v>0</v>
      </c>
      <c r="H85" s="90">
        <f>_xlfn.IFNA(SUMIFS('Access Budget Plan'!E:E,'Access Budget Plan'!$A:$A,$A85),0)</f>
        <v>0</v>
      </c>
      <c r="I85" s="90">
        <f>_xlfn.IFNA(SUMIFS('Access Budget Plan'!F:F,'Access Budget Plan'!$A:$A,$A85),0)</f>
        <v>0</v>
      </c>
      <c r="J85" s="90">
        <f>_xlfn.IFNA(SUMIFS('Access Budget Plan'!G:G,'Access Budget Plan'!$A:$A,$A85),0)</f>
        <v>0</v>
      </c>
      <c r="K85" s="329"/>
      <c r="L85" s="330"/>
      <c r="M85" s="330"/>
      <c r="N85" s="328" t="s">
        <v>362</v>
      </c>
    </row>
    <row r="86" spans="1:14" ht="15" customHeight="1" x14ac:dyDescent="0.25">
      <c r="A86" s="470" t="s">
        <v>794</v>
      </c>
      <c r="B86" s="470"/>
      <c r="C86" s="261">
        <f t="shared" ref="C86:J86" si="13">SUM(C83:C85)</f>
        <v>0</v>
      </c>
      <c r="D86" s="261">
        <f t="shared" si="13"/>
        <v>0</v>
      </c>
      <c r="E86" s="261">
        <f t="shared" si="13"/>
        <v>0</v>
      </c>
      <c r="F86" s="261">
        <f t="shared" si="13"/>
        <v>0</v>
      </c>
      <c r="G86" s="261">
        <f t="shared" si="13"/>
        <v>0</v>
      </c>
      <c r="H86" s="261">
        <f t="shared" si="13"/>
        <v>0</v>
      </c>
      <c r="I86" s="261">
        <f t="shared" si="13"/>
        <v>0</v>
      </c>
      <c r="J86" s="261">
        <f t="shared" si="13"/>
        <v>0</v>
      </c>
      <c r="K86" s="255"/>
      <c r="L86" s="256"/>
      <c r="M86" s="256"/>
      <c r="N86" s="257"/>
    </row>
    <row r="87" spans="1:14" ht="12.75" customHeight="1" x14ac:dyDescent="0.25">
      <c r="C87" s="54"/>
      <c r="D87" s="54"/>
      <c r="E87" s="55"/>
      <c r="F87" s="55"/>
      <c r="G87" s="55"/>
      <c r="H87" s="55"/>
      <c r="I87" s="55"/>
      <c r="J87" s="55"/>
    </row>
    <row r="88" spans="1:14" ht="13.2" x14ac:dyDescent="0.25">
      <c r="A88" s="262" t="s">
        <v>795</v>
      </c>
      <c r="B88" s="253"/>
      <c r="C88" s="56"/>
      <c r="D88" s="56"/>
      <c r="E88" s="472" t="s">
        <v>796</v>
      </c>
      <c r="F88" s="472"/>
      <c r="G88" s="472"/>
      <c r="H88" s="472"/>
      <c r="I88" s="472"/>
      <c r="J88" s="472"/>
      <c r="K88" s="3" t="s">
        <v>723</v>
      </c>
      <c r="L88" s="4" t="s">
        <v>724</v>
      </c>
      <c r="M88" s="4" t="s">
        <v>725</v>
      </c>
      <c r="N88" s="4" t="s">
        <v>726</v>
      </c>
    </row>
    <row r="89" spans="1:14" ht="15" customHeight="1" x14ac:dyDescent="0.25">
      <c r="A89" s="1" t="s">
        <v>148</v>
      </c>
      <c r="B89" s="48" t="s">
        <v>797</v>
      </c>
      <c r="C89" s="331">
        <f>IFERROR(ROUND(SUMIFS(Outturn!BR:BR,Outturn!$C:$C,'Budget Plan'!$E$3),2),0)</f>
        <v>0</v>
      </c>
      <c r="D89" s="324">
        <f>_xlfn.IFNA(SUMIFS('Access Budget Plan'!C:C,'Access Budget Plan'!$A:$A,$A89),0)</f>
        <v>0</v>
      </c>
      <c r="E89" s="272"/>
      <c r="F89" s="90">
        <f t="shared" ref="F89:F96" si="14">D89+E89</f>
        <v>0</v>
      </c>
      <c r="G89" s="90">
        <f>_xlfn.IFNA(SUMIFS('Access Budget Plan'!D:D,'Access Budget Plan'!$A:$A,$A89),0)</f>
        <v>0</v>
      </c>
      <c r="H89" s="90">
        <f>_xlfn.IFNA(SUMIFS('Access Budget Plan'!E:E,'Access Budget Plan'!$A:$A,$A89),0)</f>
        <v>0</v>
      </c>
      <c r="I89" s="90">
        <f>_xlfn.IFNA(SUMIFS('Access Budget Plan'!F:F,'Access Budget Plan'!$A:$A,$A89),0)</f>
        <v>0</v>
      </c>
      <c r="J89" s="90">
        <f>_xlfn.IFNA(SUMIFS('Access Budget Plan'!G:G,'Access Budget Plan'!$A:$A,$A89),0)</f>
        <v>0</v>
      </c>
      <c r="K89" s="329"/>
      <c r="L89" s="330"/>
      <c r="M89" s="330"/>
      <c r="N89" s="328" t="s">
        <v>362</v>
      </c>
    </row>
    <row r="90" spans="1:14" ht="15" customHeight="1" x14ac:dyDescent="0.25">
      <c r="A90" s="1" t="s">
        <v>149</v>
      </c>
      <c r="B90" s="2" t="s">
        <v>798</v>
      </c>
      <c r="C90" s="331">
        <f>IFERROR(ROUND(SUMIFS(Outturn!BS:BS,Outturn!$C:$C,'Budget Plan'!$E$3),2),0)</f>
        <v>0</v>
      </c>
      <c r="D90" s="324">
        <f>_xlfn.IFNA(SUMIFS('Access Budget Plan'!C:C,'Access Budget Plan'!$A:$A,$A90),0)</f>
        <v>0</v>
      </c>
      <c r="E90" s="272"/>
      <c r="F90" s="90">
        <f t="shared" si="14"/>
        <v>0</v>
      </c>
      <c r="G90" s="90">
        <f>_xlfn.IFNA(SUMIFS('Access Budget Plan'!D:D,'Access Budget Plan'!$A:$A,$A90),0)</f>
        <v>0</v>
      </c>
      <c r="H90" s="90">
        <f>_xlfn.IFNA(SUMIFS('Access Budget Plan'!E:E,'Access Budget Plan'!$A:$A,$A90),0)</f>
        <v>0</v>
      </c>
      <c r="I90" s="90">
        <f>_xlfn.IFNA(SUMIFS('Access Budget Plan'!F:F,'Access Budget Plan'!$A:$A,$A90),0)</f>
        <v>0</v>
      </c>
      <c r="J90" s="90">
        <f>_xlfn.IFNA(SUMIFS('Access Budget Plan'!G:G,'Access Budget Plan'!$A:$A,$A90),0)</f>
        <v>0</v>
      </c>
      <c r="K90" s="330"/>
      <c r="L90" s="330"/>
      <c r="M90" s="330"/>
      <c r="N90" s="328" t="s">
        <v>362</v>
      </c>
    </row>
    <row r="91" spans="1:14" ht="15" customHeight="1" x14ac:dyDescent="0.25">
      <c r="A91" s="1" t="s">
        <v>150</v>
      </c>
      <c r="B91" s="2" t="s">
        <v>799</v>
      </c>
      <c r="C91" s="331">
        <f>IFERROR(ROUND(SUMIFS(Outturn!BT:BT,Outturn!$C:$C,'Budget Plan'!$E$3),2),0)</f>
        <v>0</v>
      </c>
      <c r="D91" s="324">
        <f>_xlfn.IFNA(SUMIFS('Access Budget Plan'!C:C,'Access Budget Plan'!$A:$A,$A91),0)</f>
        <v>0</v>
      </c>
      <c r="E91" s="272"/>
      <c r="F91" s="90">
        <f t="shared" si="14"/>
        <v>0</v>
      </c>
      <c r="G91" s="90">
        <f>_xlfn.IFNA(SUMIFS('Access Budget Plan'!D:D,'Access Budget Plan'!$A:$A,$A91),0)</f>
        <v>0</v>
      </c>
      <c r="H91" s="90">
        <f>_xlfn.IFNA(SUMIFS('Access Budget Plan'!E:E,'Access Budget Plan'!$A:$A,$A91),0)</f>
        <v>0</v>
      </c>
      <c r="I91" s="90">
        <f>_xlfn.IFNA(SUMIFS('Access Budget Plan'!F:F,'Access Budget Plan'!$A:$A,$A91),0)</f>
        <v>0</v>
      </c>
      <c r="J91" s="90">
        <f>_xlfn.IFNA(SUMIFS('Access Budget Plan'!G:G,'Access Budget Plan'!$A:$A,$A91),0)</f>
        <v>0</v>
      </c>
      <c r="K91" s="329"/>
      <c r="L91" s="330"/>
      <c r="M91" s="330"/>
      <c r="N91" s="328" t="s">
        <v>362</v>
      </c>
    </row>
    <row r="92" spans="1:14" ht="15" customHeight="1" x14ac:dyDescent="0.25">
      <c r="A92" s="1" t="s">
        <v>800</v>
      </c>
      <c r="B92" s="2" t="s">
        <v>764</v>
      </c>
      <c r="C92" s="331">
        <f>IFERROR(ROUND(SUMIFS(Outturn!BU:BU,Outturn!$C:$C,'Budget Plan'!$E$3),2),0)</f>
        <v>0</v>
      </c>
      <c r="D92" s="324">
        <f>_xlfn.IFNA(SUMIFS('Access Budget Plan'!C:C,'Access Budget Plan'!$A:$A,$A92),0)</f>
        <v>0</v>
      </c>
      <c r="E92" s="272"/>
      <c r="F92" s="90">
        <f t="shared" si="14"/>
        <v>0</v>
      </c>
      <c r="G92" s="90">
        <f>_xlfn.IFNA(SUMIFS('Access Budget Plan'!D:D,'Access Budget Plan'!$A:$A,$A92),0)</f>
        <v>0</v>
      </c>
      <c r="H92" s="90">
        <f>_xlfn.IFNA(SUMIFS('Access Budget Plan'!E:E,'Access Budget Plan'!$A:$A,$A92),0)</f>
        <v>0</v>
      </c>
      <c r="I92" s="90">
        <f>_xlfn.IFNA(SUMIFS('Access Budget Plan'!F:F,'Access Budget Plan'!$A:$A,$A92),0)</f>
        <v>0</v>
      </c>
      <c r="J92" s="90">
        <f>_xlfn.IFNA(SUMIFS('Access Budget Plan'!G:G,'Access Budget Plan'!$A:$A,$A92),0)</f>
        <v>0</v>
      </c>
      <c r="K92" s="329"/>
      <c r="L92" s="330"/>
      <c r="M92" s="330"/>
      <c r="N92" s="328" t="s">
        <v>362</v>
      </c>
    </row>
    <row r="93" spans="1:14" ht="15" customHeight="1" x14ac:dyDescent="0.25">
      <c r="A93" s="1" t="s">
        <v>801</v>
      </c>
      <c r="B93" s="2" t="s">
        <v>766</v>
      </c>
      <c r="C93" s="331">
        <f>IFERROR(ROUND(SUMIFS(Outturn!BV:BV,Outturn!$C:$C,'Budget Plan'!$E$3),2),0)</f>
        <v>0</v>
      </c>
      <c r="D93" s="324">
        <f>_xlfn.IFNA(SUMIFS('Access Budget Plan'!C:C,'Access Budget Plan'!$A:$A,$A93),0)</f>
        <v>0</v>
      </c>
      <c r="E93" s="272"/>
      <c r="F93" s="90">
        <f t="shared" si="14"/>
        <v>0</v>
      </c>
      <c r="G93" s="90">
        <f>_xlfn.IFNA(SUMIFS('Access Budget Plan'!D:D,'Access Budget Plan'!$A:$A,$A93),0)</f>
        <v>0</v>
      </c>
      <c r="H93" s="90">
        <f>_xlfn.IFNA(SUMIFS('Access Budget Plan'!E:E,'Access Budget Plan'!$A:$A,$A93),0)</f>
        <v>0</v>
      </c>
      <c r="I93" s="90">
        <f>_xlfn.IFNA(SUMIFS('Access Budget Plan'!F:F,'Access Budget Plan'!$A:$A,$A93),0)</f>
        <v>0</v>
      </c>
      <c r="J93" s="90">
        <f>_xlfn.IFNA(SUMIFS('Access Budget Plan'!G:G,'Access Budget Plan'!$A:$A,$A93),0)</f>
        <v>0</v>
      </c>
      <c r="K93" s="329"/>
      <c r="L93" s="330"/>
      <c r="M93" s="330"/>
      <c r="N93" s="328" t="s">
        <v>362</v>
      </c>
    </row>
    <row r="94" spans="1:14" ht="15" customHeight="1" x14ac:dyDescent="0.25">
      <c r="A94" s="1" t="s">
        <v>802</v>
      </c>
      <c r="B94" s="2" t="s">
        <v>770</v>
      </c>
      <c r="C94" s="331">
        <f>IFERROR(ROUND(SUMIFS(Outturn!BW:BW,Outturn!$C:$C,'Budget Plan'!$E$3),2),0)</f>
        <v>0</v>
      </c>
      <c r="D94" s="324">
        <f>_xlfn.IFNA(SUMIFS('Access Budget Plan'!C:C,'Access Budget Plan'!$A:$A,$A94),0)</f>
        <v>0</v>
      </c>
      <c r="E94" s="272"/>
      <c r="F94" s="90">
        <f t="shared" si="14"/>
        <v>0</v>
      </c>
      <c r="G94" s="90">
        <f>_xlfn.IFNA(SUMIFS('Access Budget Plan'!D:D,'Access Budget Plan'!$A:$A,$A94),0)</f>
        <v>0</v>
      </c>
      <c r="H94" s="90">
        <f>_xlfn.IFNA(SUMIFS('Access Budget Plan'!E:E,'Access Budget Plan'!$A:$A,$A94),0)</f>
        <v>0</v>
      </c>
      <c r="I94" s="90">
        <f>_xlfn.IFNA(SUMIFS('Access Budget Plan'!F:F,'Access Budget Plan'!$A:$A,$A94),0)</f>
        <v>0</v>
      </c>
      <c r="J94" s="90">
        <f>_xlfn.IFNA(SUMIFS('Access Budget Plan'!G:G,'Access Budget Plan'!$A:$A,$A94),0)</f>
        <v>0</v>
      </c>
      <c r="K94" s="329"/>
      <c r="L94" s="330"/>
      <c r="M94" s="330"/>
      <c r="N94" s="328" t="s">
        <v>362</v>
      </c>
    </row>
    <row r="95" spans="1:14" ht="15" customHeight="1" x14ac:dyDescent="0.25">
      <c r="A95" s="1" t="s">
        <v>803</v>
      </c>
      <c r="B95" s="2" t="s">
        <v>772</v>
      </c>
      <c r="C95" s="331">
        <f>IFERROR(ROUND(SUMIFS(Outturn!BX:BX,Outturn!$C:$C,'Budget Plan'!$E$3),2),0)</f>
        <v>0</v>
      </c>
      <c r="D95" s="324">
        <f>_xlfn.IFNA(SUMIFS('Access Budget Plan'!C:C,'Access Budget Plan'!$A:$A,$A95),0)</f>
        <v>0</v>
      </c>
      <c r="E95" s="272"/>
      <c r="F95" s="90">
        <f t="shared" si="14"/>
        <v>0</v>
      </c>
      <c r="G95" s="90">
        <f>_xlfn.IFNA(SUMIFS('Access Budget Plan'!D:D,'Access Budget Plan'!$A:$A,$A95),0)</f>
        <v>0</v>
      </c>
      <c r="H95" s="90">
        <f>_xlfn.IFNA(SUMIFS('Access Budget Plan'!E:E,'Access Budget Plan'!$A:$A,$A95),0)</f>
        <v>0</v>
      </c>
      <c r="I95" s="90">
        <f>_xlfn.IFNA(SUMIFS('Access Budget Plan'!F:F,'Access Budget Plan'!$A:$A,$A95),0)</f>
        <v>0</v>
      </c>
      <c r="J95" s="90">
        <f>_xlfn.IFNA(SUMIFS('Access Budget Plan'!G:G,'Access Budget Plan'!$A:$A,$A95),0)</f>
        <v>0</v>
      </c>
      <c r="K95" s="329"/>
      <c r="L95" s="330"/>
      <c r="M95" s="330"/>
      <c r="N95" s="328" t="s">
        <v>362</v>
      </c>
    </row>
    <row r="96" spans="1:14" ht="15" customHeight="1" x14ac:dyDescent="0.25">
      <c r="A96" s="1" t="s">
        <v>804</v>
      </c>
      <c r="B96" s="2" t="s">
        <v>774</v>
      </c>
      <c r="C96" s="331">
        <f>IFERROR(ROUND(SUMIFS(Outturn!BY:BY,Outturn!$C:$C,'Budget Plan'!$E$3),2),0)</f>
        <v>0</v>
      </c>
      <c r="D96" s="324">
        <f>_xlfn.IFNA(SUMIFS('Access Budget Plan'!C:C,'Access Budget Plan'!$A:$A,$A96),0)</f>
        <v>0</v>
      </c>
      <c r="E96" s="272"/>
      <c r="F96" s="90">
        <f t="shared" si="14"/>
        <v>0</v>
      </c>
      <c r="G96" s="90">
        <f>_xlfn.IFNA(SUMIFS('Access Budget Plan'!D:D,'Access Budget Plan'!$A:$A,$A96),0)</f>
        <v>0</v>
      </c>
      <c r="H96" s="90">
        <f>_xlfn.IFNA(SUMIFS('Access Budget Plan'!E:E,'Access Budget Plan'!$A:$A,$A96),0)</f>
        <v>0</v>
      </c>
      <c r="I96" s="90">
        <f>_xlfn.IFNA(SUMIFS('Access Budget Plan'!F:F,'Access Budget Plan'!$A:$A,$A96),0)</f>
        <v>0</v>
      </c>
      <c r="J96" s="90">
        <f>_xlfn.IFNA(SUMIFS('Access Budget Plan'!G:G,'Access Budget Plan'!$A:$A,$A96),0)</f>
        <v>0</v>
      </c>
      <c r="K96" s="329"/>
      <c r="L96" s="330"/>
      <c r="M96" s="330"/>
      <c r="N96" s="328" t="s">
        <v>362</v>
      </c>
    </row>
    <row r="97" spans="1:14" ht="15" customHeight="1" x14ac:dyDescent="0.25">
      <c r="A97" s="470"/>
      <c r="B97" s="470"/>
      <c r="C97" s="261">
        <f t="shared" ref="C97:J97" si="15">SUM(C89:C96)</f>
        <v>0</v>
      </c>
      <c r="D97" s="261">
        <f t="shared" si="15"/>
        <v>0</v>
      </c>
      <c r="E97" s="261">
        <f t="shared" si="15"/>
        <v>0</v>
      </c>
      <c r="F97" s="261">
        <f t="shared" si="15"/>
        <v>0</v>
      </c>
      <c r="G97" s="261">
        <f t="shared" si="15"/>
        <v>0</v>
      </c>
      <c r="H97" s="261">
        <f t="shared" si="15"/>
        <v>0</v>
      </c>
      <c r="I97" s="261">
        <f t="shared" si="15"/>
        <v>0</v>
      </c>
      <c r="J97" s="261">
        <f t="shared" si="15"/>
        <v>0</v>
      </c>
      <c r="K97" s="255"/>
      <c r="L97" s="256"/>
      <c r="M97" s="256"/>
      <c r="N97" s="257"/>
    </row>
    <row r="98" spans="1:14" ht="12.75" customHeight="1" x14ac:dyDescent="0.25">
      <c r="C98" s="54"/>
      <c r="D98" s="54"/>
      <c r="E98" s="55"/>
      <c r="F98" s="55"/>
      <c r="G98" s="55"/>
      <c r="H98" s="55"/>
      <c r="I98" s="55"/>
      <c r="J98" s="55"/>
    </row>
    <row r="99" spans="1:14" ht="15" customHeight="1" x14ac:dyDescent="0.25">
      <c r="A99" s="253" t="s">
        <v>789</v>
      </c>
      <c r="B99" s="260"/>
      <c r="C99" s="261">
        <f t="shared" ref="C99" si="16">C86-C97</f>
        <v>0</v>
      </c>
      <c r="D99" s="261">
        <f t="shared" ref="D99:J99" si="17">D86-D97</f>
        <v>0</v>
      </c>
      <c r="E99" s="261">
        <f>E86-E97</f>
        <v>0</v>
      </c>
      <c r="F99" s="261">
        <f>F86-F97</f>
        <v>0</v>
      </c>
      <c r="G99" s="261">
        <f t="shared" si="17"/>
        <v>0</v>
      </c>
      <c r="H99" s="261">
        <f t="shared" si="17"/>
        <v>0</v>
      </c>
      <c r="I99" s="261">
        <f t="shared" si="17"/>
        <v>0</v>
      </c>
      <c r="J99" s="261">
        <f t="shared" si="17"/>
        <v>0</v>
      </c>
      <c r="K99" s="255"/>
      <c r="L99" s="256"/>
      <c r="M99" s="256"/>
      <c r="N99" s="257"/>
    </row>
    <row r="100" spans="1:14" ht="15" customHeight="1" x14ac:dyDescent="0.25">
      <c r="A100" s="253" t="s">
        <v>790</v>
      </c>
      <c r="B100" s="260"/>
      <c r="C100" s="261">
        <f t="shared" ref="C100:J100" si="18">C10+C11</f>
        <v>0</v>
      </c>
      <c r="D100" s="261">
        <f t="shared" si="18"/>
        <v>0</v>
      </c>
      <c r="E100" s="261">
        <f t="shared" si="18"/>
        <v>0</v>
      </c>
      <c r="F100" s="261">
        <f t="shared" si="18"/>
        <v>0</v>
      </c>
      <c r="G100" s="261">
        <f t="shared" si="18"/>
        <v>0</v>
      </c>
      <c r="H100" s="261">
        <f t="shared" si="18"/>
        <v>0</v>
      </c>
      <c r="I100" s="261">
        <f t="shared" si="18"/>
        <v>0</v>
      </c>
      <c r="J100" s="261">
        <f t="shared" si="18"/>
        <v>0</v>
      </c>
      <c r="K100" s="255"/>
      <c r="L100" s="256"/>
      <c r="M100" s="256"/>
      <c r="N100" s="257"/>
    </row>
    <row r="101" spans="1:14" ht="15" customHeight="1" x14ac:dyDescent="0.25">
      <c r="A101" s="253" t="s">
        <v>791</v>
      </c>
      <c r="B101" s="260"/>
      <c r="C101" s="261">
        <f t="shared" ref="C101" si="19">SUM(C99:C100)</f>
        <v>0</v>
      </c>
      <c r="D101" s="261">
        <f t="shared" ref="D101:J101" si="20">SUM(D99:D100)</f>
        <v>0</v>
      </c>
      <c r="E101" s="261">
        <f t="shared" si="20"/>
        <v>0</v>
      </c>
      <c r="F101" s="261">
        <f>SUM(F99:F100)</f>
        <v>0</v>
      </c>
      <c r="G101" s="261">
        <f t="shared" si="20"/>
        <v>0</v>
      </c>
      <c r="H101" s="261">
        <f t="shared" si="20"/>
        <v>0</v>
      </c>
      <c r="I101" s="261">
        <f t="shared" si="20"/>
        <v>0</v>
      </c>
      <c r="J101" s="261">
        <f t="shared" si="20"/>
        <v>0</v>
      </c>
      <c r="K101" s="255"/>
      <c r="L101" s="256"/>
      <c r="M101" s="256"/>
      <c r="N101" s="257"/>
    </row>
    <row r="103" spans="1:14" ht="15" customHeight="1" x14ac:dyDescent="0.25"/>
    <row r="105" spans="1:14" ht="15" customHeight="1" x14ac:dyDescent="0.25"/>
    <row r="106" spans="1:14" ht="15" customHeight="1" x14ac:dyDescent="0.25"/>
    <row r="107" spans="1:14" ht="15" customHeight="1" x14ac:dyDescent="0.25"/>
    <row r="109" spans="1:14" ht="15" customHeight="1" x14ac:dyDescent="0.25">
      <c r="B109"/>
      <c r="C109"/>
      <c r="D109"/>
    </row>
    <row r="111" spans="1:14" ht="15" customHeight="1" x14ac:dyDescent="0.25">
      <c r="B111"/>
      <c r="C111"/>
      <c r="D111"/>
    </row>
  </sheetData>
  <sheetProtection algorithmName="SHA-512" hashValue="/VRmndbuj7UEEUoA/mQBT6lhUFJyt5MGRlz4hkHbna9+w7V/k5DiEoTO9Os/T5bmAmyojDOt7kny9+wT/0cT4g==" saltValue="n5Q1d5JIWmO6zgJcpXVEuQ==" spinCount="100000" sheet="1" objects="1" scenarios="1"/>
  <mergeCells count="14">
    <mergeCell ref="G4:I4"/>
    <mergeCell ref="A1:B1"/>
    <mergeCell ref="B3:C3"/>
    <mergeCell ref="A86:B86"/>
    <mergeCell ref="A7:B7"/>
    <mergeCell ref="A13:B13"/>
    <mergeCell ref="A97:B97"/>
    <mergeCell ref="A15:B15"/>
    <mergeCell ref="E15:J15"/>
    <mergeCell ref="E36:J36"/>
    <mergeCell ref="E82:J82"/>
    <mergeCell ref="A33:B33"/>
    <mergeCell ref="A76:B76"/>
    <mergeCell ref="E88:J88"/>
  </mergeCells>
  <conditionalFormatting sqref="N8:N12 N16:N32 N37:N75 N83:N85 N89:N96">
    <cfRule type="containsText" dxfId="15" priority="1" operator="containsText" text="Green">
      <formula>NOT(ISERROR(SEARCH("Green",N8)))</formula>
    </cfRule>
    <cfRule type="containsText" dxfId="14" priority="2" operator="containsText" text="Amber">
      <formula>NOT(ISERROR(SEARCH("Amber",N8)))</formula>
    </cfRule>
    <cfRule type="containsText" dxfId="13" priority="3" operator="containsText" text="Red">
      <formula>NOT(ISERROR(SEARCH("Red",N8)))</formula>
    </cfRule>
  </conditionalFormatting>
  <pageMargins left="0.23622047244094491" right="0.23622047244094491" top="0.74803149606299213" bottom="0.74803149606299213" header="0.31496062992125984" footer="0.31496062992125984"/>
  <pageSetup paperSize="9" scale="57" fitToHeight="3" orientation="landscape" horizontalDpi="300" verticalDpi="300" r:id="rId1"/>
  <headerFooter alignWithMargins="0">
    <oddFooter>&amp;C_x000D_&amp;1#&amp;"Calibri"&amp;10&amp;K000000 OFFICIAL</oddFooter>
  </headerFooter>
  <rowBreaks count="2" manualBreakCount="2">
    <brk id="35" max="12" man="1"/>
    <brk id="80" max="12" man="1"/>
  </rowBreaks>
  <ignoredErrors>
    <ignoredError sqref="G10:J10" formula="1"/>
  </ignoredError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DA84F362-C214-4B69-A082-EEB8D39B0AF5}">
          <x14:formula1>
            <xm:f>Lookup!$F$2:$F$5</xm:f>
          </x14:formula1>
          <xm:sqref>N8:N12 N16:N32 N83:N85 N37:N75 N89:N96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F3ED5-E667-4B29-A3AA-044156F1082A}">
  <sheetPr>
    <tabColor rgb="FFFF0000"/>
  </sheetPr>
  <dimension ref="A1:I112"/>
  <sheetViews>
    <sheetView workbookViewId="0">
      <selection activeCell="B3" sqref="B3"/>
    </sheetView>
  </sheetViews>
  <sheetFormatPr defaultRowHeight="13.2" x14ac:dyDescent="0.25"/>
  <cols>
    <col min="1" max="1" width="15.44140625" style="273" customWidth="1"/>
    <col min="2" max="2" width="49.44140625" style="273" bestFit="1" customWidth="1"/>
    <col min="3" max="3" width="14.109375" style="273" customWidth="1"/>
    <col min="4" max="4" width="15.33203125" style="273" customWidth="1"/>
    <col min="5" max="5" width="17.109375" style="273" customWidth="1"/>
    <col min="6" max="6" width="17.5546875" style="273" customWidth="1"/>
    <col min="7" max="7" width="18.33203125" style="273" customWidth="1"/>
  </cols>
  <sheetData>
    <row r="1" spans="1:9" x14ac:dyDescent="0.25">
      <c r="A1" s="373"/>
      <c r="B1" s="373"/>
      <c r="C1" s="373"/>
      <c r="D1" s="373"/>
      <c r="E1" s="373"/>
      <c r="F1" s="364"/>
      <c r="G1" s="364"/>
      <c r="I1" s="11" t="s">
        <v>1013</v>
      </c>
    </row>
    <row r="3" spans="1:9" x14ac:dyDescent="0.25">
      <c r="A3" s="373"/>
      <c r="B3" s="373"/>
      <c r="C3" s="373"/>
      <c r="D3" s="373"/>
      <c r="E3" s="373"/>
      <c r="F3" s="373"/>
      <c r="G3" s="373"/>
    </row>
    <row r="5" spans="1:9" x14ac:dyDescent="0.25">
      <c r="A5" s="365"/>
      <c r="B5" s="365"/>
      <c r="C5" s="366"/>
      <c r="D5" s="366"/>
      <c r="E5" s="366"/>
      <c r="F5" s="366"/>
      <c r="G5" s="366"/>
    </row>
    <row r="6" spans="1:9" x14ac:dyDescent="0.25">
      <c r="A6" s="367"/>
      <c r="B6" s="367"/>
      <c r="C6" s="368"/>
      <c r="D6" s="368"/>
      <c r="E6" s="368"/>
      <c r="F6" s="368"/>
      <c r="G6" s="368"/>
    </row>
    <row r="7" spans="1:9" x14ac:dyDescent="0.25">
      <c r="A7" s="367"/>
      <c r="B7" s="367"/>
      <c r="C7" s="368"/>
      <c r="D7" s="368"/>
      <c r="E7" s="368"/>
      <c r="F7" s="368"/>
      <c r="G7" s="368"/>
    </row>
    <row r="8" spans="1:9" x14ac:dyDescent="0.25">
      <c r="A8" s="367"/>
      <c r="B8" s="367"/>
      <c r="C8" s="368"/>
      <c r="D8" s="368"/>
      <c r="E8" s="368"/>
      <c r="F8" s="368"/>
      <c r="G8" s="368"/>
    </row>
    <row r="9" spans="1:9" x14ac:dyDescent="0.25">
      <c r="A9" s="367"/>
      <c r="B9" s="367"/>
      <c r="C9" s="368"/>
      <c r="D9" s="368"/>
      <c r="E9" s="368"/>
      <c r="F9" s="368"/>
      <c r="G9" s="368"/>
    </row>
    <row r="10" spans="1:9" x14ac:dyDescent="0.25">
      <c r="A10" s="367"/>
      <c r="B10" s="367"/>
      <c r="C10" s="368"/>
      <c r="D10" s="368"/>
      <c r="E10" s="368"/>
      <c r="F10" s="368"/>
      <c r="G10" s="368"/>
    </row>
    <row r="11" spans="1:9" x14ac:dyDescent="0.25">
      <c r="A11" s="367"/>
      <c r="B11" s="367"/>
      <c r="C11" s="368"/>
      <c r="D11" s="368"/>
      <c r="E11" s="368"/>
      <c r="F11" s="368"/>
      <c r="G11" s="368"/>
    </row>
    <row r="12" spans="1:9" x14ac:dyDescent="0.25">
      <c r="A12" s="367"/>
      <c r="B12" s="367"/>
      <c r="C12" s="368"/>
      <c r="D12" s="368"/>
      <c r="E12" s="368"/>
      <c r="F12" s="368"/>
      <c r="G12" s="368"/>
    </row>
    <row r="13" spans="1:9" x14ac:dyDescent="0.25">
      <c r="A13" s="367"/>
      <c r="B13" s="367"/>
      <c r="C13" s="368"/>
      <c r="D13" s="368"/>
      <c r="E13" s="368"/>
      <c r="F13" s="368"/>
      <c r="G13" s="368"/>
    </row>
    <row r="14" spans="1:9" x14ac:dyDescent="0.25">
      <c r="A14" s="367"/>
      <c r="B14" s="367"/>
      <c r="C14" s="368"/>
      <c r="D14" s="368"/>
      <c r="E14" s="368"/>
      <c r="F14" s="368"/>
      <c r="G14" s="368"/>
    </row>
    <row r="15" spans="1:9" x14ac:dyDescent="0.25">
      <c r="A15" s="367"/>
      <c r="B15" s="367"/>
      <c r="C15" s="368"/>
      <c r="D15" s="368"/>
      <c r="E15" s="368"/>
      <c r="F15" s="368"/>
      <c r="G15" s="368"/>
    </row>
    <row r="16" spans="1:9" x14ac:dyDescent="0.25">
      <c r="A16" s="367"/>
      <c r="B16" s="367"/>
      <c r="C16" s="368"/>
      <c r="D16" s="368"/>
      <c r="E16" s="368"/>
      <c r="F16" s="368"/>
      <c r="G16" s="368"/>
    </row>
    <row r="17" spans="1:7" x14ac:dyDescent="0.25">
      <c r="A17" s="367"/>
      <c r="B17" s="367"/>
      <c r="C17" s="368"/>
      <c r="D17" s="368"/>
      <c r="E17" s="368"/>
      <c r="F17" s="368"/>
      <c r="G17" s="368"/>
    </row>
    <row r="18" spans="1:7" x14ac:dyDescent="0.25">
      <c r="A18" s="367"/>
      <c r="B18" s="367"/>
      <c r="C18" s="368"/>
      <c r="D18" s="368"/>
      <c r="E18" s="368"/>
      <c r="F18" s="368"/>
      <c r="G18" s="368"/>
    </row>
    <row r="19" spans="1:7" x14ac:dyDescent="0.25">
      <c r="A19" s="367"/>
      <c r="B19" s="367"/>
      <c r="C19" s="368"/>
      <c r="D19" s="368"/>
      <c r="E19" s="368"/>
      <c r="F19" s="368"/>
      <c r="G19" s="368"/>
    </row>
    <row r="20" spans="1:7" x14ac:dyDescent="0.25">
      <c r="A20" s="367"/>
      <c r="B20" s="367"/>
      <c r="C20" s="368"/>
      <c r="D20" s="368"/>
      <c r="E20" s="368"/>
      <c r="F20" s="368"/>
      <c r="G20" s="368"/>
    </row>
    <row r="21" spans="1:7" x14ac:dyDescent="0.25">
      <c r="A21" s="367"/>
      <c r="B21" s="367"/>
      <c r="C21" s="368"/>
      <c r="D21" s="368"/>
      <c r="E21" s="368"/>
      <c r="F21" s="368"/>
      <c r="G21" s="368"/>
    </row>
    <row r="22" spans="1:7" x14ac:dyDescent="0.25">
      <c r="A22" s="367"/>
      <c r="B22" s="367"/>
      <c r="C22" s="368"/>
      <c r="D22" s="368"/>
      <c r="E22" s="368"/>
      <c r="F22" s="368"/>
      <c r="G22" s="368"/>
    </row>
    <row r="23" spans="1:7" x14ac:dyDescent="0.25">
      <c r="A23" s="367"/>
      <c r="B23" s="367"/>
      <c r="C23" s="368"/>
      <c r="D23" s="368"/>
      <c r="E23" s="368"/>
      <c r="F23" s="368"/>
      <c r="G23" s="368"/>
    </row>
    <row r="24" spans="1:7" x14ac:dyDescent="0.25">
      <c r="A24" s="367"/>
      <c r="B24" s="367"/>
      <c r="C24" s="368"/>
      <c r="D24" s="368"/>
      <c r="E24" s="368"/>
      <c r="F24" s="368"/>
      <c r="G24" s="368"/>
    </row>
    <row r="25" spans="1:7" x14ac:dyDescent="0.25">
      <c r="A25" s="367"/>
      <c r="B25" s="367"/>
      <c r="C25" s="368"/>
      <c r="D25" s="368"/>
      <c r="E25" s="368"/>
      <c r="F25" s="368"/>
      <c r="G25" s="368"/>
    </row>
    <row r="26" spans="1:7" x14ac:dyDescent="0.25">
      <c r="A26" s="367"/>
      <c r="B26" s="367"/>
      <c r="C26" s="368"/>
      <c r="D26" s="368"/>
      <c r="E26" s="368"/>
      <c r="F26" s="368"/>
      <c r="G26" s="368"/>
    </row>
    <row r="27" spans="1:7" x14ac:dyDescent="0.25">
      <c r="A27" s="367"/>
      <c r="B27" s="367"/>
      <c r="C27" s="368"/>
      <c r="D27" s="368"/>
      <c r="E27" s="368"/>
      <c r="F27" s="368"/>
      <c r="G27" s="368"/>
    </row>
    <row r="28" spans="1:7" x14ac:dyDescent="0.25">
      <c r="A28" s="365"/>
      <c r="B28" s="365"/>
      <c r="C28" s="369"/>
      <c r="D28" s="369"/>
      <c r="E28" s="369"/>
      <c r="F28" s="369"/>
      <c r="G28" s="369"/>
    </row>
    <row r="30" spans="1:7" x14ac:dyDescent="0.25">
      <c r="A30" s="373"/>
      <c r="B30" s="373"/>
      <c r="C30" s="373"/>
      <c r="D30" s="373"/>
      <c r="E30" s="373"/>
      <c r="F30" s="373"/>
      <c r="G30" s="373"/>
    </row>
    <row r="32" spans="1:7" x14ac:dyDescent="0.25">
      <c r="A32" s="365"/>
      <c r="B32" s="365"/>
      <c r="C32" s="366"/>
      <c r="D32" s="366"/>
      <c r="E32" s="366"/>
      <c r="F32" s="366"/>
      <c r="G32" s="366"/>
    </row>
    <row r="33" spans="1:7" x14ac:dyDescent="0.25">
      <c r="A33" s="367"/>
      <c r="B33" s="367"/>
      <c r="C33" s="368"/>
      <c r="D33" s="368"/>
      <c r="E33" s="368"/>
      <c r="F33" s="368"/>
      <c r="G33" s="368"/>
    </row>
    <row r="34" spans="1:7" x14ac:dyDescent="0.25">
      <c r="A34" s="367"/>
      <c r="B34" s="367"/>
      <c r="C34" s="368"/>
      <c r="D34" s="368"/>
      <c r="E34" s="368"/>
      <c r="F34" s="368"/>
      <c r="G34" s="368"/>
    </row>
    <row r="35" spans="1:7" x14ac:dyDescent="0.25">
      <c r="A35" s="367"/>
      <c r="B35" s="367"/>
      <c r="C35" s="368"/>
      <c r="D35" s="368"/>
      <c r="E35" s="368"/>
      <c r="F35" s="368"/>
      <c r="G35" s="368"/>
    </row>
    <row r="36" spans="1:7" x14ac:dyDescent="0.25">
      <c r="A36" s="367"/>
      <c r="B36" s="367"/>
      <c r="C36" s="368"/>
      <c r="D36" s="368"/>
      <c r="E36" s="368"/>
      <c r="F36" s="368"/>
      <c r="G36" s="368"/>
    </row>
    <row r="37" spans="1:7" x14ac:dyDescent="0.25">
      <c r="A37" s="367"/>
      <c r="B37" s="367"/>
      <c r="C37" s="368"/>
      <c r="D37" s="368"/>
      <c r="E37" s="368"/>
      <c r="F37" s="368"/>
      <c r="G37" s="368"/>
    </row>
    <row r="38" spans="1:7" x14ac:dyDescent="0.25">
      <c r="A38" s="367"/>
      <c r="B38" s="367"/>
      <c r="C38" s="368"/>
      <c r="D38" s="368"/>
      <c r="E38" s="368"/>
      <c r="F38" s="368"/>
      <c r="G38" s="368"/>
    </row>
    <row r="39" spans="1:7" x14ac:dyDescent="0.25">
      <c r="A39" s="367"/>
      <c r="B39" s="367"/>
      <c r="C39" s="368"/>
      <c r="D39" s="368"/>
      <c r="E39" s="368"/>
      <c r="F39" s="368"/>
      <c r="G39" s="368"/>
    </row>
    <row r="40" spans="1:7" x14ac:dyDescent="0.25">
      <c r="A40" s="367"/>
      <c r="B40" s="367"/>
      <c r="C40" s="368"/>
      <c r="D40" s="368"/>
      <c r="E40" s="368"/>
      <c r="F40" s="368"/>
      <c r="G40" s="368"/>
    </row>
    <row r="41" spans="1:7" x14ac:dyDescent="0.25">
      <c r="A41" s="367"/>
      <c r="B41" s="367"/>
      <c r="C41" s="368"/>
      <c r="D41" s="368"/>
      <c r="E41" s="368"/>
      <c r="F41" s="368"/>
      <c r="G41" s="368"/>
    </row>
    <row r="42" spans="1:7" x14ac:dyDescent="0.25">
      <c r="A42" s="367"/>
      <c r="B42" s="367"/>
      <c r="C42" s="368"/>
      <c r="D42" s="368"/>
      <c r="E42" s="368"/>
      <c r="F42" s="368"/>
      <c r="G42" s="368"/>
    </row>
    <row r="43" spans="1:7" x14ac:dyDescent="0.25">
      <c r="A43" s="367"/>
      <c r="B43" s="367"/>
      <c r="C43" s="368"/>
      <c r="D43" s="368"/>
      <c r="E43" s="368"/>
      <c r="F43" s="368"/>
      <c r="G43" s="368"/>
    </row>
    <row r="44" spans="1:7" x14ac:dyDescent="0.25">
      <c r="A44" s="367"/>
      <c r="B44" s="367"/>
      <c r="C44" s="368"/>
      <c r="D44" s="368"/>
      <c r="E44" s="368"/>
      <c r="F44" s="368"/>
      <c r="G44" s="368"/>
    </row>
    <row r="45" spans="1:7" x14ac:dyDescent="0.25">
      <c r="A45" s="367"/>
      <c r="B45" s="367"/>
      <c r="C45" s="368"/>
      <c r="D45" s="368"/>
      <c r="E45" s="368"/>
      <c r="F45" s="368"/>
      <c r="G45" s="368"/>
    </row>
    <row r="46" spans="1:7" x14ac:dyDescent="0.25">
      <c r="A46" s="367"/>
      <c r="B46" s="367"/>
      <c r="C46" s="368"/>
      <c r="D46" s="368"/>
      <c r="E46" s="368"/>
      <c r="F46" s="368"/>
      <c r="G46" s="368"/>
    </row>
    <row r="47" spans="1:7" x14ac:dyDescent="0.25">
      <c r="A47" s="367"/>
      <c r="B47" s="367"/>
      <c r="C47" s="368"/>
      <c r="D47" s="368"/>
      <c r="E47" s="368"/>
      <c r="F47" s="368"/>
      <c r="G47" s="368"/>
    </row>
    <row r="48" spans="1:7" x14ac:dyDescent="0.25">
      <c r="A48" s="367"/>
      <c r="B48" s="367"/>
      <c r="C48" s="368"/>
      <c r="D48" s="368"/>
      <c r="E48" s="368"/>
      <c r="F48" s="368"/>
      <c r="G48" s="368"/>
    </row>
    <row r="49" spans="1:7" x14ac:dyDescent="0.25">
      <c r="A49" s="367"/>
      <c r="B49" s="367"/>
      <c r="C49" s="368"/>
      <c r="D49" s="368"/>
      <c r="E49" s="368"/>
      <c r="F49" s="368"/>
      <c r="G49" s="368"/>
    </row>
    <row r="50" spans="1:7" x14ac:dyDescent="0.25">
      <c r="A50" s="367"/>
      <c r="B50" s="367"/>
      <c r="C50" s="368"/>
      <c r="D50" s="368"/>
      <c r="E50" s="368"/>
      <c r="F50" s="368"/>
      <c r="G50" s="368"/>
    </row>
    <row r="51" spans="1:7" x14ac:dyDescent="0.25">
      <c r="A51" s="367"/>
      <c r="B51" s="367"/>
      <c r="C51" s="368"/>
      <c r="D51" s="368"/>
      <c r="E51" s="368"/>
      <c r="F51" s="368"/>
      <c r="G51" s="368"/>
    </row>
    <row r="52" spans="1:7" x14ac:dyDescent="0.25">
      <c r="A52" s="367"/>
      <c r="B52" s="367"/>
      <c r="C52" s="368"/>
      <c r="D52" s="368"/>
      <c r="E52" s="368"/>
      <c r="F52" s="368"/>
      <c r="G52" s="368"/>
    </row>
    <row r="53" spans="1:7" x14ac:dyDescent="0.25">
      <c r="A53" s="367"/>
      <c r="B53" s="367"/>
      <c r="C53" s="368"/>
      <c r="D53" s="368"/>
      <c r="E53" s="368"/>
      <c r="F53" s="368"/>
      <c r="G53" s="368"/>
    </row>
    <row r="54" spans="1:7" x14ac:dyDescent="0.25">
      <c r="A54" s="367"/>
      <c r="B54" s="367"/>
      <c r="C54" s="368"/>
      <c r="D54" s="368"/>
      <c r="E54" s="368"/>
      <c r="F54" s="368"/>
      <c r="G54" s="368"/>
    </row>
    <row r="55" spans="1:7" x14ac:dyDescent="0.25">
      <c r="A55" s="367"/>
      <c r="B55" s="367"/>
      <c r="C55" s="368"/>
      <c r="D55" s="368"/>
      <c r="E55" s="368"/>
      <c r="F55" s="368"/>
      <c r="G55" s="368"/>
    </row>
    <row r="56" spans="1:7" x14ac:dyDescent="0.25">
      <c r="A56" s="367"/>
      <c r="B56" s="367"/>
      <c r="C56" s="368"/>
      <c r="D56" s="368"/>
      <c r="E56" s="368"/>
      <c r="F56" s="368"/>
      <c r="G56" s="368"/>
    </row>
    <row r="57" spans="1:7" x14ac:dyDescent="0.25">
      <c r="A57" s="367"/>
      <c r="B57" s="367"/>
      <c r="C57" s="368"/>
      <c r="D57" s="368"/>
      <c r="E57" s="368"/>
      <c r="F57" s="368"/>
      <c r="G57" s="368"/>
    </row>
    <row r="58" spans="1:7" x14ac:dyDescent="0.25">
      <c r="A58" s="367"/>
      <c r="B58" s="367"/>
      <c r="C58" s="368"/>
      <c r="D58" s="368"/>
      <c r="E58" s="368"/>
      <c r="F58" s="368"/>
      <c r="G58" s="368"/>
    </row>
    <row r="59" spans="1:7" x14ac:dyDescent="0.25">
      <c r="A59" s="367"/>
      <c r="B59" s="367"/>
      <c r="C59" s="368"/>
      <c r="D59" s="368"/>
      <c r="E59" s="368"/>
      <c r="F59" s="368"/>
      <c r="G59" s="368"/>
    </row>
    <row r="60" spans="1:7" x14ac:dyDescent="0.25">
      <c r="A60" s="367"/>
      <c r="B60" s="367"/>
      <c r="C60" s="368"/>
      <c r="D60" s="368"/>
      <c r="E60" s="368"/>
      <c r="F60" s="368"/>
      <c r="G60" s="368"/>
    </row>
    <row r="61" spans="1:7" x14ac:dyDescent="0.25">
      <c r="A61" s="367"/>
      <c r="B61" s="367"/>
      <c r="C61" s="368"/>
      <c r="D61" s="368"/>
      <c r="E61" s="368"/>
      <c r="F61" s="368"/>
      <c r="G61" s="368"/>
    </row>
    <row r="62" spans="1:7" x14ac:dyDescent="0.25">
      <c r="A62" s="367"/>
      <c r="B62" s="367"/>
      <c r="C62" s="368"/>
      <c r="D62" s="368"/>
      <c r="E62" s="368"/>
      <c r="F62" s="368"/>
      <c r="G62" s="368"/>
    </row>
    <row r="63" spans="1:7" x14ac:dyDescent="0.25">
      <c r="A63" s="367"/>
      <c r="B63" s="367"/>
      <c r="C63" s="368"/>
      <c r="D63" s="368"/>
      <c r="E63" s="368"/>
      <c r="F63" s="368"/>
      <c r="G63" s="368"/>
    </row>
    <row r="64" spans="1:7" x14ac:dyDescent="0.25">
      <c r="A64" s="367"/>
      <c r="B64" s="367"/>
      <c r="C64" s="368"/>
      <c r="D64" s="368"/>
      <c r="E64" s="368"/>
      <c r="F64" s="368"/>
      <c r="G64" s="368"/>
    </row>
    <row r="65" spans="1:7" x14ac:dyDescent="0.25">
      <c r="A65" s="367"/>
      <c r="B65" s="367"/>
      <c r="C65" s="368"/>
      <c r="D65" s="368"/>
      <c r="E65" s="368"/>
      <c r="F65" s="368"/>
      <c r="G65" s="368"/>
    </row>
    <row r="66" spans="1:7" x14ac:dyDescent="0.25">
      <c r="A66" s="367"/>
      <c r="B66" s="367"/>
      <c r="C66" s="368"/>
      <c r="D66" s="368"/>
      <c r="E66" s="368"/>
      <c r="F66" s="368"/>
      <c r="G66" s="368"/>
    </row>
    <row r="67" spans="1:7" x14ac:dyDescent="0.25">
      <c r="A67" s="367"/>
      <c r="B67" s="367"/>
      <c r="C67" s="368"/>
      <c r="D67" s="368"/>
      <c r="E67" s="368"/>
      <c r="F67" s="368"/>
      <c r="G67" s="368"/>
    </row>
    <row r="68" spans="1:7" x14ac:dyDescent="0.25">
      <c r="A68" s="367"/>
      <c r="B68" s="367"/>
      <c r="C68" s="368"/>
      <c r="D68" s="368"/>
      <c r="E68" s="368"/>
      <c r="F68" s="368"/>
      <c r="G68" s="368"/>
    </row>
    <row r="69" spans="1:7" x14ac:dyDescent="0.25">
      <c r="A69" s="367"/>
      <c r="B69" s="367"/>
      <c r="C69" s="368"/>
      <c r="D69" s="368"/>
      <c r="E69" s="368"/>
      <c r="F69" s="368"/>
      <c r="G69" s="368"/>
    </row>
    <row r="70" spans="1:7" x14ac:dyDescent="0.25">
      <c r="A70" s="367"/>
      <c r="B70" s="367"/>
      <c r="C70" s="368"/>
      <c r="D70" s="368"/>
      <c r="E70" s="368"/>
      <c r="F70" s="368"/>
      <c r="G70" s="368"/>
    </row>
    <row r="71" spans="1:7" x14ac:dyDescent="0.25">
      <c r="A71" s="367"/>
      <c r="B71" s="367"/>
      <c r="C71" s="368"/>
      <c r="D71" s="368"/>
      <c r="E71" s="368"/>
      <c r="F71" s="368"/>
      <c r="G71" s="368"/>
    </row>
    <row r="72" spans="1:7" x14ac:dyDescent="0.25">
      <c r="A72" s="365"/>
      <c r="B72" s="365"/>
      <c r="C72" s="369"/>
      <c r="D72" s="369"/>
      <c r="E72" s="369"/>
      <c r="F72" s="369"/>
      <c r="G72" s="369"/>
    </row>
    <row r="74" spans="1:7" x14ac:dyDescent="0.25">
      <c r="A74" s="370"/>
      <c r="B74" s="370"/>
      <c r="C74" s="370"/>
      <c r="D74" s="370"/>
      <c r="E74" s="370"/>
      <c r="F74" s="370"/>
      <c r="G74" s="370"/>
    </row>
    <row r="75" spans="1:7" x14ac:dyDescent="0.25">
      <c r="A75" s="370"/>
      <c r="B75" s="370"/>
      <c r="C75" s="370"/>
      <c r="D75" s="370"/>
      <c r="E75" s="370"/>
      <c r="F75" s="370"/>
      <c r="G75" s="370"/>
    </row>
    <row r="76" spans="1:7" x14ac:dyDescent="0.25">
      <c r="A76" s="370"/>
      <c r="B76" s="370"/>
      <c r="C76" s="370"/>
      <c r="D76" s="370"/>
      <c r="E76" s="370"/>
      <c r="F76" s="370"/>
      <c r="G76" s="370"/>
    </row>
    <row r="78" spans="1:7" x14ac:dyDescent="0.25">
      <c r="A78" s="373"/>
      <c r="B78" s="373"/>
      <c r="C78" s="373"/>
      <c r="D78" s="373"/>
      <c r="E78" s="373"/>
      <c r="F78" s="373"/>
      <c r="G78" s="373"/>
    </row>
    <row r="80" spans="1:7" x14ac:dyDescent="0.25">
      <c r="A80" s="365"/>
      <c r="B80" s="365"/>
      <c r="C80" s="366"/>
      <c r="D80" s="366"/>
      <c r="E80" s="366"/>
      <c r="F80" s="366"/>
      <c r="G80" s="366"/>
    </row>
    <row r="81" spans="1:7" x14ac:dyDescent="0.25">
      <c r="A81" s="367"/>
      <c r="B81" s="367"/>
      <c r="C81" s="368"/>
      <c r="D81" s="368"/>
      <c r="E81" s="368"/>
      <c r="F81" s="368"/>
      <c r="G81" s="368"/>
    </row>
    <row r="82" spans="1:7" x14ac:dyDescent="0.25">
      <c r="A82" s="367"/>
      <c r="B82" s="367"/>
      <c r="C82" s="368"/>
      <c r="D82" s="368"/>
      <c r="E82" s="368"/>
      <c r="F82" s="368"/>
      <c r="G82" s="368"/>
    </row>
    <row r="83" spans="1:7" x14ac:dyDescent="0.25">
      <c r="A83" s="367"/>
      <c r="B83" s="367"/>
      <c r="C83" s="368"/>
      <c r="D83" s="368"/>
      <c r="E83" s="368"/>
      <c r="F83" s="368"/>
      <c r="G83" s="368"/>
    </row>
    <row r="84" spans="1:7" x14ac:dyDescent="0.25">
      <c r="A84" s="365"/>
      <c r="B84" s="365"/>
      <c r="C84" s="369"/>
      <c r="D84" s="369"/>
      <c r="E84" s="369"/>
      <c r="F84" s="369"/>
      <c r="G84" s="369"/>
    </row>
    <row r="86" spans="1:7" x14ac:dyDescent="0.25">
      <c r="A86" s="373"/>
      <c r="B86" s="373"/>
      <c r="C86" s="373"/>
      <c r="D86" s="373"/>
      <c r="E86" s="373"/>
      <c r="F86" s="373"/>
      <c r="G86" s="373"/>
    </row>
    <row r="88" spans="1:7" x14ac:dyDescent="0.25">
      <c r="A88" s="365"/>
      <c r="B88" s="365"/>
      <c r="C88" s="366"/>
      <c r="D88" s="366"/>
      <c r="E88" s="366"/>
      <c r="F88" s="366"/>
      <c r="G88" s="366"/>
    </row>
    <row r="89" spans="1:7" x14ac:dyDescent="0.25">
      <c r="A89" s="367"/>
      <c r="B89" s="367"/>
      <c r="C89" s="368"/>
      <c r="D89" s="368"/>
      <c r="E89" s="368"/>
      <c r="F89" s="368"/>
      <c r="G89" s="368"/>
    </row>
    <row r="90" spans="1:7" x14ac:dyDescent="0.25">
      <c r="A90" s="367"/>
      <c r="B90" s="367"/>
      <c r="C90" s="368"/>
      <c r="D90" s="368"/>
      <c r="E90" s="368"/>
      <c r="F90" s="368"/>
      <c r="G90" s="368"/>
    </row>
    <row r="91" spans="1:7" x14ac:dyDescent="0.25">
      <c r="A91" s="367"/>
      <c r="B91" s="367"/>
      <c r="C91" s="368"/>
      <c r="D91" s="368"/>
      <c r="E91" s="368"/>
      <c r="F91" s="368"/>
      <c r="G91" s="368"/>
    </row>
    <row r="92" spans="1:7" x14ac:dyDescent="0.25">
      <c r="A92" s="367"/>
      <c r="B92" s="367"/>
      <c r="C92" s="368"/>
      <c r="D92" s="368"/>
      <c r="E92" s="368"/>
      <c r="F92" s="368"/>
      <c r="G92" s="368"/>
    </row>
    <row r="93" spans="1:7" x14ac:dyDescent="0.25">
      <c r="A93" s="367"/>
      <c r="B93" s="367"/>
      <c r="C93" s="368"/>
      <c r="D93" s="368"/>
      <c r="E93" s="368"/>
      <c r="F93" s="368"/>
      <c r="G93" s="368"/>
    </row>
    <row r="94" spans="1:7" x14ac:dyDescent="0.25">
      <c r="A94" s="367"/>
      <c r="B94" s="367"/>
      <c r="C94" s="368"/>
      <c r="D94" s="368"/>
      <c r="E94" s="368"/>
      <c r="F94" s="368"/>
      <c r="G94" s="368"/>
    </row>
    <row r="95" spans="1:7" x14ac:dyDescent="0.25">
      <c r="A95" s="367"/>
      <c r="B95" s="367"/>
      <c r="C95" s="368"/>
      <c r="D95" s="368"/>
      <c r="E95" s="368"/>
      <c r="F95" s="368"/>
      <c r="G95" s="368"/>
    </row>
    <row r="96" spans="1:7" x14ac:dyDescent="0.25">
      <c r="A96" s="367"/>
      <c r="B96" s="367"/>
      <c r="C96" s="368"/>
      <c r="D96" s="368"/>
      <c r="E96" s="368"/>
      <c r="F96" s="368"/>
      <c r="G96" s="368"/>
    </row>
    <row r="97" spans="1:7" x14ac:dyDescent="0.25">
      <c r="A97" s="365"/>
      <c r="B97" s="365"/>
      <c r="C97" s="369"/>
      <c r="D97" s="369"/>
      <c r="E97" s="369"/>
      <c r="F97" s="369"/>
      <c r="G97" s="369"/>
    </row>
    <row r="99" spans="1:7" x14ac:dyDescent="0.25">
      <c r="A99" s="370"/>
      <c r="B99" s="370"/>
      <c r="C99" s="370"/>
      <c r="D99" s="370"/>
      <c r="E99" s="370"/>
      <c r="F99" s="370"/>
      <c r="G99" s="370"/>
    </row>
    <row r="100" spans="1:7" x14ac:dyDescent="0.25">
      <c r="A100" s="370"/>
      <c r="B100" s="370"/>
      <c r="C100" s="370"/>
      <c r="D100" s="370"/>
      <c r="E100" s="370"/>
      <c r="F100" s="370"/>
      <c r="G100" s="370"/>
    </row>
    <row r="101" spans="1:7" x14ac:dyDescent="0.25">
      <c r="A101" s="370"/>
      <c r="B101" s="370"/>
      <c r="C101" s="370"/>
      <c r="D101" s="370"/>
      <c r="E101" s="370"/>
      <c r="F101" s="370"/>
      <c r="G101" s="370"/>
    </row>
    <row r="103" spans="1:7" x14ac:dyDescent="0.25">
      <c r="A103" s="364"/>
      <c r="B103" s="364"/>
      <c r="C103" s="364"/>
      <c r="D103" s="364"/>
      <c r="E103" s="364"/>
      <c r="F103" s="364"/>
      <c r="G103" s="364"/>
    </row>
    <row r="105" spans="1:7" x14ac:dyDescent="0.25">
      <c r="A105" s="364"/>
      <c r="B105" s="364"/>
      <c r="C105" s="364"/>
      <c r="D105" s="364"/>
      <c r="E105" s="364"/>
      <c r="F105" s="364"/>
      <c r="G105" s="364"/>
    </row>
    <row r="106" spans="1:7" x14ac:dyDescent="0.25">
      <c r="A106" s="364"/>
      <c r="B106" s="364"/>
      <c r="C106" s="364"/>
      <c r="D106" s="364"/>
      <c r="E106" s="364"/>
      <c r="F106" s="364"/>
      <c r="G106" s="364"/>
    </row>
    <row r="107" spans="1:7" x14ac:dyDescent="0.25">
      <c r="A107" s="364"/>
      <c r="B107" s="364"/>
      <c r="C107" s="364"/>
      <c r="D107" s="364"/>
      <c r="E107" s="364"/>
      <c r="F107" s="364"/>
      <c r="G107" s="364"/>
    </row>
    <row r="109" spans="1:7" x14ac:dyDescent="0.25">
      <c r="A109" s="374"/>
      <c r="B109" s="364"/>
      <c r="C109" s="364"/>
      <c r="D109" s="364"/>
      <c r="E109" s="364"/>
      <c r="F109" s="364"/>
      <c r="G109" s="364"/>
    </row>
    <row r="111" spans="1:7" x14ac:dyDescent="0.25">
      <c r="A111" s="364"/>
      <c r="B111" s="364"/>
      <c r="C111" s="364"/>
      <c r="D111" s="364"/>
      <c r="E111" s="364"/>
      <c r="F111" s="364"/>
      <c r="G111" s="371"/>
    </row>
    <row r="112" spans="1:7" x14ac:dyDescent="0.25">
      <c r="G112" s="372"/>
    </row>
  </sheetData>
  <sheetProtection algorithmName="SHA-512" hashValue="wi9FNDa0Qu9gvUBkO9iThgdJpc8F1UHKmarkrsXx4b6TbhoMXHJAS0HO2SSeyDukf3e60aswlzyRH4aq42lPxg==" saltValue="roV+b7UJp89+2q8iXaE38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ce9011b-86f1-4b85-8468-bde8c49fc6b6">
      <Terms xmlns="http://schemas.microsoft.com/office/infopath/2007/PartnerControls"/>
    </lcf76f155ced4ddcb4097134ff3c332f>
    <TaxCatchAll xmlns="db86872e-852c-4ba3-99d1-10e4e076724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18E088D61435D429F53A8D9D38B3C75" ma:contentTypeVersion="16" ma:contentTypeDescription="Create a new document." ma:contentTypeScope="" ma:versionID="d051f25b37c5f98882f7a49a1b763792">
  <xsd:schema xmlns:xsd="http://www.w3.org/2001/XMLSchema" xmlns:xs="http://www.w3.org/2001/XMLSchema" xmlns:p="http://schemas.microsoft.com/office/2006/metadata/properties" xmlns:ns2="1ce9011b-86f1-4b85-8468-bde8c49fc6b6" xmlns:ns3="db86872e-852c-4ba3-99d1-10e4e0767240" targetNamespace="http://schemas.microsoft.com/office/2006/metadata/properties" ma:root="true" ma:fieldsID="da688b352a2041fa20d9e68dc7297162" ns2:_="" ns3:_="">
    <xsd:import namespace="1ce9011b-86f1-4b85-8468-bde8c49fc6b6"/>
    <xsd:import namespace="db86872e-852c-4ba3-99d1-10e4e076724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ce9011b-86f1-4b85-8468-bde8c49fc6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f7eb6393-bae5-439c-9df7-ed1047f92241"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b86872e-852c-4ba3-99d1-10e4e0767240"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d70b6b83-76f1-4f83-84ac-1b0750170f81}" ma:internalName="TaxCatchAll" ma:showField="CatchAllData" ma:web="db86872e-852c-4ba3-99d1-10e4e076724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4DB0CFE-5BD7-4F5A-9D47-D5DDD30A3027}">
  <ds:schemaRefs>
    <ds:schemaRef ds:uri="http://schemas.microsoft.com/sharepoint/v3/contenttype/forms"/>
  </ds:schemaRefs>
</ds:datastoreItem>
</file>

<file path=customXml/itemProps2.xml><?xml version="1.0" encoding="utf-8"?>
<ds:datastoreItem xmlns:ds="http://schemas.openxmlformats.org/officeDocument/2006/customXml" ds:itemID="{FD528535-9DB1-4C4D-BF9A-885C50DC6AFD}">
  <ds:schemaRefs>
    <ds:schemaRef ds:uri="http://purl.org/dc/elements/1.1/"/>
    <ds:schemaRef ds:uri="http://purl.org/dc/dcmitype/"/>
    <ds:schemaRef ds:uri="http://purl.org/dc/terms/"/>
    <ds:schemaRef ds:uri="db86872e-852c-4ba3-99d1-10e4e0767240"/>
    <ds:schemaRef ds:uri="http://www.w3.org/XML/1998/namespace"/>
    <ds:schemaRef ds:uri="http://schemas.microsoft.com/office/2006/metadata/properties"/>
    <ds:schemaRef ds:uri="http://schemas.microsoft.com/office/2006/documentManagement/types"/>
    <ds:schemaRef ds:uri="http://schemas.openxmlformats.org/package/2006/metadata/core-properties"/>
    <ds:schemaRef ds:uri="http://schemas.microsoft.com/office/infopath/2007/PartnerControls"/>
    <ds:schemaRef ds:uri="1ce9011b-86f1-4b85-8468-bde8c49fc6b6"/>
  </ds:schemaRefs>
</ds:datastoreItem>
</file>

<file path=customXml/itemProps3.xml><?xml version="1.0" encoding="utf-8"?>
<ds:datastoreItem xmlns:ds="http://schemas.openxmlformats.org/officeDocument/2006/customXml" ds:itemID="{D8B6B768-FB4D-4A65-A175-A7FE8B34A2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ce9011b-86f1-4b85-8468-bde8c49fc6b6"/>
    <ds:schemaRef ds:uri="db86872e-852c-4ba3-99d1-10e4e07672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3</vt:i4>
      </vt:variant>
    </vt:vector>
  </HeadingPairs>
  <TitlesOfParts>
    <vt:vector size="28" baseType="lpstr">
      <vt:lpstr>Outturn</vt:lpstr>
      <vt:lpstr>Lookup</vt:lpstr>
      <vt:lpstr>Read this first</vt:lpstr>
      <vt:lpstr>GLOSSARY</vt:lpstr>
      <vt:lpstr>Summary</vt:lpstr>
      <vt:lpstr>Background Narrative</vt:lpstr>
      <vt:lpstr>Project Group Actions </vt:lpstr>
      <vt:lpstr>Budget Plan</vt:lpstr>
      <vt:lpstr>Access Budget Plan</vt:lpstr>
      <vt:lpstr>Capital Plan</vt:lpstr>
      <vt:lpstr>PAN - NOR</vt:lpstr>
      <vt:lpstr>Access PAN Report</vt:lpstr>
      <vt:lpstr>Establishment</vt:lpstr>
      <vt:lpstr>Current Organisation - Example</vt:lpstr>
      <vt:lpstr>Re Org inc Costs - Example</vt:lpstr>
      <vt:lpstr>Redundancy</vt:lpstr>
      <vt:lpstr>Pension Strain</vt:lpstr>
      <vt:lpstr>EHCP Pupil and Resources</vt:lpstr>
      <vt:lpstr>Contracts</vt:lpstr>
      <vt:lpstr>Guidance Notes (PTR)</vt:lpstr>
      <vt:lpstr>PTR, Contact Ratio</vt:lpstr>
      <vt:lpstr>Benchmarking Staffing </vt:lpstr>
      <vt:lpstr>Benchmarking Premises</vt:lpstr>
      <vt:lpstr>Benchmarking Non Staff</vt:lpstr>
      <vt:lpstr>Minutes of Meeting</vt:lpstr>
      <vt:lpstr>'Budget Plan'!Print_Area</vt:lpstr>
      <vt:lpstr>'Budget Plan'!Print_Titles</vt:lpstr>
      <vt:lpstr>'PTR, Contact Ratio'!Print_Titles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Deficit recovery plan template BCC - 202425</dc:title>
  <dc:subject/>
  <dc:creator>Rosalind Dennison</dc:creator>
  <cp:keywords/>
  <dc:description/>
  <cp:lastModifiedBy>Shakera Trombley-Miah</cp:lastModifiedBy>
  <cp:revision/>
  <dcterms:created xsi:type="dcterms:W3CDTF">2016-05-09T13:38:52Z</dcterms:created>
  <dcterms:modified xsi:type="dcterms:W3CDTF">2026-04-28T13:58:39Z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17471b1-27ab-4640-9264-e69a67407ca3_Enabled">
    <vt:lpwstr>true</vt:lpwstr>
  </property>
  <property fmtid="{D5CDD505-2E9C-101B-9397-08002B2CF9AE}" pid="3" name="MSIP_Label_a17471b1-27ab-4640-9264-e69a67407ca3_SetDate">
    <vt:lpwstr>2024-12-02T16:46:28Z</vt:lpwstr>
  </property>
  <property fmtid="{D5CDD505-2E9C-101B-9397-08002B2CF9AE}" pid="4" name="MSIP_Label_a17471b1-27ab-4640-9264-e69a67407ca3_Method">
    <vt:lpwstr>Standard</vt:lpwstr>
  </property>
  <property fmtid="{D5CDD505-2E9C-101B-9397-08002B2CF9AE}" pid="5" name="MSIP_Label_a17471b1-27ab-4640-9264-e69a67407ca3_Name">
    <vt:lpwstr>BCC - OFFICIAL</vt:lpwstr>
  </property>
  <property fmtid="{D5CDD505-2E9C-101B-9397-08002B2CF9AE}" pid="6" name="MSIP_Label_a17471b1-27ab-4640-9264-e69a67407ca3_SiteId">
    <vt:lpwstr>699ace67-d2e4-4bcd-b303-d2bbe2b9bbf1</vt:lpwstr>
  </property>
  <property fmtid="{D5CDD505-2E9C-101B-9397-08002B2CF9AE}" pid="7" name="MSIP_Label_a17471b1-27ab-4640-9264-e69a67407ca3_ActionId">
    <vt:lpwstr>e97afc94-7ec0-4e75-9401-aeb363efc48e</vt:lpwstr>
  </property>
  <property fmtid="{D5CDD505-2E9C-101B-9397-08002B2CF9AE}" pid="8" name="MSIP_Label_a17471b1-27ab-4640-9264-e69a67407ca3_ContentBits">
    <vt:lpwstr>2</vt:lpwstr>
  </property>
  <property fmtid="{D5CDD505-2E9C-101B-9397-08002B2CF9AE}" pid="9" name="ContentTypeId">
    <vt:lpwstr>0x010100718E088D61435D429F53A8D9D38B3C75</vt:lpwstr>
  </property>
  <property fmtid="{D5CDD505-2E9C-101B-9397-08002B2CF9AE}" pid="10" name="SV_QUERY_LIST_4F35BF76-6C0D-4D9B-82B2-816C12CF3733">
    <vt:lpwstr>empty_477D106A-C0D6-4607-AEBD-E2C9D60EA279</vt:lpwstr>
  </property>
  <property fmtid="{D5CDD505-2E9C-101B-9397-08002B2CF9AE}" pid="11" name="SV_HIDDEN_GRID_QUERY_LIST_4F35BF76-6C0D-4D9B-82B2-816C12CF3733">
    <vt:lpwstr>empty_477D106A-C0D6-4607-AEBD-E2C9D60EA279</vt:lpwstr>
  </property>
  <property fmtid="{D5CDD505-2E9C-101B-9397-08002B2CF9AE}" pid="12" name="CloudStatistics_StoryID">
    <vt:lpwstr>358d2aca-8665-4568-b143-401b31184651</vt:lpwstr>
  </property>
  <property fmtid="{D5CDD505-2E9C-101B-9397-08002B2CF9AE}" pid="13" name="MediaServiceImageTags">
    <vt:lpwstr/>
  </property>
</Properties>
</file>