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rminghamcitycouncil.sharepoint.com/sites/SchoolFairfundingTeam/Shared Documents/Website/School Noticeboard/2026-27/1Apr/"/>
    </mc:Choice>
  </mc:AlternateContent>
  <xr:revisionPtr revIDLastSave="1102" documentId="13_ncr:1_{DA811CB1-D12F-4BC3-B28E-0BC39AFD9703}" xr6:coauthVersionLast="47" xr6:coauthVersionMax="47" xr10:uidLastSave="{D49CAC60-F0CD-4A29-88AD-A0363471A186}"/>
  <workbookProtection workbookAlgorithmName="SHA-512" workbookHashValue="Dnxd7Ep0wgJlfKyOFKCAvkYwyXRJing7ayb4fzqqSaCXZUAjsafKrsW2PmS9SUKx40vi5apugU5iciiQAELcPg==" workbookSaltValue="veqHfyh0o5Ev4GwLkcPIbQ==" workbookSpinCount="100000" lockStructure="1"/>
  <bookViews>
    <workbookView xWindow="28680" yWindow="-255" windowWidth="29040" windowHeight="15720" xr2:uid="{00000000-000D-0000-FFFF-FFFF00000000}"/>
  </bookViews>
  <sheets>
    <sheet name="Calculator" sheetId="11" r:id="rId1"/>
    <sheet name="HN" sheetId="62" state="hidden" r:id="rId2"/>
    <sheet name="EY" sheetId="61" state="hidden" r:id="rId3"/>
    <sheet name="Grants+ Other Funding" sheetId="49" state="hidden" r:id="rId4"/>
    <sheet name="Other Adjustments" sheetId="68" state="hidden" r:id="rId5"/>
    <sheet name="Lookup" sheetId="44" state="hidden" r:id="rId6"/>
    <sheet name="Academy Conversions" sheetId="67" state="hidden" r:id="rId7"/>
  </sheets>
  <definedNames>
    <definedName name="_xlnm._FilterDatabase" localSheetId="2" hidden="1">EY!$A$7:$DR$263</definedName>
    <definedName name="_xlnm._FilterDatabase" localSheetId="3" hidden="1">'Grants+ Other Funding'!$A$6:$FF$256</definedName>
    <definedName name="_xlnm._FilterDatabase" localSheetId="1" hidden="1">HN!$A$7:$D$254</definedName>
    <definedName name="_xlnm._FilterDatabase" localSheetId="5" hidden="1">Lookup!$A$2:$C$258</definedName>
    <definedName name="_xlnm._FilterDatabase" localSheetId="4" hidden="1">'Other Adjustments'!$A$6:$P$263</definedName>
    <definedName name="aaa">#REF!</definedName>
    <definedName name="abcde">#REF!</definedName>
    <definedName name="Accrualsrevised">#REF!</definedName>
    <definedName name="Adjustment">#REF!</definedName>
    <definedName name="Adjustments_To_1415_SBS">#REF!</definedName>
    <definedName name="Adjustments_To_1516_SBS">#REF!</definedName>
    <definedName name="Adjustments_To_PY_SBS">#REF!</definedName>
    <definedName name="agrclient">#REF!</definedName>
    <definedName name="All_dist_taper">#REF!</definedName>
    <definedName name="All_distance_threshold">#REF!</definedName>
    <definedName name="All_PupilNo_threshold">#REF!</definedName>
    <definedName name="Alt_Gains_Cap">#REF!</definedName>
    <definedName name="anteprevious_year">#REF!</definedName>
    <definedName name="APRIL">#REF!</definedName>
    <definedName name="AUGUST">#REF!</definedName>
    <definedName name="AWPU_KS3_Rate">#REF!</definedName>
    <definedName name="AWPU_KS4_Rate">#REF!</definedName>
    <definedName name="AWPU_Pri_Rate">#REF!</definedName>
    <definedName name="AWPU_Primary_DD_rate">#REF!</definedName>
    <definedName name="AWPU_Sec_DD_rate">#REF!</definedName>
    <definedName name="BalanceSheet">#REF!</definedName>
    <definedName name="BANK">#REF!</definedName>
    <definedName name="BlockTransfersDSGSchoolsBlock">#REF!</definedName>
    <definedName name="BUDGET">#REF!</definedName>
    <definedName name="BUDGET94">#REF!</definedName>
    <definedName name="Capping_Scaling_YesNo">#REF!</definedName>
    <definedName name="Ceiling">#REF!</definedName>
    <definedName name="column">#REF!</definedName>
    <definedName name="CommentaryAdditionalFundingFromHN">#REF!</definedName>
    <definedName name="CommentaryFallingRollsFund">#REF!</definedName>
    <definedName name="CommentaryGrowth">#REF!</definedName>
    <definedName name="CommentaryPFI">#REF!</definedName>
    <definedName name="CostCentre">#REF!</definedName>
    <definedName name="current_year">#REF!</definedName>
    <definedName name="current_year_full">#REF!</definedName>
    <definedName name="CY_MFG_Exclusion_Totals">#REF!</definedName>
    <definedName name="DECEMBER">#REF!</definedName>
    <definedName name="dsource">#REF!</definedName>
    <definedName name="EAL_Pri">#REF!</definedName>
    <definedName name="EAL_Pri_DD_rate">#REF!</definedName>
    <definedName name="EAL_Pri_Option">#REF!</definedName>
    <definedName name="EAL_Sec">#REF!</definedName>
    <definedName name="EAL_Sec_DD_rate">#REF!</definedName>
    <definedName name="EAL_Sec_Option">#REF!</definedName>
    <definedName name="EarlyYears">#REF!</definedName>
    <definedName name="Ever6_Pri_DD_Rate">#REF!</definedName>
    <definedName name="Ever6_pri_rate">#REF!</definedName>
    <definedName name="Ever6_Sec_DD_Rate">#REF!</definedName>
    <definedName name="Ever6_sec_rate">#REF!</definedName>
    <definedName name="Exc_Cir1_Total">#REF!</definedName>
    <definedName name="Exc_Cir2_Total">#REF!</definedName>
    <definedName name="Exc_Cir3_Total">#REF!</definedName>
    <definedName name="Exc_Cir4_Total">#REF!</definedName>
    <definedName name="Exc_Cir5_Total">#REF!</definedName>
    <definedName name="Exc_Cir6_Total">#REF!</definedName>
    <definedName name="Exc_Cir7_Total">#REF!</definedName>
    <definedName name="Excel_BuiltIn__FilterDatabase_3">"['Maintained Schools'.$A$1:.$H$11636]"</definedName>
    <definedName name="Excel_BuiltIn__FilterDatabase_4">"[Academies.$A$1:.$H$6222]"</definedName>
    <definedName name="Excel_BuiltIn__FilterDatabase_5">"[NMSS.$A$1:.$H$56]"</definedName>
    <definedName name="FEBRUARY">#REF!</definedName>
    <definedName name="File_Name">#REF!</definedName>
    <definedName name="File_Type">#REF!</definedName>
    <definedName name="Fringe_multiplier">#REF!</definedName>
    <definedName name="Fringe_Total">#REF!</definedName>
    <definedName name="FSM_Pri_DD_rate">#REF!</definedName>
    <definedName name="FSM_Pri_Option">#REF!</definedName>
    <definedName name="FSM_Pri_Rate">#REF!</definedName>
    <definedName name="FSM_Pri_Rate_2">#REF!</definedName>
    <definedName name="FSM_Sec_DD_rate">#REF!</definedName>
    <definedName name="FSM_Sec_Option">#REF!</definedName>
    <definedName name="FSM_Sec_Rate">#REF!</definedName>
    <definedName name="Funding_Floor">#REF!</definedName>
    <definedName name="Funding_Floor_Adjustment">#REF!</definedName>
    <definedName name="gfd">#REF!</definedName>
    <definedName name="glpage1">#REF!</definedName>
    <definedName name="glpage2">#REF!</definedName>
    <definedName name="glsum">#REF!</definedName>
    <definedName name="growthfunding">#REF!</definedName>
    <definedName name="IA_amalgamation">#REF!</definedName>
    <definedName name="IA_closed_preApril">#REF!</definedName>
    <definedName name="IA_conversion">#REF!</definedName>
    <definedName name="IA_new_free_school">#REF!</definedName>
    <definedName name="IA_NOR_change">#REF!</definedName>
    <definedName name="IA_open_postApril">#REF!</definedName>
    <definedName name="IA_open_preApril">#REF!</definedName>
    <definedName name="IDACI_B1_Pri">#REF!</definedName>
    <definedName name="IDACI_B1_Pri_DD_rate">#REF!</definedName>
    <definedName name="IDACI_B1_Sec">#REF!</definedName>
    <definedName name="IDACI_B1_Sec_DD_rate">#REF!</definedName>
    <definedName name="IDACI_B2_Pri">#REF!</definedName>
    <definedName name="IDACI_B2_Pri_DD_rate">#REF!</definedName>
    <definedName name="IDACI_B2_Sec">#REF!</definedName>
    <definedName name="IDACI_B2_Sec_DD_rate">#REF!</definedName>
    <definedName name="IDACI_B3_Pri">#REF!</definedName>
    <definedName name="IDACI_B3_Pri_DD_rate">#REF!</definedName>
    <definedName name="IDACI_B3_Sec">#REF!</definedName>
    <definedName name="IDACI_B3_Sec_DD_rate">#REF!</definedName>
    <definedName name="IDACI_B4_Pri">#REF!</definedName>
    <definedName name="IDACI_B4_Pri_DD_rate">#REF!</definedName>
    <definedName name="IDACI_B4_Sec">#REF!</definedName>
    <definedName name="IDACI_B4_Sec_DD_rate">#REF!</definedName>
    <definedName name="IDACI_B5_Pri">#REF!</definedName>
    <definedName name="IDACI_B5_Pri_DD_rate">#REF!</definedName>
    <definedName name="IDACI_B5_Sec">#REF!</definedName>
    <definedName name="IDACI_B5_Sec_DD_rate">#REF!</definedName>
    <definedName name="IDACI_B6_Pri">#REF!</definedName>
    <definedName name="IDACI_B6_Pri_DD_rate">#REF!</definedName>
    <definedName name="IDACI_B6_Sec">#REF!</definedName>
    <definedName name="IDACI_B6_Sec_DD_rate">#REF!</definedName>
    <definedName name="INCOME">#REF!</definedName>
    <definedName name="INCOME94">#REF!</definedName>
    <definedName name="JANUARY">#REF!</definedName>
    <definedName name="JULY">#REF!</definedName>
    <definedName name="JUNE">#REF!</definedName>
    <definedName name="LA_Code">#REF!</definedName>
    <definedName name="LA_Name">#REF!</definedName>
    <definedName name="LAC_Pri_DD_rate">#REF!</definedName>
    <definedName name="LAC_Rate">#REF!</definedName>
    <definedName name="LAC_Sec_DD_rate">#REF!</definedName>
    <definedName name="LCHI_Pri">#REF!</definedName>
    <definedName name="LCHI_Pri_DD_rate">#REF!</definedName>
    <definedName name="LCHI_Pri_Option">#REF!</definedName>
    <definedName name="LCHI_Sec">#REF!</definedName>
    <definedName name="LCHI_Sec_DD_rate">#REF!</definedName>
    <definedName name="Lump_sum_Pri_DD_rate">#REF!</definedName>
    <definedName name="Lump_sum_Sec_DD_rate">#REF!</definedName>
    <definedName name="Lump_Sum_total">#REF!</definedName>
    <definedName name="MARCH">#REF!</definedName>
    <definedName name="MAY">#REF!</definedName>
    <definedName name="MFG_Rate">#REF!</definedName>
    <definedName name="MFG_Total">#REF!</definedName>
    <definedName name="Mid_dist_taper">#REF!</definedName>
    <definedName name="Mid_distance_threshold">#REF!</definedName>
    <definedName name="Mid_PupilNo_threshold">#REF!</definedName>
    <definedName name="min_pupil_rate_KS3">#REF!</definedName>
    <definedName name="min_pupil_rate_KS4">#REF!</definedName>
    <definedName name="min_pupil_rate_pri">#REF!</definedName>
    <definedName name="min_pupil_rate_sec">#REF!</definedName>
    <definedName name="Mobility_Pri">#REF!</definedName>
    <definedName name="Mobility_Pri_DD_Rate">#REF!</definedName>
    <definedName name="Mobility_Sec">#REF!</definedName>
    <definedName name="Mobility_Sec_DD_Rate">#REF!</definedName>
    <definedName name="mppf_pri">#REF!</definedName>
    <definedName name="mppf_sec">#REF!</definedName>
    <definedName name="Notional_SEN_AWPU_KS3">#REF!</definedName>
    <definedName name="Notional_SEN_AWPU_KS4">#REF!</definedName>
    <definedName name="Notional_SEN_AWPU_Pri">#REF!</definedName>
    <definedName name="Notional_SEN_EAL_Pri">#REF!</definedName>
    <definedName name="Notional_SEN_EAL_Sec">#REF!</definedName>
    <definedName name="Notional_SEN_Ever6_Pri">#REF!</definedName>
    <definedName name="Notional_SEN_Ever6_Sec">#REF!</definedName>
    <definedName name="Notional_SEN_ExCir2">#REF!</definedName>
    <definedName name="Notional_SEN_ExCir3">#REF!</definedName>
    <definedName name="Notional_SEN_ExCir4">#REF!</definedName>
    <definedName name="Notional_SEN_ExCir5">#REF!</definedName>
    <definedName name="Notional_SEN_ExCir6">#REF!</definedName>
    <definedName name="Notional_SEN_ExCir7">#REF!</definedName>
    <definedName name="Notional_SEN_FF">#REF!</definedName>
    <definedName name="Notional_SEN_FSM_Pri">#REF!</definedName>
    <definedName name="Notional_SEN_FSM_Sec">#REF!</definedName>
    <definedName name="Notional_SEN_IDACI_B1_Pri">#REF!</definedName>
    <definedName name="Notional_SEN_IDACI_B1_Sec">#REF!</definedName>
    <definedName name="Notional_SEN_IDACI_B2_Pri">#REF!</definedName>
    <definedName name="Notional_SEN_IDACI_B2_Sec">#REF!</definedName>
    <definedName name="Notional_SEN_IDACI_B3_Pri">#REF!</definedName>
    <definedName name="Notional_SEN_IDACI_B3_Sec">#REF!</definedName>
    <definedName name="Notional_SEN_IDACI_B4_Pri">#REF!</definedName>
    <definedName name="Notional_SEN_IDACI_B4_Sec">#REF!</definedName>
    <definedName name="Notional_SEN_IDACI_B5_Pri">#REF!</definedName>
    <definedName name="Notional_SEN_IDACI_B5_Sec">#REF!</definedName>
    <definedName name="Notional_SEN_IDACI_B6_Pri">#REF!</definedName>
    <definedName name="Notional_SEN_IDACI_B6_Sec">#REF!</definedName>
    <definedName name="Notional_SEN_LAC">#REF!</definedName>
    <definedName name="Notional_SEN_LCHI_Pri">#REF!</definedName>
    <definedName name="Notional_SEN_LCHI_Sec">#REF!</definedName>
    <definedName name="Notional_SEN_Lump_sum_Pri">#REF!</definedName>
    <definedName name="Notional_SEN_Lump_sum_Sec">#REF!</definedName>
    <definedName name="Notional_SEN_MFG">#REF!</definedName>
    <definedName name="Notional_SEN_Mobility_Pri">#REF!</definedName>
    <definedName name="Notional_SEN_Mobility_Sec">#REF!</definedName>
    <definedName name="Notional_SEN_MPPF">#REF!</definedName>
    <definedName name="Notional_SEN_PFI">#REF!</definedName>
    <definedName name="Notional_SEN_Rates">#REF!</definedName>
    <definedName name="Notional_SEN_SixthForm">#REF!</definedName>
    <definedName name="Notional_SEN_Sparsity_Pri">#REF!</definedName>
    <definedName name="Notional_SEN_Sparsity_Sec">#REF!</definedName>
    <definedName name="Notional_SEN_Split_sites">#REF!</definedName>
    <definedName name="NOVEMBER">#REF!</definedName>
    <definedName name="OCTOBER">#REF!</definedName>
    <definedName name="part">#REF!</definedName>
    <definedName name="PFI_Total">#REF!</definedName>
    <definedName name="previous_year">#REF!</definedName>
    <definedName name="previous_year_full">#REF!</definedName>
    <definedName name="Pri_dist_taper">#REF!</definedName>
    <definedName name="Pri_distance_threshold">#REF!</definedName>
    <definedName name="Pri_PupilNo_threshold">#REF!</definedName>
    <definedName name="Primary_Lump_sum">#REF!</definedName>
    <definedName name="_xlnm.Print_Area" localSheetId="0">Calculator!$A$1:$U$122</definedName>
    <definedName name="ProformaAdditionalFundingFromHN">#REF!</definedName>
    <definedName name="ProformaExceptionalCircumstanceTotals">#REF!</definedName>
    <definedName name="ProformaFallingRollsFund">#REF!</definedName>
    <definedName name="ProformaGrowthFund">#REF!</definedName>
    <definedName name="ProformaHNThreshold">#REF!</definedName>
    <definedName name="PupilPremium">#REF!</definedName>
    <definedName name="PY_MFG_Exclusion_Totals">#REF!</definedName>
    <definedName name="Quarter">#REF!</definedName>
    <definedName name="Rates_Total">#REF!</definedName>
    <definedName name="Reasons_list">#REF!</definedName>
    <definedName name="Reception_Uplift_YesNo">#REF!</definedName>
    <definedName name="revbudg">#REF!</definedName>
    <definedName name="row">#REF!</definedName>
    <definedName name="Scaling_Factor">#REF!</definedName>
    <definedName name="School">#REF!</definedName>
    <definedName name="School_list">#REF!</definedName>
    <definedName name="School_Name">#REF!</definedName>
    <definedName name="Schools">#REF!</definedName>
    <definedName name="Schoolsreference2">#REF!</definedName>
    <definedName name="Sec_dist_taper">#REF!</definedName>
    <definedName name="Sec_distance_threshold">#REF!</definedName>
    <definedName name="Sec_PupilNo_threshold">#REF!</definedName>
    <definedName name="Secondary_Lump_Sum">#REF!</definedName>
    <definedName name="SEPTEMBER">#REF!</definedName>
    <definedName name="Sheet_Name">#REF!</definedName>
    <definedName name="Sixth_Form_Total">#REF!</definedName>
    <definedName name="Sparsity_All_lump_sum">#REF!</definedName>
    <definedName name="Sparsity_Mid_lump_sum">#REF!</definedName>
    <definedName name="Sparsity_Pri_DD_percentage">#REF!</definedName>
    <definedName name="Sparsity_Pri_lump_sum">#REF!</definedName>
    <definedName name="Sparsity_Sec_DD_percentage">#REF!</definedName>
    <definedName name="Sparsity_Sec_lump_sum">#REF!</definedName>
    <definedName name="Sparsity_Total">#REF!</definedName>
    <definedName name="Split_sites_distance_rate">#REF!</definedName>
    <definedName name="Split_sites_lump_sum">#REF!</definedName>
    <definedName name="Split_Sites_Total">#REF!</definedName>
    <definedName name="table">#REF!</definedName>
    <definedName name="Tapered_all_lump_sum">#REF!</definedName>
    <definedName name="Tapered_mid_lump_sum">#REF!</definedName>
    <definedName name="Tapered_primary_lump_sum">#REF!</definedName>
    <definedName name="Tapered_secondary_lump_su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Notional_SEN">#REF!</definedName>
    <definedName name="Total_Primary_funding">#REF!</definedName>
    <definedName name="Total_Secondary_Funding">#REF!</definedName>
    <definedName name="ValidationList1">#REF!</definedName>
    <definedName name="ValidationList2">#REF!</definedName>
    <definedName name="WorkingBudget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4" i="62" l="1"/>
  <c r="DN230" i="61" l="1"/>
  <c r="DO230" i="61"/>
  <c r="DP230" i="61" s="1"/>
  <c r="DN231" i="61"/>
  <c r="DP231" i="61" s="1"/>
  <c r="DO231" i="61"/>
  <c r="DN232" i="61"/>
  <c r="DO232" i="61"/>
  <c r="DP232" i="61" s="1"/>
  <c r="DN233" i="61"/>
  <c r="DP233" i="61" s="1"/>
  <c r="DO233" i="61"/>
  <c r="DN234" i="61"/>
  <c r="DP234" i="61" s="1"/>
  <c r="DO234" i="61"/>
  <c r="DN235" i="61"/>
  <c r="DP235" i="61" s="1"/>
  <c r="DO235" i="61"/>
  <c r="DN236" i="61"/>
  <c r="DP236" i="61" s="1"/>
  <c r="DO236" i="61"/>
  <c r="DN237" i="61"/>
  <c r="DO237" i="61"/>
  <c r="DP237" i="61"/>
  <c r="DN238" i="61"/>
  <c r="DO238" i="61"/>
  <c r="DP238" i="61" s="1"/>
  <c r="DN239" i="61"/>
  <c r="DP239" i="61" s="1"/>
  <c r="DO239" i="61"/>
  <c r="DN240" i="61"/>
  <c r="DO240" i="61"/>
  <c r="DP240" i="61" s="1"/>
  <c r="DN241" i="61"/>
  <c r="DP241" i="61" s="1"/>
  <c r="DO241" i="61"/>
  <c r="DN242" i="61"/>
  <c r="DP242" i="61" s="1"/>
  <c r="DO242" i="61"/>
  <c r="DN243" i="61"/>
  <c r="DP243" i="61" s="1"/>
  <c r="DO243" i="61"/>
  <c r="DN244" i="61"/>
  <c r="DP244" i="61" s="1"/>
  <c r="DO244" i="61"/>
  <c r="DN245" i="61"/>
  <c r="DO245" i="61"/>
  <c r="DP245" i="61"/>
  <c r="DN246" i="61"/>
  <c r="DO246" i="61"/>
  <c r="DP246" i="61" s="1"/>
  <c r="DN247" i="61"/>
  <c r="DP247" i="61" s="1"/>
  <c r="DO247" i="61"/>
  <c r="DN248" i="61"/>
  <c r="DO248" i="61"/>
  <c r="DP248" i="61" s="1"/>
  <c r="DN249" i="61"/>
  <c r="DP249" i="61" s="1"/>
  <c r="DO249" i="61"/>
  <c r="DN250" i="61"/>
  <c r="DP250" i="61" s="1"/>
  <c r="DO250" i="61"/>
  <c r="DN251" i="61"/>
  <c r="DP251" i="61" s="1"/>
  <c r="DO251" i="61"/>
  <c r="DN252" i="61"/>
  <c r="DP252" i="61" s="1"/>
  <c r="DO252" i="61"/>
  <c r="DN253" i="61"/>
  <c r="DO253" i="61"/>
  <c r="DP253" i="61"/>
  <c r="DN254" i="61"/>
  <c r="DO254" i="61"/>
  <c r="DP254" i="61" s="1"/>
  <c r="DN255" i="61"/>
  <c r="DP255" i="61" s="1"/>
  <c r="DO255" i="61"/>
  <c r="DN256" i="61"/>
  <c r="DO256" i="61"/>
  <c r="DP256" i="61" s="1"/>
  <c r="DN257" i="61"/>
  <c r="DP257" i="61" s="1"/>
  <c r="DO257" i="61"/>
  <c r="DN258" i="61"/>
  <c r="DP258" i="61" s="1"/>
  <c r="DO258" i="61"/>
  <c r="DN259" i="61"/>
  <c r="DP259" i="61" s="1"/>
  <c r="DO259" i="61"/>
  <c r="DN260" i="61"/>
  <c r="DP260" i="61" s="1"/>
  <c r="DO260" i="61"/>
  <c r="DN261" i="61"/>
  <c r="DO261" i="61"/>
  <c r="DP261" i="61"/>
  <c r="DN262" i="61"/>
  <c r="DO262" i="61"/>
  <c r="DP262" i="61" s="1"/>
  <c r="DN263" i="61"/>
  <c r="DP263" i="61" s="1"/>
  <c r="DO263" i="61"/>
  <c r="DN196" i="61"/>
  <c r="DP196" i="61" s="1"/>
  <c r="DO196" i="61"/>
  <c r="DN197" i="61"/>
  <c r="DP197" i="61" s="1"/>
  <c r="DO197" i="61"/>
  <c r="DN198" i="61"/>
  <c r="DP198" i="61" s="1"/>
  <c r="DO198" i="61"/>
  <c r="DN199" i="61"/>
  <c r="DP199" i="61" s="1"/>
  <c r="DO199" i="61"/>
  <c r="DN200" i="61"/>
  <c r="DO200" i="61"/>
  <c r="DP200" i="61"/>
  <c r="DN201" i="61"/>
  <c r="DP201" i="61" s="1"/>
  <c r="DO201" i="61"/>
  <c r="DN202" i="61"/>
  <c r="DO202" i="61"/>
  <c r="DP202" i="61" s="1"/>
  <c r="DN203" i="61"/>
  <c r="DO203" i="61"/>
  <c r="DP203" i="61"/>
  <c r="DN204" i="61"/>
  <c r="DP204" i="61" s="1"/>
  <c r="DO204" i="61"/>
  <c r="DN205" i="61"/>
  <c r="DP205" i="61" s="1"/>
  <c r="DO205" i="61"/>
  <c r="DN206" i="61"/>
  <c r="DP206" i="61" s="1"/>
  <c r="DO206" i="61"/>
  <c r="DN207" i="61"/>
  <c r="DP207" i="61" s="1"/>
  <c r="DO207" i="61"/>
  <c r="DN208" i="61"/>
  <c r="DO208" i="61"/>
  <c r="DP208" i="61"/>
  <c r="DN209" i="61"/>
  <c r="DP209" i="61" s="1"/>
  <c r="DO209" i="61"/>
  <c r="DN210" i="61"/>
  <c r="DO210" i="61"/>
  <c r="DP210" i="61"/>
  <c r="DN211" i="61"/>
  <c r="DO211" i="61"/>
  <c r="DP211" i="61"/>
  <c r="DN212" i="61"/>
  <c r="DP212" i="61" s="1"/>
  <c r="DO212" i="61"/>
  <c r="DN213" i="61"/>
  <c r="DP213" i="61" s="1"/>
  <c r="DO213" i="61"/>
  <c r="DN214" i="61"/>
  <c r="DP214" i="61" s="1"/>
  <c r="DO214" i="61"/>
  <c r="DN215" i="61"/>
  <c r="DP215" i="61" s="1"/>
  <c r="DO215" i="61"/>
  <c r="DN216" i="61"/>
  <c r="DO216" i="61"/>
  <c r="DP216" i="61"/>
  <c r="DN217" i="61"/>
  <c r="DP217" i="61" s="1"/>
  <c r="DO217" i="61"/>
  <c r="DN218" i="61"/>
  <c r="DP218" i="61" s="1"/>
  <c r="DO218" i="61"/>
  <c r="DN219" i="61"/>
  <c r="DO219" i="61"/>
  <c r="DP219" i="61"/>
  <c r="DN220" i="61"/>
  <c r="DP220" i="61" s="1"/>
  <c r="DO220" i="61"/>
  <c r="DN221" i="61"/>
  <c r="DP221" i="61" s="1"/>
  <c r="DO221" i="61"/>
  <c r="DN222" i="61"/>
  <c r="DP222" i="61" s="1"/>
  <c r="DO222" i="61"/>
  <c r="DN223" i="61"/>
  <c r="DP223" i="61" s="1"/>
  <c r="DO223" i="61"/>
  <c r="DN224" i="61"/>
  <c r="DO224" i="61"/>
  <c r="DP224" i="61"/>
  <c r="DN225" i="61"/>
  <c r="DP225" i="61" s="1"/>
  <c r="DO225" i="61"/>
  <c r="DN226" i="61"/>
  <c r="DP226" i="61" s="1"/>
  <c r="DO226" i="61"/>
  <c r="DN227" i="61"/>
  <c r="DO227" i="61"/>
  <c r="DP227" i="61"/>
  <c r="DN228" i="61"/>
  <c r="DP228" i="61" s="1"/>
  <c r="DO228" i="61"/>
  <c r="DN229" i="61"/>
  <c r="DP229" i="61" s="1"/>
  <c r="DO229" i="61"/>
  <c r="DP9" i="61"/>
  <c r="DP10" i="61"/>
  <c r="DP11" i="61"/>
  <c r="DP12" i="61"/>
  <c r="DP13" i="61"/>
  <c r="DP14" i="61"/>
  <c r="DP15" i="61"/>
  <c r="DP16" i="61"/>
  <c r="DP17" i="61"/>
  <c r="DP18" i="61"/>
  <c r="DP19" i="61"/>
  <c r="DP20" i="61"/>
  <c r="DP21" i="61"/>
  <c r="DP22" i="61"/>
  <c r="DP23" i="61"/>
  <c r="DP24" i="61"/>
  <c r="DP25" i="61"/>
  <c r="DP26" i="61"/>
  <c r="DP27" i="61"/>
  <c r="DP28" i="61"/>
  <c r="DP29" i="61"/>
  <c r="DP30" i="61"/>
  <c r="DP31" i="61"/>
  <c r="DP32" i="61"/>
  <c r="DP33" i="61"/>
  <c r="DP34" i="61"/>
  <c r="DP35" i="61"/>
  <c r="DP36" i="61"/>
  <c r="DP37" i="61"/>
  <c r="DP38" i="61"/>
  <c r="DP39" i="61"/>
  <c r="DP40" i="61"/>
  <c r="DP41" i="61"/>
  <c r="DP42" i="61"/>
  <c r="DP43" i="61"/>
  <c r="DP44" i="61"/>
  <c r="DP45" i="61"/>
  <c r="DP46" i="61"/>
  <c r="DP47" i="61"/>
  <c r="DP48" i="61"/>
  <c r="DP49" i="61"/>
  <c r="DP50" i="61"/>
  <c r="DP51" i="61"/>
  <c r="DP52" i="61"/>
  <c r="DP53" i="61"/>
  <c r="DP54" i="61"/>
  <c r="DP55" i="61"/>
  <c r="DP56" i="61"/>
  <c r="DP57" i="61"/>
  <c r="DP58" i="61"/>
  <c r="DP59" i="61"/>
  <c r="DP60" i="61"/>
  <c r="DP61" i="61"/>
  <c r="DP62" i="61"/>
  <c r="DP63" i="61"/>
  <c r="DP64" i="61"/>
  <c r="DP65" i="61"/>
  <c r="DP66" i="61"/>
  <c r="DP67" i="61"/>
  <c r="DP68" i="61"/>
  <c r="DP69" i="61"/>
  <c r="DP70" i="61"/>
  <c r="DP71" i="61"/>
  <c r="DP72" i="61"/>
  <c r="DP73" i="61"/>
  <c r="DP74" i="61"/>
  <c r="DP75" i="61"/>
  <c r="DP76" i="61"/>
  <c r="DP77" i="61"/>
  <c r="DP78" i="61"/>
  <c r="DP79" i="61"/>
  <c r="DP80" i="61"/>
  <c r="DP81" i="61"/>
  <c r="DP82" i="61"/>
  <c r="DP83" i="61"/>
  <c r="DP84" i="61"/>
  <c r="DP85" i="61"/>
  <c r="DP86" i="61"/>
  <c r="DP87" i="61"/>
  <c r="DP88" i="61"/>
  <c r="DP89" i="61"/>
  <c r="DP90" i="61"/>
  <c r="DP91" i="61"/>
  <c r="DP92" i="61"/>
  <c r="DP93" i="61"/>
  <c r="DP94" i="61"/>
  <c r="DP95" i="61"/>
  <c r="DP96" i="61"/>
  <c r="DP97" i="61"/>
  <c r="DP98" i="61"/>
  <c r="DP99" i="61"/>
  <c r="DP100" i="61"/>
  <c r="DP101" i="61"/>
  <c r="DP102" i="61"/>
  <c r="DP103" i="61"/>
  <c r="DP104" i="61"/>
  <c r="DP105" i="61"/>
  <c r="DP106" i="61"/>
  <c r="DP107" i="61"/>
  <c r="DP108" i="61"/>
  <c r="DP109" i="61"/>
  <c r="DP110" i="61"/>
  <c r="DP111" i="61"/>
  <c r="DP112" i="61"/>
  <c r="DP113" i="61"/>
  <c r="DP114" i="61"/>
  <c r="DP115" i="61"/>
  <c r="DP116" i="61"/>
  <c r="DP117" i="61"/>
  <c r="DP118" i="61"/>
  <c r="DP119" i="61"/>
  <c r="DP120" i="61"/>
  <c r="DP121" i="61"/>
  <c r="DP122" i="61"/>
  <c r="DP123" i="61"/>
  <c r="DP124" i="61"/>
  <c r="DP125" i="61"/>
  <c r="DP126" i="61"/>
  <c r="DP127" i="61"/>
  <c r="DP128" i="61"/>
  <c r="DP129" i="61"/>
  <c r="DP130" i="61"/>
  <c r="DP131" i="61"/>
  <c r="DP132" i="61"/>
  <c r="DP133" i="61"/>
  <c r="DP134" i="61"/>
  <c r="DP135" i="61"/>
  <c r="DP136" i="61"/>
  <c r="DP137" i="61"/>
  <c r="DP138" i="61"/>
  <c r="DP139" i="61"/>
  <c r="DP140" i="61"/>
  <c r="DP141" i="61"/>
  <c r="DP142" i="61"/>
  <c r="DP143" i="61"/>
  <c r="DP144" i="61"/>
  <c r="DP145" i="61"/>
  <c r="DP146" i="61"/>
  <c r="DP147" i="61"/>
  <c r="DP148" i="61"/>
  <c r="DP149" i="61"/>
  <c r="DP150" i="61"/>
  <c r="DP151" i="61"/>
  <c r="DP152" i="61"/>
  <c r="DP153" i="61"/>
  <c r="DP154" i="61"/>
  <c r="DP155" i="61"/>
  <c r="DP156" i="61"/>
  <c r="DP157" i="61"/>
  <c r="DP158" i="61"/>
  <c r="DP159" i="61"/>
  <c r="DP160" i="61"/>
  <c r="DP161" i="61"/>
  <c r="DP162" i="61"/>
  <c r="DP163" i="61"/>
  <c r="DP164" i="61"/>
  <c r="DP165" i="61"/>
  <c r="DP166" i="61"/>
  <c r="DP167" i="61"/>
  <c r="DP168" i="61"/>
  <c r="DP169" i="61"/>
  <c r="DP170" i="61"/>
  <c r="DP171" i="61"/>
  <c r="DP172" i="61"/>
  <c r="DP173" i="61"/>
  <c r="DP174" i="61"/>
  <c r="DP175" i="61"/>
  <c r="DP176" i="61"/>
  <c r="DP177" i="61"/>
  <c r="DP178" i="61"/>
  <c r="DP179" i="61"/>
  <c r="DP180" i="61"/>
  <c r="DP181" i="61"/>
  <c r="DP182" i="61"/>
  <c r="DP183" i="61"/>
  <c r="DP184" i="61"/>
  <c r="DP185" i="61"/>
  <c r="DP186" i="61"/>
  <c r="DP187" i="61"/>
  <c r="DP188" i="61"/>
  <c r="DP189" i="61"/>
  <c r="DP190" i="61"/>
  <c r="DP191" i="61"/>
  <c r="DP192" i="61"/>
  <c r="DP193" i="61"/>
  <c r="DP194" i="61"/>
  <c r="DP195" i="61"/>
  <c r="DP8" i="61"/>
  <c r="DO9" i="61"/>
  <c r="DO10" i="61"/>
  <c r="DO11" i="61"/>
  <c r="DO12" i="61"/>
  <c r="DO13" i="61"/>
  <c r="DO14" i="61"/>
  <c r="DO15" i="61"/>
  <c r="DO16" i="61"/>
  <c r="DO17" i="61"/>
  <c r="DO18" i="61"/>
  <c r="DO19" i="61"/>
  <c r="DO20" i="61"/>
  <c r="DO21" i="61"/>
  <c r="DO22" i="61"/>
  <c r="DO23" i="61"/>
  <c r="DO24" i="61"/>
  <c r="DO25" i="61"/>
  <c r="DO26" i="61"/>
  <c r="DO27" i="61"/>
  <c r="DO28" i="61"/>
  <c r="DO29" i="61"/>
  <c r="DO30" i="61"/>
  <c r="DO31" i="61"/>
  <c r="DO32" i="61"/>
  <c r="DO33" i="61"/>
  <c r="DO34" i="61"/>
  <c r="DO35" i="61"/>
  <c r="DO36" i="61"/>
  <c r="DO37" i="61"/>
  <c r="DO38" i="61"/>
  <c r="DO39" i="61"/>
  <c r="DO40" i="61"/>
  <c r="DO41" i="61"/>
  <c r="DO42" i="61"/>
  <c r="DO43" i="61"/>
  <c r="DO44" i="61"/>
  <c r="DO45" i="61"/>
  <c r="DO46" i="61"/>
  <c r="DO47" i="61"/>
  <c r="DO48" i="61"/>
  <c r="DO49" i="61"/>
  <c r="DO50" i="61"/>
  <c r="DO51" i="61"/>
  <c r="DO52" i="61"/>
  <c r="DO53" i="61"/>
  <c r="DO54" i="61"/>
  <c r="DO55" i="61"/>
  <c r="DO56" i="61"/>
  <c r="DO57" i="61"/>
  <c r="DO58" i="61"/>
  <c r="DO59" i="61"/>
  <c r="DO60" i="61"/>
  <c r="DO61" i="61"/>
  <c r="DO62" i="61"/>
  <c r="DO63" i="61"/>
  <c r="DO64" i="61"/>
  <c r="DO65" i="61"/>
  <c r="DO66" i="61"/>
  <c r="DO67" i="61"/>
  <c r="DO68" i="61"/>
  <c r="DO69" i="61"/>
  <c r="DO70" i="61"/>
  <c r="DO71" i="61"/>
  <c r="DO72" i="61"/>
  <c r="DO73" i="61"/>
  <c r="DO74" i="61"/>
  <c r="DO75" i="61"/>
  <c r="DO76" i="61"/>
  <c r="DO77" i="61"/>
  <c r="DO78" i="61"/>
  <c r="DO79" i="61"/>
  <c r="DO80" i="61"/>
  <c r="DO81" i="61"/>
  <c r="DO82" i="61"/>
  <c r="DO83" i="61"/>
  <c r="DO84" i="61"/>
  <c r="DO85" i="61"/>
  <c r="DO86" i="61"/>
  <c r="DO87" i="61"/>
  <c r="DO88" i="61"/>
  <c r="DO89" i="61"/>
  <c r="DO90" i="61"/>
  <c r="DO91" i="61"/>
  <c r="DO92" i="61"/>
  <c r="DO93" i="61"/>
  <c r="DO94" i="61"/>
  <c r="DO95" i="61"/>
  <c r="DO96" i="61"/>
  <c r="DO97" i="61"/>
  <c r="DO98" i="61"/>
  <c r="DO99" i="61"/>
  <c r="DO100" i="61"/>
  <c r="DO101" i="61"/>
  <c r="DO102" i="61"/>
  <c r="DO103" i="61"/>
  <c r="DO104" i="61"/>
  <c r="DO105" i="61"/>
  <c r="DO106" i="61"/>
  <c r="DO107" i="61"/>
  <c r="DO108" i="61"/>
  <c r="DO109" i="61"/>
  <c r="DO110" i="61"/>
  <c r="DO111" i="61"/>
  <c r="DO112" i="61"/>
  <c r="DO113" i="61"/>
  <c r="DO114" i="61"/>
  <c r="DO115" i="61"/>
  <c r="DO116" i="61"/>
  <c r="DO117" i="61"/>
  <c r="DO118" i="61"/>
  <c r="DO119" i="61"/>
  <c r="DO120" i="61"/>
  <c r="DO121" i="61"/>
  <c r="DO122" i="61"/>
  <c r="DO123" i="61"/>
  <c r="DO124" i="61"/>
  <c r="DO125" i="61"/>
  <c r="DO126" i="61"/>
  <c r="DO127" i="61"/>
  <c r="DO128" i="61"/>
  <c r="DO129" i="61"/>
  <c r="DO130" i="61"/>
  <c r="DO131" i="61"/>
  <c r="DO132" i="61"/>
  <c r="DO133" i="61"/>
  <c r="DO134" i="61"/>
  <c r="DO135" i="61"/>
  <c r="DO136" i="61"/>
  <c r="DO137" i="61"/>
  <c r="DO138" i="61"/>
  <c r="DO139" i="61"/>
  <c r="DO140" i="61"/>
  <c r="DO141" i="61"/>
  <c r="DO142" i="61"/>
  <c r="DO143" i="61"/>
  <c r="DO144" i="61"/>
  <c r="DO145" i="61"/>
  <c r="DO146" i="61"/>
  <c r="DO147" i="61"/>
  <c r="DO148" i="61"/>
  <c r="DO149" i="61"/>
  <c r="DO150" i="61"/>
  <c r="DO151" i="61"/>
  <c r="DO152" i="61"/>
  <c r="DO153" i="61"/>
  <c r="DO154" i="61"/>
  <c r="DO155" i="61"/>
  <c r="DO156" i="61"/>
  <c r="DO157" i="61"/>
  <c r="DO158" i="61"/>
  <c r="DO159" i="61"/>
  <c r="DO160" i="61"/>
  <c r="DO161" i="61"/>
  <c r="DO162" i="61"/>
  <c r="DO163" i="61"/>
  <c r="DO164" i="61"/>
  <c r="DO165" i="61"/>
  <c r="DO166" i="61"/>
  <c r="DO167" i="61"/>
  <c r="DO168" i="61"/>
  <c r="DO169" i="61"/>
  <c r="DO170" i="61"/>
  <c r="DO171" i="61"/>
  <c r="DO172" i="61"/>
  <c r="DO173" i="61"/>
  <c r="DO174" i="61"/>
  <c r="DO175" i="61"/>
  <c r="DO176" i="61"/>
  <c r="DO177" i="61"/>
  <c r="DO178" i="61"/>
  <c r="DO179" i="61"/>
  <c r="DO180" i="61"/>
  <c r="DO181" i="61"/>
  <c r="DO182" i="61"/>
  <c r="DO183" i="61"/>
  <c r="DO184" i="61"/>
  <c r="DO185" i="61"/>
  <c r="DO186" i="61"/>
  <c r="DO187" i="61"/>
  <c r="DO188" i="61"/>
  <c r="DO189" i="61"/>
  <c r="DO190" i="61"/>
  <c r="DO191" i="61"/>
  <c r="DO192" i="61"/>
  <c r="DO193" i="61"/>
  <c r="DO194" i="61"/>
  <c r="DO195" i="61"/>
  <c r="DO8" i="61"/>
  <c r="DN9" i="61"/>
  <c r="DN10" i="61"/>
  <c r="DN11" i="61"/>
  <c r="DN12" i="61"/>
  <c r="DN13" i="61"/>
  <c r="DN14" i="61"/>
  <c r="DN15" i="61"/>
  <c r="DN16" i="61"/>
  <c r="DN17" i="61"/>
  <c r="DN18" i="61"/>
  <c r="DN19" i="61"/>
  <c r="DN20" i="61"/>
  <c r="DN21" i="61"/>
  <c r="DN22" i="61"/>
  <c r="DN23" i="61"/>
  <c r="DN24" i="61"/>
  <c r="DN25" i="61"/>
  <c r="DN26" i="61"/>
  <c r="DN27" i="61"/>
  <c r="DN28" i="61"/>
  <c r="DN29" i="61"/>
  <c r="DN30" i="61"/>
  <c r="DN31" i="61"/>
  <c r="DN32" i="61"/>
  <c r="DN33" i="61"/>
  <c r="DN34" i="61"/>
  <c r="DN35" i="61"/>
  <c r="DN36" i="61"/>
  <c r="DN37" i="61"/>
  <c r="DN38" i="61"/>
  <c r="DN39" i="61"/>
  <c r="DN40" i="61"/>
  <c r="DN41" i="61"/>
  <c r="DN42" i="61"/>
  <c r="DN43" i="61"/>
  <c r="DN44" i="61"/>
  <c r="DN45" i="61"/>
  <c r="DN46" i="61"/>
  <c r="DN47" i="61"/>
  <c r="DN48" i="61"/>
  <c r="DN49" i="61"/>
  <c r="DN50" i="61"/>
  <c r="DN51" i="61"/>
  <c r="DN52" i="61"/>
  <c r="DN53" i="61"/>
  <c r="DN54" i="61"/>
  <c r="DN55" i="61"/>
  <c r="DN56" i="61"/>
  <c r="DN57" i="61"/>
  <c r="DN58" i="61"/>
  <c r="DN59" i="61"/>
  <c r="DN60" i="61"/>
  <c r="DN61" i="61"/>
  <c r="DN62" i="61"/>
  <c r="DN63" i="61"/>
  <c r="DN64" i="61"/>
  <c r="DN65" i="61"/>
  <c r="DN66" i="61"/>
  <c r="DN67" i="61"/>
  <c r="DN68" i="61"/>
  <c r="DN69" i="61"/>
  <c r="DN70" i="61"/>
  <c r="DN71" i="61"/>
  <c r="DN72" i="61"/>
  <c r="DN73" i="61"/>
  <c r="DN74" i="61"/>
  <c r="DN75" i="61"/>
  <c r="DN76" i="61"/>
  <c r="DN77" i="61"/>
  <c r="DN78" i="61"/>
  <c r="DN79" i="61"/>
  <c r="DN80" i="61"/>
  <c r="DN81" i="61"/>
  <c r="DN82" i="61"/>
  <c r="DN83" i="61"/>
  <c r="DN84" i="61"/>
  <c r="DN85" i="61"/>
  <c r="DN86" i="61"/>
  <c r="DN87" i="61"/>
  <c r="DN88" i="61"/>
  <c r="DN89" i="61"/>
  <c r="DN90" i="61"/>
  <c r="DN91" i="61"/>
  <c r="DN92" i="61"/>
  <c r="DN93" i="61"/>
  <c r="DN94" i="61"/>
  <c r="DN95" i="61"/>
  <c r="DN96" i="61"/>
  <c r="DN97" i="61"/>
  <c r="DN98" i="61"/>
  <c r="DN99" i="61"/>
  <c r="DN100" i="61"/>
  <c r="DN101" i="61"/>
  <c r="DN102" i="61"/>
  <c r="DN103" i="61"/>
  <c r="DN104" i="61"/>
  <c r="DN105" i="61"/>
  <c r="DN106" i="61"/>
  <c r="DN107" i="61"/>
  <c r="DN108" i="61"/>
  <c r="DN109" i="61"/>
  <c r="DN110" i="61"/>
  <c r="DN111" i="61"/>
  <c r="DN112" i="61"/>
  <c r="DN113" i="61"/>
  <c r="DN114" i="61"/>
  <c r="DN115" i="61"/>
  <c r="DN116" i="61"/>
  <c r="DN117" i="61"/>
  <c r="DN118" i="61"/>
  <c r="DN119" i="61"/>
  <c r="DN120" i="61"/>
  <c r="DN121" i="61"/>
  <c r="DN122" i="61"/>
  <c r="DN123" i="61"/>
  <c r="DN124" i="61"/>
  <c r="DN125" i="61"/>
  <c r="DN126" i="61"/>
  <c r="DN127" i="61"/>
  <c r="DN128" i="61"/>
  <c r="DN129" i="61"/>
  <c r="DN130" i="61"/>
  <c r="DN131" i="61"/>
  <c r="DN132" i="61"/>
  <c r="DN133" i="61"/>
  <c r="DN134" i="61"/>
  <c r="DN135" i="61"/>
  <c r="DN136" i="61"/>
  <c r="DN137" i="61"/>
  <c r="DN138" i="61"/>
  <c r="DN139" i="61"/>
  <c r="DN140" i="61"/>
  <c r="DN141" i="61"/>
  <c r="DN142" i="61"/>
  <c r="DN143" i="61"/>
  <c r="DN144" i="61"/>
  <c r="DN145" i="61"/>
  <c r="DN146" i="61"/>
  <c r="DN147" i="61"/>
  <c r="DN148" i="61"/>
  <c r="DN149" i="61"/>
  <c r="DN150" i="61"/>
  <c r="DN151" i="61"/>
  <c r="DN152" i="61"/>
  <c r="DN153" i="61"/>
  <c r="DN154" i="61"/>
  <c r="DN155" i="61"/>
  <c r="DN156" i="61"/>
  <c r="DN157" i="61"/>
  <c r="DN158" i="61"/>
  <c r="DN159" i="61"/>
  <c r="DN160" i="61"/>
  <c r="DN161" i="61"/>
  <c r="DN162" i="61"/>
  <c r="DN163" i="61"/>
  <c r="DN164" i="61"/>
  <c r="DN165" i="61"/>
  <c r="DN166" i="61"/>
  <c r="DN167" i="61"/>
  <c r="DN168" i="61"/>
  <c r="DN169" i="61"/>
  <c r="DN170" i="61"/>
  <c r="DN171" i="61"/>
  <c r="DN172" i="61"/>
  <c r="DN173" i="61"/>
  <c r="DN174" i="61"/>
  <c r="DN175" i="61"/>
  <c r="DN176" i="61"/>
  <c r="DN177" i="61"/>
  <c r="DN178" i="61"/>
  <c r="DN179" i="61"/>
  <c r="DN180" i="61"/>
  <c r="DN181" i="61"/>
  <c r="DN182" i="61"/>
  <c r="DN183" i="61"/>
  <c r="DN184" i="61"/>
  <c r="DN185" i="61"/>
  <c r="DN186" i="61"/>
  <c r="DN187" i="61"/>
  <c r="DN188" i="61"/>
  <c r="DN189" i="61"/>
  <c r="DN190" i="61"/>
  <c r="DN191" i="61"/>
  <c r="DN192" i="61"/>
  <c r="DN193" i="61"/>
  <c r="DN194" i="61"/>
  <c r="DN195" i="61"/>
  <c r="DN8" i="61"/>
  <c r="V9" i="61"/>
  <c r="W9" i="61" s="1"/>
  <c r="V10" i="61"/>
  <c r="W10" i="61" s="1"/>
  <c r="V11" i="61"/>
  <c r="W11" i="61" s="1"/>
  <c r="V12" i="61"/>
  <c r="W12" i="61" s="1"/>
  <c r="F34" i="11"/>
  <c r="G34" i="11"/>
  <c r="H34" i="11"/>
  <c r="I34" i="11"/>
  <c r="J34" i="11"/>
  <c r="K34" i="11"/>
  <c r="L34" i="11"/>
  <c r="M34" i="11"/>
  <c r="N34" i="11"/>
  <c r="O34" i="11"/>
  <c r="P34" i="11"/>
  <c r="E34" i="11"/>
  <c r="AG9" i="62"/>
  <c r="AH9" i="62"/>
  <c r="AI9" i="62"/>
  <c r="AG10" i="62"/>
  <c r="AH10" i="62"/>
  <c r="AI10" i="62"/>
  <c r="AG11" i="62"/>
  <c r="AH11" i="62"/>
  <c r="AI11" i="62"/>
  <c r="AG12" i="62"/>
  <c r="AH12" i="62"/>
  <c r="AI12" i="62"/>
  <c r="AG13" i="62"/>
  <c r="AH13" i="62"/>
  <c r="AI13" i="62"/>
  <c r="AG14" i="62"/>
  <c r="AH14" i="62"/>
  <c r="AI14" i="62"/>
  <c r="AG15" i="62"/>
  <c r="AH15" i="62"/>
  <c r="AI15" i="62"/>
  <c r="AG16" i="62"/>
  <c r="AH16" i="62"/>
  <c r="AI16" i="62"/>
  <c r="AG17" i="62"/>
  <c r="AH17" i="62"/>
  <c r="AI17" i="62"/>
  <c r="AG18" i="62"/>
  <c r="AH18" i="62"/>
  <c r="AI18" i="62"/>
  <c r="AG19" i="62"/>
  <c r="AH19" i="62"/>
  <c r="AI19" i="62"/>
  <c r="AG20" i="62"/>
  <c r="AH20" i="62"/>
  <c r="AI20" i="62"/>
  <c r="AG21" i="62"/>
  <c r="AH21" i="62"/>
  <c r="AI21" i="62"/>
  <c r="AG22" i="62"/>
  <c r="AH22" i="62"/>
  <c r="AI22" i="62"/>
  <c r="AG23" i="62"/>
  <c r="AH23" i="62"/>
  <c r="AI23" i="62"/>
  <c r="AG24" i="62"/>
  <c r="AH24" i="62"/>
  <c r="AI24" i="62"/>
  <c r="AG25" i="62"/>
  <c r="AH25" i="62"/>
  <c r="AI25" i="62"/>
  <c r="AG26" i="62"/>
  <c r="AH26" i="62"/>
  <c r="AI26" i="62"/>
  <c r="AG27" i="62"/>
  <c r="AH27" i="62"/>
  <c r="AI27" i="62"/>
  <c r="AG28" i="62"/>
  <c r="AH28" i="62"/>
  <c r="AI28" i="62"/>
  <c r="AG29" i="62"/>
  <c r="AH29" i="62"/>
  <c r="AI29" i="62"/>
  <c r="AG30" i="62"/>
  <c r="AH30" i="62"/>
  <c r="AI30" i="62"/>
  <c r="AG31" i="62"/>
  <c r="AH31" i="62"/>
  <c r="AI31" i="62"/>
  <c r="AG32" i="62"/>
  <c r="AH32" i="62"/>
  <c r="AI32" i="62"/>
  <c r="AG33" i="62"/>
  <c r="AH33" i="62"/>
  <c r="AI33" i="62"/>
  <c r="AG34" i="62"/>
  <c r="AH34" i="62"/>
  <c r="AI34" i="62"/>
  <c r="AG35" i="62"/>
  <c r="AH35" i="62"/>
  <c r="AI35" i="62"/>
  <c r="AG36" i="62"/>
  <c r="AH36" i="62"/>
  <c r="AI36" i="62"/>
  <c r="AG37" i="62"/>
  <c r="AH37" i="62"/>
  <c r="AI37" i="62"/>
  <c r="AG38" i="62"/>
  <c r="AH38" i="62"/>
  <c r="AI38" i="62"/>
  <c r="AG39" i="62"/>
  <c r="AH39" i="62"/>
  <c r="AI39" i="62"/>
  <c r="AG40" i="62"/>
  <c r="AH40" i="62"/>
  <c r="AI40" i="62"/>
  <c r="AG41" i="62"/>
  <c r="AH41" i="62"/>
  <c r="AI41" i="62"/>
  <c r="AG42" i="62"/>
  <c r="AH42" i="62"/>
  <c r="AI42" i="62"/>
  <c r="AG43" i="62"/>
  <c r="AH43" i="62"/>
  <c r="AI43" i="62"/>
  <c r="AG44" i="62"/>
  <c r="AH44" i="62"/>
  <c r="AI44" i="62"/>
  <c r="AG45" i="62"/>
  <c r="AH45" i="62"/>
  <c r="AI45" i="62"/>
  <c r="AG46" i="62"/>
  <c r="AH46" i="62"/>
  <c r="AI46" i="62"/>
  <c r="AG47" i="62"/>
  <c r="AH47" i="62"/>
  <c r="AI47" i="62"/>
  <c r="AG48" i="62"/>
  <c r="AH48" i="62"/>
  <c r="AI48" i="62"/>
  <c r="AG49" i="62"/>
  <c r="AH49" i="62"/>
  <c r="AI49" i="62"/>
  <c r="AG50" i="62"/>
  <c r="AH50" i="62"/>
  <c r="AI50" i="62"/>
  <c r="AG51" i="62"/>
  <c r="AH51" i="62"/>
  <c r="AI51" i="62"/>
  <c r="AG52" i="62"/>
  <c r="AH52" i="62"/>
  <c r="AI52" i="62"/>
  <c r="AG53" i="62"/>
  <c r="AH53" i="62"/>
  <c r="AI53" i="62"/>
  <c r="AG54" i="62"/>
  <c r="AH54" i="62"/>
  <c r="AI54" i="62"/>
  <c r="AG55" i="62"/>
  <c r="AH55" i="62"/>
  <c r="AI55" i="62"/>
  <c r="AG56" i="62"/>
  <c r="AH56" i="62"/>
  <c r="AI56" i="62"/>
  <c r="AG57" i="62"/>
  <c r="AH57" i="62"/>
  <c r="AI57" i="62"/>
  <c r="AG58" i="62"/>
  <c r="AH58" i="62"/>
  <c r="AI58" i="62"/>
  <c r="AG59" i="62"/>
  <c r="AH59" i="62"/>
  <c r="AI59" i="62"/>
  <c r="AG60" i="62"/>
  <c r="AH60" i="62"/>
  <c r="AI60" i="62"/>
  <c r="AG61" i="62"/>
  <c r="AH61" i="62"/>
  <c r="AI61" i="62"/>
  <c r="AG62" i="62"/>
  <c r="AH62" i="62"/>
  <c r="AI62" i="62"/>
  <c r="AG63" i="62"/>
  <c r="AH63" i="62"/>
  <c r="AI63" i="62"/>
  <c r="AG64" i="62"/>
  <c r="AH64" i="62"/>
  <c r="AI64" i="62"/>
  <c r="AG65" i="62"/>
  <c r="AH65" i="62"/>
  <c r="AI65" i="62"/>
  <c r="AG66" i="62"/>
  <c r="AH66" i="62"/>
  <c r="AI66" i="62"/>
  <c r="AG67" i="62"/>
  <c r="AH67" i="62"/>
  <c r="AI67" i="62"/>
  <c r="AG68" i="62"/>
  <c r="AH68" i="62"/>
  <c r="AI68" i="62"/>
  <c r="AG69" i="62"/>
  <c r="AH69" i="62"/>
  <c r="AI69" i="62"/>
  <c r="AG70" i="62"/>
  <c r="AH70" i="62"/>
  <c r="AI70" i="62"/>
  <c r="AG71" i="62"/>
  <c r="AH71" i="62"/>
  <c r="AI71" i="62"/>
  <c r="AG72" i="62"/>
  <c r="AH72" i="62"/>
  <c r="AI72" i="62"/>
  <c r="AG73" i="62"/>
  <c r="AH73" i="62"/>
  <c r="AI73" i="62"/>
  <c r="AG74" i="62"/>
  <c r="AH74" i="62"/>
  <c r="AI74" i="62"/>
  <c r="AG75" i="62"/>
  <c r="AH75" i="62"/>
  <c r="AI75" i="62"/>
  <c r="AG76" i="62"/>
  <c r="AH76" i="62"/>
  <c r="AI76" i="62"/>
  <c r="AG77" i="62"/>
  <c r="AH77" i="62"/>
  <c r="AI77" i="62"/>
  <c r="AG78" i="62"/>
  <c r="AH78" i="62"/>
  <c r="AI78" i="62"/>
  <c r="AG79" i="62"/>
  <c r="AH79" i="62"/>
  <c r="AI79" i="62"/>
  <c r="AG80" i="62"/>
  <c r="AH80" i="62"/>
  <c r="AI80" i="62"/>
  <c r="AG81" i="62"/>
  <c r="AH81" i="62"/>
  <c r="AI81" i="62"/>
  <c r="AG82" i="62"/>
  <c r="AH82" i="62"/>
  <c r="AI82" i="62"/>
  <c r="AG83" i="62"/>
  <c r="AH83" i="62"/>
  <c r="AI83" i="62"/>
  <c r="AG84" i="62"/>
  <c r="AH84" i="62"/>
  <c r="AI84" i="62"/>
  <c r="AG85" i="62"/>
  <c r="AH85" i="62"/>
  <c r="AI85" i="62"/>
  <c r="AG86" i="62"/>
  <c r="AH86" i="62"/>
  <c r="AI86" i="62"/>
  <c r="AG87" i="62"/>
  <c r="AH87" i="62"/>
  <c r="AI87" i="62"/>
  <c r="AG88" i="62"/>
  <c r="AH88" i="62"/>
  <c r="AI88" i="62"/>
  <c r="AG89" i="62"/>
  <c r="AH89" i="62"/>
  <c r="AI89" i="62"/>
  <c r="AG90" i="62"/>
  <c r="AH90" i="62"/>
  <c r="AI90" i="62"/>
  <c r="AG91" i="62"/>
  <c r="AH91" i="62"/>
  <c r="AI91" i="62"/>
  <c r="AG92" i="62"/>
  <c r="AH92" i="62"/>
  <c r="AI92" i="62"/>
  <c r="AG93" i="62"/>
  <c r="AH93" i="62"/>
  <c r="AI93" i="62"/>
  <c r="AG94" i="62"/>
  <c r="AH94" i="62"/>
  <c r="AI94" i="62"/>
  <c r="AG95" i="62"/>
  <c r="AH95" i="62"/>
  <c r="AI95" i="62"/>
  <c r="AG96" i="62"/>
  <c r="AH96" i="62"/>
  <c r="AI96" i="62"/>
  <c r="AG97" i="62"/>
  <c r="AH97" i="62"/>
  <c r="AI97" i="62"/>
  <c r="AG98" i="62"/>
  <c r="AH98" i="62"/>
  <c r="AI98" i="62"/>
  <c r="AG99" i="62"/>
  <c r="AH99" i="62"/>
  <c r="AI99" i="62"/>
  <c r="AG100" i="62"/>
  <c r="AH100" i="62"/>
  <c r="AI100" i="62"/>
  <c r="AG101" i="62"/>
  <c r="AH101" i="62"/>
  <c r="AI101" i="62"/>
  <c r="AG102" i="62"/>
  <c r="AH102" i="62"/>
  <c r="AI102" i="62"/>
  <c r="AG103" i="62"/>
  <c r="AH103" i="62"/>
  <c r="AI103" i="62"/>
  <c r="AG104" i="62"/>
  <c r="AH104" i="62"/>
  <c r="AI104" i="62"/>
  <c r="AG105" i="62"/>
  <c r="AH105" i="62"/>
  <c r="AI105" i="62"/>
  <c r="AG106" i="62"/>
  <c r="AH106" i="62"/>
  <c r="AI106" i="62"/>
  <c r="AG107" i="62"/>
  <c r="AH107" i="62"/>
  <c r="AI107" i="62"/>
  <c r="AG108" i="62"/>
  <c r="AH108" i="62"/>
  <c r="AI108" i="62"/>
  <c r="AG109" i="62"/>
  <c r="AH109" i="62"/>
  <c r="AI109" i="62"/>
  <c r="AG110" i="62"/>
  <c r="AH110" i="62"/>
  <c r="AI110" i="62"/>
  <c r="AG111" i="62"/>
  <c r="AH111" i="62"/>
  <c r="AI111" i="62"/>
  <c r="AG112" i="62"/>
  <c r="AH112" i="62"/>
  <c r="AI112" i="62"/>
  <c r="AG113" i="62"/>
  <c r="AH113" i="62"/>
  <c r="AI113" i="62"/>
  <c r="AG114" i="62"/>
  <c r="AH114" i="62"/>
  <c r="AI114" i="62"/>
  <c r="AG115" i="62"/>
  <c r="AH115" i="62"/>
  <c r="AI115" i="62"/>
  <c r="AG116" i="62"/>
  <c r="AH116" i="62"/>
  <c r="AI116" i="62"/>
  <c r="AG117" i="62"/>
  <c r="AH117" i="62"/>
  <c r="AI117" i="62"/>
  <c r="AG118" i="62"/>
  <c r="AH118" i="62"/>
  <c r="AI118" i="62"/>
  <c r="AG119" i="62"/>
  <c r="AH119" i="62"/>
  <c r="AI119" i="62"/>
  <c r="AG120" i="62"/>
  <c r="AH120" i="62"/>
  <c r="AI120" i="62"/>
  <c r="AG121" i="62"/>
  <c r="AH121" i="62"/>
  <c r="AI121" i="62"/>
  <c r="AG122" i="62"/>
  <c r="AH122" i="62"/>
  <c r="AI122" i="62"/>
  <c r="AG123" i="62"/>
  <c r="AH123" i="62"/>
  <c r="AI123" i="62"/>
  <c r="AG124" i="62"/>
  <c r="AH124" i="62"/>
  <c r="AI124" i="62"/>
  <c r="AG125" i="62"/>
  <c r="AH125" i="62"/>
  <c r="AI125" i="62"/>
  <c r="AG126" i="62"/>
  <c r="AH126" i="62"/>
  <c r="AI126" i="62"/>
  <c r="AG127" i="62"/>
  <c r="AH127" i="62"/>
  <c r="AI127" i="62"/>
  <c r="AG128" i="62"/>
  <c r="AH128" i="62"/>
  <c r="AI128" i="62"/>
  <c r="AG129" i="62"/>
  <c r="AH129" i="62"/>
  <c r="AI129" i="62"/>
  <c r="AG130" i="62"/>
  <c r="AH130" i="62"/>
  <c r="AI130" i="62"/>
  <c r="AG131" i="62"/>
  <c r="AH131" i="62"/>
  <c r="AI131" i="62"/>
  <c r="AG132" i="62"/>
  <c r="AH132" i="62"/>
  <c r="AI132" i="62"/>
  <c r="AG133" i="62"/>
  <c r="AH133" i="62"/>
  <c r="AI133" i="62"/>
  <c r="AG134" i="62"/>
  <c r="AH134" i="62"/>
  <c r="AI134" i="62"/>
  <c r="AG135" i="62"/>
  <c r="AH135" i="62"/>
  <c r="AI135" i="62"/>
  <c r="AG136" i="62"/>
  <c r="AH136" i="62"/>
  <c r="AI136" i="62"/>
  <c r="AG137" i="62"/>
  <c r="AH137" i="62"/>
  <c r="AI137" i="62"/>
  <c r="AG138" i="62"/>
  <c r="AH138" i="62"/>
  <c r="AI138" i="62"/>
  <c r="AG139" i="62"/>
  <c r="AH139" i="62"/>
  <c r="AI139" i="62"/>
  <c r="AG140" i="62"/>
  <c r="AH140" i="62"/>
  <c r="AI140" i="62"/>
  <c r="AG141" i="62"/>
  <c r="AH141" i="62"/>
  <c r="AI141" i="62"/>
  <c r="AG142" i="62"/>
  <c r="AH142" i="62"/>
  <c r="AI142" i="62"/>
  <c r="AG143" i="62"/>
  <c r="AH143" i="62"/>
  <c r="AI143" i="62"/>
  <c r="AG144" i="62"/>
  <c r="AH144" i="62"/>
  <c r="AI144" i="62"/>
  <c r="AG145" i="62"/>
  <c r="AH145" i="62"/>
  <c r="AI145" i="62"/>
  <c r="AG146" i="62"/>
  <c r="AH146" i="62"/>
  <c r="AI146" i="62"/>
  <c r="AG147" i="62"/>
  <c r="AH147" i="62"/>
  <c r="AI147" i="62"/>
  <c r="AG148" i="62"/>
  <c r="AH148" i="62"/>
  <c r="AI148" i="62"/>
  <c r="AG149" i="62"/>
  <c r="AH149" i="62"/>
  <c r="AI149" i="62"/>
  <c r="AG150" i="62"/>
  <c r="AH150" i="62"/>
  <c r="AI150" i="62"/>
  <c r="AG151" i="62"/>
  <c r="AH151" i="62"/>
  <c r="AI151" i="62"/>
  <c r="AG152" i="62"/>
  <c r="AH152" i="62"/>
  <c r="AI152" i="62"/>
  <c r="AG153" i="62"/>
  <c r="AH153" i="62"/>
  <c r="AI153" i="62"/>
  <c r="AG154" i="62"/>
  <c r="AH154" i="62"/>
  <c r="AI154" i="62"/>
  <c r="AG155" i="62"/>
  <c r="AH155" i="62"/>
  <c r="AI155" i="62"/>
  <c r="AG156" i="62"/>
  <c r="AH156" i="62"/>
  <c r="AI156" i="62"/>
  <c r="AG157" i="62"/>
  <c r="AH157" i="62"/>
  <c r="AI157" i="62"/>
  <c r="AG158" i="62"/>
  <c r="AH158" i="62"/>
  <c r="AI158" i="62"/>
  <c r="AG159" i="62"/>
  <c r="AH159" i="62"/>
  <c r="AI159" i="62"/>
  <c r="AG160" i="62"/>
  <c r="AH160" i="62"/>
  <c r="AI160" i="62"/>
  <c r="AG161" i="62"/>
  <c r="AH161" i="62"/>
  <c r="AI161" i="62"/>
  <c r="AG162" i="62"/>
  <c r="AH162" i="62"/>
  <c r="AI162" i="62"/>
  <c r="AG163" i="62"/>
  <c r="AH163" i="62"/>
  <c r="AI163" i="62"/>
  <c r="AG164" i="62"/>
  <c r="AH164" i="62"/>
  <c r="AI164" i="62"/>
  <c r="AG165" i="62"/>
  <c r="AH165" i="62"/>
  <c r="AI165" i="62"/>
  <c r="AG166" i="62"/>
  <c r="AH166" i="62"/>
  <c r="AI166" i="62"/>
  <c r="AG167" i="62"/>
  <c r="AH167" i="62"/>
  <c r="AI167" i="62"/>
  <c r="AG168" i="62"/>
  <c r="AH168" i="62"/>
  <c r="AI168" i="62"/>
  <c r="AG169" i="62"/>
  <c r="AH169" i="62"/>
  <c r="AI169" i="62"/>
  <c r="AG170" i="62"/>
  <c r="AH170" i="62"/>
  <c r="AI170" i="62"/>
  <c r="AG171" i="62"/>
  <c r="AH171" i="62"/>
  <c r="AI171" i="62"/>
  <c r="AG172" i="62"/>
  <c r="AH172" i="62"/>
  <c r="AI172" i="62"/>
  <c r="AG173" i="62"/>
  <c r="AH173" i="62"/>
  <c r="AI173" i="62"/>
  <c r="AG174" i="62"/>
  <c r="AH174" i="62"/>
  <c r="AI174" i="62"/>
  <c r="AG175" i="62"/>
  <c r="AH175" i="62"/>
  <c r="AI175" i="62"/>
  <c r="AG176" i="62"/>
  <c r="AH176" i="62"/>
  <c r="AI176" i="62"/>
  <c r="AG177" i="62"/>
  <c r="AH177" i="62"/>
  <c r="AI177" i="62"/>
  <c r="AG178" i="62"/>
  <c r="AH178" i="62"/>
  <c r="AI178" i="62"/>
  <c r="AG179" i="62"/>
  <c r="AH179" i="62"/>
  <c r="AI179" i="62"/>
  <c r="AG180" i="62"/>
  <c r="AH180" i="62"/>
  <c r="AI180" i="62"/>
  <c r="AG181" i="62"/>
  <c r="AH181" i="62"/>
  <c r="AI181" i="62"/>
  <c r="AG182" i="62"/>
  <c r="AH182" i="62"/>
  <c r="AI182" i="62"/>
  <c r="AG183" i="62"/>
  <c r="AH183" i="62"/>
  <c r="AI183" i="62"/>
  <c r="AG184" i="62"/>
  <c r="AH184" i="62"/>
  <c r="AI184" i="62"/>
  <c r="AG185" i="62"/>
  <c r="AH185" i="62"/>
  <c r="AI185" i="62"/>
  <c r="AG186" i="62"/>
  <c r="AH186" i="62"/>
  <c r="AI186" i="62"/>
  <c r="AG187" i="62"/>
  <c r="AH187" i="62"/>
  <c r="AI187" i="62"/>
  <c r="AG188" i="62"/>
  <c r="AH188" i="62"/>
  <c r="AI188" i="62"/>
  <c r="AG189" i="62"/>
  <c r="AH189" i="62"/>
  <c r="AI189" i="62"/>
  <c r="AG190" i="62"/>
  <c r="AH190" i="62"/>
  <c r="AI190" i="62"/>
  <c r="AG191" i="62"/>
  <c r="AH191" i="62"/>
  <c r="AI191" i="62"/>
  <c r="AG192" i="62"/>
  <c r="AH192" i="62"/>
  <c r="AI192" i="62"/>
  <c r="AG193" i="62"/>
  <c r="AH193" i="62"/>
  <c r="AI193" i="62"/>
  <c r="AG194" i="62"/>
  <c r="AH194" i="62"/>
  <c r="AI194" i="62"/>
  <c r="AG195" i="62"/>
  <c r="AH195" i="62"/>
  <c r="AI195" i="62"/>
  <c r="AG196" i="62"/>
  <c r="AH196" i="62"/>
  <c r="AI196" i="62"/>
  <c r="AG197" i="62"/>
  <c r="AH197" i="62"/>
  <c r="AI197" i="62"/>
  <c r="AG198" i="62"/>
  <c r="AH198" i="62"/>
  <c r="AI198" i="62"/>
  <c r="AG199" i="62"/>
  <c r="AH199" i="62"/>
  <c r="AI199" i="62"/>
  <c r="AG200" i="62"/>
  <c r="AH200" i="62"/>
  <c r="AI200" i="62"/>
  <c r="AG201" i="62"/>
  <c r="AH201" i="62"/>
  <c r="AI201" i="62"/>
  <c r="AG202" i="62"/>
  <c r="AH202" i="62"/>
  <c r="AI202" i="62"/>
  <c r="AG203" i="62"/>
  <c r="AH203" i="62"/>
  <c r="AI203" i="62"/>
  <c r="AG204" i="62"/>
  <c r="AH204" i="62"/>
  <c r="AI204" i="62"/>
  <c r="AG205" i="62"/>
  <c r="AH205" i="62"/>
  <c r="AI205" i="62"/>
  <c r="AG206" i="62"/>
  <c r="AH206" i="62"/>
  <c r="AI206" i="62"/>
  <c r="AG207" i="62"/>
  <c r="AH207" i="62"/>
  <c r="AI207" i="62"/>
  <c r="AG208" i="62"/>
  <c r="AH208" i="62"/>
  <c r="AI208" i="62"/>
  <c r="AG209" i="62"/>
  <c r="AH209" i="62"/>
  <c r="AI209" i="62"/>
  <c r="AG210" i="62"/>
  <c r="AH210" i="62"/>
  <c r="AI210" i="62"/>
  <c r="AG211" i="62"/>
  <c r="AH211" i="62"/>
  <c r="AI211" i="62"/>
  <c r="AG212" i="62"/>
  <c r="AH212" i="62"/>
  <c r="AI212" i="62"/>
  <c r="AG213" i="62"/>
  <c r="AH213" i="62"/>
  <c r="AI213" i="62"/>
  <c r="AG214" i="62"/>
  <c r="AH214" i="62"/>
  <c r="AI214" i="62"/>
  <c r="AG215" i="62"/>
  <c r="AH215" i="62"/>
  <c r="AI215" i="62"/>
  <c r="AG216" i="62"/>
  <c r="AH216" i="62"/>
  <c r="AI216" i="62"/>
  <c r="AG217" i="62"/>
  <c r="AH217" i="62"/>
  <c r="AI217" i="62"/>
  <c r="AG218" i="62"/>
  <c r="AH218" i="62"/>
  <c r="AI218" i="62"/>
  <c r="AG219" i="62"/>
  <c r="AH219" i="62"/>
  <c r="AI219" i="62"/>
  <c r="AG220" i="62"/>
  <c r="AH220" i="62"/>
  <c r="AI220" i="62"/>
  <c r="AG221" i="62"/>
  <c r="AH221" i="62"/>
  <c r="AI221" i="62"/>
  <c r="AG222" i="62"/>
  <c r="AH222" i="62"/>
  <c r="AI222" i="62"/>
  <c r="AG223" i="62"/>
  <c r="AH223" i="62"/>
  <c r="AI223" i="62"/>
  <c r="AG224" i="62"/>
  <c r="AH224" i="62"/>
  <c r="AI224" i="62"/>
  <c r="AG225" i="62"/>
  <c r="AH225" i="62"/>
  <c r="AI225" i="62"/>
  <c r="AG226" i="62"/>
  <c r="AH226" i="62"/>
  <c r="AI226" i="62"/>
  <c r="AG227" i="62"/>
  <c r="AH227" i="62"/>
  <c r="AI227" i="62"/>
  <c r="AG228" i="62"/>
  <c r="AH228" i="62"/>
  <c r="AI228" i="62"/>
  <c r="AG229" i="62"/>
  <c r="AH229" i="62"/>
  <c r="AI229" i="62"/>
  <c r="AG230" i="62"/>
  <c r="AH230" i="62"/>
  <c r="AI230" i="62"/>
  <c r="AG231" i="62"/>
  <c r="AH231" i="62"/>
  <c r="AI231" i="62"/>
  <c r="AG232" i="62"/>
  <c r="AH232" i="62"/>
  <c r="AI232" i="62"/>
  <c r="AG233" i="62"/>
  <c r="AH233" i="62"/>
  <c r="AI233" i="62"/>
  <c r="AG234" i="62"/>
  <c r="AH234" i="62"/>
  <c r="AI234" i="62"/>
  <c r="AG235" i="62"/>
  <c r="AH235" i="62"/>
  <c r="AI235" i="62"/>
  <c r="AG236" i="62"/>
  <c r="AH236" i="62"/>
  <c r="AI236" i="62"/>
  <c r="AG237" i="62"/>
  <c r="AH237" i="62"/>
  <c r="AI237" i="62"/>
  <c r="AG238" i="62"/>
  <c r="AH238" i="62"/>
  <c r="AI238" i="62"/>
  <c r="AG239" i="62"/>
  <c r="AH239" i="62"/>
  <c r="AI239" i="62"/>
  <c r="AG240" i="62"/>
  <c r="AH240" i="62"/>
  <c r="AI240" i="62"/>
  <c r="AG241" i="62"/>
  <c r="AH241" i="62"/>
  <c r="AI241" i="62"/>
  <c r="AG242" i="62"/>
  <c r="AH242" i="62"/>
  <c r="AI242" i="62"/>
  <c r="AG243" i="62"/>
  <c r="AH243" i="62"/>
  <c r="AI243" i="62"/>
  <c r="AG244" i="62"/>
  <c r="AH244" i="62"/>
  <c r="AI244" i="62"/>
  <c r="AG245" i="62"/>
  <c r="AH245" i="62"/>
  <c r="AI245" i="62"/>
  <c r="AG246" i="62"/>
  <c r="AH246" i="62"/>
  <c r="AI246" i="62"/>
  <c r="AG247" i="62"/>
  <c r="AH247" i="62"/>
  <c r="AI247" i="62"/>
  <c r="AG248" i="62"/>
  <c r="AH248" i="62"/>
  <c r="AI248" i="62"/>
  <c r="AG249" i="62"/>
  <c r="AH249" i="62"/>
  <c r="AI249" i="62"/>
  <c r="AG250" i="62"/>
  <c r="AH250" i="62"/>
  <c r="AI250" i="62"/>
  <c r="AG251" i="62"/>
  <c r="AH251" i="62"/>
  <c r="AI251" i="62"/>
  <c r="AG252" i="62"/>
  <c r="AH252" i="62"/>
  <c r="AI252" i="62"/>
  <c r="AG253" i="62"/>
  <c r="AH253" i="62"/>
  <c r="AI253" i="62"/>
  <c r="AG254" i="62"/>
  <c r="AH254" i="62"/>
  <c r="AI254" i="62"/>
  <c r="AG255" i="62"/>
  <c r="AH255" i="62"/>
  <c r="AI255" i="62"/>
  <c r="AG256" i="62"/>
  <c r="AH256" i="62"/>
  <c r="AI256" i="62"/>
  <c r="AG257" i="62"/>
  <c r="AH257" i="62"/>
  <c r="AI257" i="62"/>
  <c r="AG258" i="62"/>
  <c r="AH258" i="62"/>
  <c r="AI258" i="62"/>
  <c r="AG259" i="62"/>
  <c r="AH259" i="62"/>
  <c r="AI259" i="62"/>
  <c r="AG260" i="62"/>
  <c r="AH260" i="62"/>
  <c r="AI260" i="62"/>
  <c r="AG261" i="62"/>
  <c r="AH261" i="62"/>
  <c r="AI261" i="62"/>
  <c r="AG262" i="62"/>
  <c r="AH262" i="62"/>
  <c r="AI262" i="62"/>
  <c r="AG263" i="62"/>
  <c r="AH263" i="62"/>
  <c r="AI263" i="62"/>
  <c r="AH8" i="62"/>
  <c r="AI8" i="62"/>
  <c r="AG8" i="62"/>
  <c r="L274" i="62"/>
  <c r="M274" i="62"/>
  <c r="N274" i="62"/>
  <c r="O274" i="62"/>
  <c r="P274" i="62"/>
  <c r="Q274" i="62"/>
  <c r="R274" i="62"/>
  <c r="S274" i="62"/>
  <c r="T274" i="62"/>
  <c r="U274" i="62"/>
  <c r="V274" i="62"/>
  <c r="W274" i="62"/>
  <c r="X274" i="62"/>
  <c r="Y274" i="62"/>
  <c r="Z274" i="62"/>
  <c r="AA274" i="62"/>
  <c r="AB274" i="62"/>
  <c r="AC274" i="62"/>
  <c r="AE261" i="62"/>
  <c r="AE262" i="62"/>
  <c r="AE263" i="62"/>
  <c r="AE194" i="62"/>
  <c r="AE195" i="62"/>
  <c r="AJ195" i="62" s="1"/>
  <c r="AE196" i="62"/>
  <c r="AJ196" i="62" s="1"/>
  <c r="AE197" i="62"/>
  <c r="AE198" i="62"/>
  <c r="AJ198" i="62" s="1"/>
  <c r="AE199" i="62"/>
  <c r="AE200" i="62"/>
  <c r="AE201" i="62"/>
  <c r="AJ201" i="62" s="1"/>
  <c r="AE202" i="62"/>
  <c r="AE203" i="62"/>
  <c r="AJ203" i="62" s="1"/>
  <c r="AE204" i="62"/>
  <c r="AJ204" i="62" s="1"/>
  <c r="AE205" i="62"/>
  <c r="AE206" i="62"/>
  <c r="AJ206" i="62" s="1"/>
  <c r="AE207" i="62"/>
  <c r="AE208" i="62"/>
  <c r="AE209" i="62"/>
  <c r="AJ209" i="62" s="1"/>
  <c r="AE210" i="62"/>
  <c r="AE211" i="62"/>
  <c r="AJ211" i="62" s="1"/>
  <c r="AE212" i="62"/>
  <c r="AJ212" i="62" s="1"/>
  <c r="AE213" i="62"/>
  <c r="AE214" i="62"/>
  <c r="AJ214" i="62" s="1"/>
  <c r="AE215" i="62"/>
  <c r="AE216" i="62"/>
  <c r="AE217" i="62"/>
  <c r="AJ217" i="62" s="1"/>
  <c r="AE218" i="62"/>
  <c r="AE219" i="62"/>
  <c r="AJ219" i="62" s="1"/>
  <c r="AE220" i="62"/>
  <c r="AJ220" i="62" s="1"/>
  <c r="AE221" i="62"/>
  <c r="AE222" i="62"/>
  <c r="AJ222" i="62" s="1"/>
  <c r="AE223" i="62"/>
  <c r="AE224" i="62"/>
  <c r="AE225" i="62"/>
  <c r="AJ225" i="62" s="1"/>
  <c r="AE226" i="62"/>
  <c r="AE227" i="62"/>
  <c r="AJ227" i="62" s="1"/>
  <c r="AE228" i="62"/>
  <c r="AJ228" i="62" s="1"/>
  <c r="AE229" i="62"/>
  <c r="AE230" i="62"/>
  <c r="AJ230" i="62" s="1"/>
  <c r="AE231" i="62"/>
  <c r="AE232" i="62"/>
  <c r="AE233" i="62"/>
  <c r="AJ233" i="62" s="1"/>
  <c r="AE234" i="62"/>
  <c r="AE235" i="62"/>
  <c r="AJ235" i="62" s="1"/>
  <c r="AE236" i="62"/>
  <c r="AJ236" i="62" s="1"/>
  <c r="AE237" i="62"/>
  <c r="AE238" i="62"/>
  <c r="AJ238" i="62" s="1"/>
  <c r="AE239" i="62"/>
  <c r="AE240" i="62"/>
  <c r="AE241" i="62"/>
  <c r="AJ241" i="62" s="1"/>
  <c r="AE242" i="62"/>
  <c r="AE243" i="62"/>
  <c r="AJ243" i="62" s="1"/>
  <c r="AE244" i="62"/>
  <c r="AJ244" i="62" s="1"/>
  <c r="AE245" i="62"/>
  <c r="AE246" i="62"/>
  <c r="AJ246" i="62" s="1"/>
  <c r="AE247" i="62"/>
  <c r="AE248" i="62"/>
  <c r="AE249" i="62"/>
  <c r="AJ249" i="62" s="1"/>
  <c r="AE250" i="62"/>
  <c r="AE251" i="62"/>
  <c r="AJ251" i="62" s="1"/>
  <c r="AE252" i="62"/>
  <c r="AJ252" i="62" s="1"/>
  <c r="AE253" i="62"/>
  <c r="AE254" i="62"/>
  <c r="AJ254" i="62" s="1"/>
  <c r="AE255" i="62"/>
  <c r="AE256" i="62"/>
  <c r="AE257" i="62"/>
  <c r="AJ257" i="62" s="1"/>
  <c r="AE258" i="62"/>
  <c r="AE259" i="62"/>
  <c r="AJ259" i="62" s="1"/>
  <c r="AE260" i="62"/>
  <c r="AJ260" i="62" s="1"/>
  <c r="AE193" i="62"/>
  <c r="AJ193" i="62" s="1"/>
  <c r="AE192" i="62"/>
  <c r="AE191" i="62"/>
  <c r="AE190" i="62"/>
  <c r="AJ190" i="62" s="1"/>
  <c r="AE189" i="62"/>
  <c r="AE188" i="62"/>
  <c r="AJ188" i="62" s="1"/>
  <c r="AE187" i="62"/>
  <c r="AE186" i="62"/>
  <c r="AE185" i="62"/>
  <c r="AJ185" i="62" s="1"/>
  <c r="AE184" i="62"/>
  <c r="AE183" i="62"/>
  <c r="AE182" i="62"/>
  <c r="AE181" i="62"/>
  <c r="AE180" i="62"/>
  <c r="AJ180" i="62" s="1"/>
  <c r="AE179" i="62"/>
  <c r="AE178" i="62"/>
  <c r="AE177" i="62"/>
  <c r="AJ177" i="62" s="1"/>
  <c r="AE176" i="62"/>
  <c r="AE175" i="62"/>
  <c r="AE174" i="62"/>
  <c r="AJ174" i="62" s="1"/>
  <c r="AE173" i="62"/>
  <c r="AE172" i="62"/>
  <c r="AJ172" i="62" s="1"/>
  <c r="AE171" i="62"/>
  <c r="AE170" i="62"/>
  <c r="AE169" i="62"/>
  <c r="AJ169" i="62" s="1"/>
  <c r="AE168" i="62"/>
  <c r="AE167" i="62"/>
  <c r="AE166" i="62"/>
  <c r="AE165" i="62"/>
  <c r="AE164" i="62"/>
  <c r="AJ164" i="62" s="1"/>
  <c r="AE163" i="62"/>
  <c r="AE162" i="62"/>
  <c r="AE161" i="62"/>
  <c r="AJ161" i="62" s="1"/>
  <c r="AE160" i="62"/>
  <c r="AE159" i="62"/>
  <c r="AE158" i="62"/>
  <c r="AJ158" i="62" s="1"/>
  <c r="AE157" i="62"/>
  <c r="AE156" i="62"/>
  <c r="AJ156" i="62" s="1"/>
  <c r="AE155" i="62"/>
  <c r="AE154" i="62"/>
  <c r="AE153" i="62"/>
  <c r="AE152" i="62"/>
  <c r="AE151" i="62"/>
  <c r="AE150" i="62"/>
  <c r="AJ150" i="62" s="1"/>
  <c r="AE149" i="62"/>
  <c r="AE148" i="62"/>
  <c r="AJ148" i="62" s="1"/>
  <c r="AE147" i="62"/>
  <c r="AJ147" i="62" s="1"/>
  <c r="AE146" i="62"/>
  <c r="AE145" i="62"/>
  <c r="AE144" i="62"/>
  <c r="AE143" i="62"/>
  <c r="AE142" i="62"/>
  <c r="AJ142" i="62" s="1"/>
  <c r="AE141" i="62"/>
  <c r="AE140" i="62"/>
  <c r="AJ140" i="62" s="1"/>
  <c r="AE139" i="62"/>
  <c r="AE138" i="62"/>
  <c r="AE137" i="62"/>
  <c r="AE136" i="62"/>
  <c r="AE135" i="62"/>
  <c r="AE134" i="62"/>
  <c r="AJ134" i="62" s="1"/>
  <c r="AE133" i="62"/>
  <c r="AE132" i="62"/>
  <c r="AJ132" i="62" s="1"/>
  <c r="AE131" i="62"/>
  <c r="AE130" i="62"/>
  <c r="AE129" i="62"/>
  <c r="AE128" i="62"/>
  <c r="AE127" i="62"/>
  <c r="AE126" i="62"/>
  <c r="AJ126" i="62" s="1"/>
  <c r="AE125" i="62"/>
  <c r="AE124" i="62"/>
  <c r="AJ124" i="62" s="1"/>
  <c r="AE123" i="62"/>
  <c r="AJ123" i="62" s="1"/>
  <c r="AE122" i="62"/>
  <c r="AE121" i="62"/>
  <c r="AE120" i="62"/>
  <c r="AE119" i="62"/>
  <c r="AE118" i="62"/>
  <c r="AJ118" i="62" s="1"/>
  <c r="AE117" i="62"/>
  <c r="AE116" i="62"/>
  <c r="AJ116" i="62" s="1"/>
  <c r="AE115" i="62"/>
  <c r="AE114" i="62"/>
  <c r="AE113" i="62"/>
  <c r="AE112" i="62"/>
  <c r="AE111" i="62"/>
  <c r="AE110" i="62"/>
  <c r="AJ110" i="62" s="1"/>
  <c r="AE109" i="62"/>
  <c r="AE108" i="62"/>
  <c r="AJ108" i="62" s="1"/>
  <c r="AE107" i="62"/>
  <c r="AE106" i="62"/>
  <c r="AE105" i="62"/>
  <c r="AJ105" i="62" s="1"/>
  <c r="AE104" i="62"/>
  <c r="AE103" i="62"/>
  <c r="AE102" i="62"/>
  <c r="AE101" i="62"/>
  <c r="AE100" i="62"/>
  <c r="AJ100" i="62" s="1"/>
  <c r="AE99" i="62"/>
  <c r="AE98" i="62"/>
  <c r="AE97" i="62"/>
  <c r="AE96" i="62"/>
  <c r="AJ96" i="62" s="1"/>
  <c r="AE95" i="62"/>
  <c r="AE94" i="62"/>
  <c r="AJ94" i="62" s="1"/>
  <c r="AE93" i="62"/>
  <c r="AE92" i="62"/>
  <c r="AJ92" i="62" s="1"/>
  <c r="AE91" i="62"/>
  <c r="AE90" i="62"/>
  <c r="AE89" i="62"/>
  <c r="AJ89" i="62" s="1"/>
  <c r="AE88" i="62"/>
  <c r="AE87" i="62"/>
  <c r="AE86" i="62"/>
  <c r="AE85" i="62"/>
  <c r="AE84" i="62"/>
  <c r="AJ84" i="62" s="1"/>
  <c r="AE83" i="62"/>
  <c r="AE82" i="62"/>
  <c r="AE81" i="62"/>
  <c r="AE80" i="62"/>
  <c r="AE79" i="62"/>
  <c r="AE78" i="62"/>
  <c r="AJ78" i="62" s="1"/>
  <c r="AE77" i="62"/>
  <c r="AE76" i="62"/>
  <c r="AJ76" i="62" s="1"/>
  <c r="AE75" i="62"/>
  <c r="AE74" i="62"/>
  <c r="AE73" i="62"/>
  <c r="AJ73" i="62" s="1"/>
  <c r="AE72" i="62"/>
  <c r="AE71" i="62"/>
  <c r="AE70" i="62"/>
  <c r="AE69" i="62"/>
  <c r="AE68" i="62"/>
  <c r="AJ68" i="62" s="1"/>
  <c r="AE67" i="62"/>
  <c r="AE66" i="62"/>
  <c r="AE65" i="62"/>
  <c r="AE64" i="62"/>
  <c r="AE63" i="62"/>
  <c r="AE62" i="62"/>
  <c r="AJ62" i="62" s="1"/>
  <c r="AE61" i="62"/>
  <c r="AE60" i="62"/>
  <c r="AJ60" i="62" s="1"/>
  <c r="AE59" i="62"/>
  <c r="AE58" i="62"/>
  <c r="AE57" i="62"/>
  <c r="AJ57" i="62" s="1"/>
  <c r="AE56" i="62"/>
  <c r="AJ56" i="62" s="1"/>
  <c r="AE55" i="62"/>
  <c r="AE54" i="62"/>
  <c r="AE53" i="62"/>
  <c r="AE52" i="62"/>
  <c r="AJ52" i="62" s="1"/>
  <c r="AE51" i="62"/>
  <c r="AE50" i="62"/>
  <c r="AE49" i="62"/>
  <c r="AE48" i="62"/>
  <c r="AE47" i="62"/>
  <c r="AE46" i="62"/>
  <c r="AJ46" i="62" s="1"/>
  <c r="AE45" i="62"/>
  <c r="AE44" i="62"/>
  <c r="AJ44" i="62" s="1"/>
  <c r="AE43" i="62"/>
  <c r="AE42" i="62"/>
  <c r="AE41" i="62"/>
  <c r="AJ41" i="62" s="1"/>
  <c r="AE40" i="62"/>
  <c r="AE39" i="62"/>
  <c r="AE38" i="62"/>
  <c r="AJ38" i="62" s="1"/>
  <c r="AE37" i="62"/>
  <c r="AE36" i="62"/>
  <c r="AJ36" i="62" s="1"/>
  <c r="AE35" i="62"/>
  <c r="AE34" i="62"/>
  <c r="AE33" i="62"/>
  <c r="AE32" i="62"/>
  <c r="AE31" i="62"/>
  <c r="AE30" i="62"/>
  <c r="AE29" i="62"/>
  <c r="AE28" i="62"/>
  <c r="AJ28" i="62" s="1"/>
  <c r="AE27" i="62"/>
  <c r="AJ27" i="62" s="1"/>
  <c r="AE26" i="62"/>
  <c r="AE25" i="62"/>
  <c r="AJ25" i="62" s="1"/>
  <c r="AE24" i="62"/>
  <c r="AE23" i="62"/>
  <c r="AE22" i="62"/>
  <c r="AJ22" i="62" s="1"/>
  <c r="AE21" i="62"/>
  <c r="AE20" i="62"/>
  <c r="AJ20" i="62" s="1"/>
  <c r="AE19" i="62"/>
  <c r="AE18" i="62"/>
  <c r="AE17" i="62"/>
  <c r="AJ17" i="62" s="1"/>
  <c r="AE16" i="62"/>
  <c r="AE15" i="62"/>
  <c r="AE14" i="62"/>
  <c r="AJ14" i="62" s="1"/>
  <c r="AE13" i="62"/>
  <c r="AE12" i="62"/>
  <c r="AJ12" i="62" s="1"/>
  <c r="AE11" i="62"/>
  <c r="AE10" i="62"/>
  <c r="AE9" i="62"/>
  <c r="AJ9" i="62" s="1"/>
  <c r="AE8" i="62"/>
  <c r="AJ262" i="62" l="1"/>
  <c r="AJ133" i="62"/>
  <c r="AJ256" i="62"/>
  <c r="AJ248" i="62"/>
  <c r="AJ240" i="62"/>
  <c r="AJ232" i="62"/>
  <c r="AJ224" i="62"/>
  <c r="AJ216" i="62"/>
  <c r="AJ208" i="62"/>
  <c r="AJ200" i="62"/>
  <c r="AJ184" i="62"/>
  <c r="AJ258" i="62"/>
  <c r="AJ250" i="62"/>
  <c r="AJ242" i="62"/>
  <c r="AJ234" i="62"/>
  <c r="AJ226" i="62"/>
  <c r="AJ218" i="62"/>
  <c r="AJ210" i="62"/>
  <c r="AJ202" i="62"/>
  <c r="AJ194" i="62"/>
  <c r="AH274" i="62"/>
  <c r="AJ23" i="62"/>
  <c r="AJ159" i="62"/>
  <c r="AJ167" i="62"/>
  <c r="AJ175" i="62"/>
  <c r="AJ183" i="62"/>
  <c r="AJ191" i="62"/>
  <c r="AJ255" i="62"/>
  <c r="AJ247" i="62"/>
  <c r="AJ239" i="62"/>
  <c r="AJ231" i="62"/>
  <c r="AJ223" i="62"/>
  <c r="AJ215" i="62"/>
  <c r="AJ207" i="62"/>
  <c r="AJ199" i="62"/>
  <c r="AJ261" i="62"/>
  <c r="AJ263" i="62"/>
  <c r="AJ253" i="62"/>
  <c r="AJ245" i="62"/>
  <c r="AJ237" i="62"/>
  <c r="AJ229" i="62"/>
  <c r="AJ221" i="62"/>
  <c r="AJ213" i="62"/>
  <c r="AJ205" i="62"/>
  <c r="AJ197" i="62"/>
  <c r="AJ15" i="62"/>
  <c r="AJ18" i="62"/>
  <c r="AJ34" i="62"/>
  <c r="AJ42" i="62"/>
  <c r="AJ58" i="62"/>
  <c r="AJ66" i="62"/>
  <c r="AJ74" i="62"/>
  <c r="AJ82" i="62"/>
  <c r="AJ90" i="62"/>
  <c r="AJ98" i="62"/>
  <c r="AJ106" i="62"/>
  <c r="AJ114" i="62"/>
  <c r="AJ122" i="62"/>
  <c r="AJ130" i="62"/>
  <c r="AJ138" i="62"/>
  <c r="AJ146" i="62"/>
  <c r="AJ154" i="62"/>
  <c r="AJ170" i="62"/>
  <c r="AJ178" i="62"/>
  <c r="AJ186" i="62"/>
  <c r="AJ10" i="62"/>
  <c r="AJ26" i="62"/>
  <c r="AJ50" i="62"/>
  <c r="AI274" i="62"/>
  <c r="AJ189" i="62"/>
  <c r="AJ187" i="62"/>
  <c r="AJ181" i="62"/>
  <c r="AJ179" i="62"/>
  <c r="AJ171" i="62"/>
  <c r="AJ165" i="62"/>
  <c r="AJ163" i="62"/>
  <c r="AJ160" i="62"/>
  <c r="AJ157" i="62"/>
  <c r="AJ155" i="62"/>
  <c r="AJ152" i="62"/>
  <c r="AJ149" i="62"/>
  <c r="AJ144" i="62"/>
  <c r="AJ141" i="62"/>
  <c r="AJ139" i="62"/>
  <c r="AJ136" i="62"/>
  <c r="AJ131" i="62"/>
  <c r="AJ128" i="62"/>
  <c r="AJ125" i="62"/>
  <c r="AJ120" i="62"/>
  <c r="AJ117" i="62"/>
  <c r="AJ115" i="62"/>
  <c r="AJ112" i="62"/>
  <c r="AJ107" i="62"/>
  <c r="AJ104" i="62"/>
  <c r="AJ99" i="62"/>
  <c r="AJ91" i="62"/>
  <c r="AJ88" i="62"/>
  <c r="AJ83" i="62"/>
  <c r="AJ80" i="62"/>
  <c r="AJ75" i="62"/>
  <c r="AJ72" i="62"/>
  <c r="AJ67" i="62"/>
  <c r="AJ64" i="62"/>
  <c r="AJ59" i="62"/>
  <c r="AJ51" i="62"/>
  <c r="AJ48" i="62"/>
  <c r="AJ43" i="62"/>
  <c r="AJ40" i="62"/>
  <c r="AJ35" i="62"/>
  <c r="AJ32" i="62"/>
  <c r="AJ24" i="62"/>
  <c r="AJ21" i="62"/>
  <c r="AJ19" i="62"/>
  <c r="AJ16" i="62"/>
  <c r="AJ13" i="62"/>
  <c r="AJ11" i="62"/>
  <c r="AJ192" i="62"/>
  <c r="AJ176" i="62"/>
  <c r="AJ173" i="62"/>
  <c r="AJ168" i="62"/>
  <c r="AJ162" i="62"/>
  <c r="AG274" i="62"/>
  <c r="AE274" i="62"/>
  <c r="AJ182" i="62"/>
  <c r="AJ166" i="62"/>
  <c r="P274" i="61"/>
  <c r="V195" i="61"/>
  <c r="W195" i="61" s="1"/>
  <c r="V13" i="61"/>
  <c r="W13" i="61" s="1"/>
  <c r="V161" i="61"/>
  <c r="W161" i="61" s="1"/>
  <c r="O274" i="61"/>
  <c r="V18" i="61"/>
  <c r="W18" i="61" s="1"/>
  <c r="Q274" i="61"/>
  <c r="R274" i="61"/>
  <c r="S274" i="61"/>
  <c r="V254" i="61"/>
  <c r="W254" i="61" s="1"/>
  <c r="V246" i="61"/>
  <c r="W246" i="61" s="1"/>
  <c r="V238" i="61"/>
  <c r="W238" i="61" s="1"/>
  <c r="V190" i="61"/>
  <c r="W190" i="61" s="1"/>
  <c r="V182" i="61"/>
  <c r="W182" i="61" s="1"/>
  <c r="V174" i="61"/>
  <c r="W174" i="61" s="1"/>
  <c r="V126" i="61"/>
  <c r="W126" i="61" s="1"/>
  <c r="V118" i="61"/>
  <c r="W118" i="61" s="1"/>
  <c r="V110" i="61"/>
  <c r="W110" i="61" s="1"/>
  <c r="V62" i="61"/>
  <c r="W62" i="61" s="1"/>
  <c r="V54" i="61"/>
  <c r="W54" i="61" s="1"/>
  <c r="V30" i="61"/>
  <c r="W30" i="61" s="1"/>
  <c r="T274" i="61"/>
  <c r="V229" i="61"/>
  <c r="W229" i="61" s="1"/>
  <c r="V221" i="61"/>
  <c r="W221" i="61" s="1"/>
  <c r="V213" i="61"/>
  <c r="W213" i="61" s="1"/>
  <c r="V101" i="61"/>
  <c r="W101" i="61" s="1"/>
  <c r="V93" i="61"/>
  <c r="W93" i="61" s="1"/>
  <c r="V85" i="61"/>
  <c r="W85" i="61" s="1"/>
  <c r="V29" i="61"/>
  <c r="W29" i="61" s="1"/>
  <c r="V21" i="61"/>
  <c r="W21" i="61" s="1"/>
  <c r="U274" i="61"/>
  <c r="V50" i="61"/>
  <c r="W50" i="61" s="1"/>
  <c r="V263" i="61"/>
  <c r="W263" i="61" s="1"/>
  <c r="V247" i="61"/>
  <c r="W247" i="61" s="1"/>
  <c r="V239" i="61"/>
  <c r="W239" i="61" s="1"/>
  <c r="V231" i="61"/>
  <c r="W231" i="61" s="1"/>
  <c r="V223" i="61"/>
  <c r="W223" i="61" s="1"/>
  <c r="V215" i="61"/>
  <c r="W215" i="61" s="1"/>
  <c r="V207" i="61"/>
  <c r="W207" i="61" s="1"/>
  <c r="V204" i="61"/>
  <c r="W204" i="61" s="1"/>
  <c r="V203" i="61"/>
  <c r="W203" i="61" s="1"/>
  <c r="V199" i="61"/>
  <c r="W199" i="61" s="1"/>
  <c r="V196" i="61"/>
  <c r="W196" i="61" s="1"/>
  <c r="V191" i="61"/>
  <c r="W191" i="61" s="1"/>
  <c r="V188" i="61"/>
  <c r="W188" i="61" s="1"/>
  <c r="V187" i="61"/>
  <c r="W187" i="61" s="1"/>
  <c r="V183" i="61"/>
  <c r="W183" i="61" s="1"/>
  <c r="V178" i="61"/>
  <c r="W178" i="61" s="1"/>
  <c r="V177" i="61"/>
  <c r="W177" i="61" s="1"/>
  <c r="V175" i="61"/>
  <c r="W175" i="61" s="1"/>
  <c r="V170" i="61"/>
  <c r="W170" i="61" s="1"/>
  <c r="V167" i="61"/>
  <c r="W167" i="61" s="1"/>
  <c r="V162" i="61"/>
  <c r="W162" i="61" s="1"/>
  <c r="V159" i="61"/>
  <c r="W159" i="61" s="1"/>
  <c r="V152" i="61"/>
  <c r="W152" i="61" s="1"/>
  <c r="V151" i="61"/>
  <c r="W151" i="61" s="1"/>
  <c r="V144" i="61"/>
  <c r="W144" i="61" s="1"/>
  <c r="V143" i="61"/>
  <c r="W143" i="61" s="1"/>
  <c r="V136" i="61"/>
  <c r="W136" i="61" s="1"/>
  <c r="V135" i="61"/>
  <c r="W135" i="61" s="1"/>
  <c r="V127" i="61"/>
  <c r="W127" i="61" s="1"/>
  <c r="V119" i="61"/>
  <c r="W119" i="61" s="1"/>
  <c r="V111" i="61"/>
  <c r="W111" i="61" s="1"/>
  <c r="V103" i="61"/>
  <c r="W103" i="61" s="1"/>
  <c r="V95" i="61"/>
  <c r="W95" i="61" s="1"/>
  <c r="V87" i="61"/>
  <c r="W87" i="61" s="1"/>
  <c r="V79" i="61"/>
  <c r="W79" i="61" s="1"/>
  <c r="V76" i="61"/>
  <c r="W76" i="61" s="1"/>
  <c r="V75" i="61"/>
  <c r="W75" i="61" s="1"/>
  <c r="V71" i="61"/>
  <c r="W71" i="61" s="1"/>
  <c r="V68" i="61"/>
  <c r="W68" i="61" s="1"/>
  <c r="V67" i="61"/>
  <c r="W67" i="61" s="1"/>
  <c r="V63" i="61"/>
  <c r="W63" i="61" s="1"/>
  <c r="V60" i="61"/>
  <c r="W60" i="61" s="1"/>
  <c r="V59" i="61"/>
  <c r="W59" i="61" s="1"/>
  <c r="V55" i="61"/>
  <c r="W55" i="61" s="1"/>
  <c r="V49" i="61"/>
  <c r="W49" i="61" s="1"/>
  <c r="V47" i="61"/>
  <c r="W47" i="61" s="1"/>
  <c r="V41" i="61"/>
  <c r="W41" i="61" s="1"/>
  <c r="V39" i="61"/>
  <c r="W39" i="61" s="1"/>
  <c r="V31" i="61"/>
  <c r="W31" i="61" s="1"/>
  <c r="V23" i="61"/>
  <c r="W23" i="61" s="1"/>
  <c r="V17" i="61"/>
  <c r="W17" i="61" s="1"/>
  <c r="V16" i="61"/>
  <c r="W16" i="61" s="1"/>
  <c r="V222" i="61"/>
  <c r="W222" i="61" s="1"/>
  <c r="V214" i="61"/>
  <c r="W214" i="61" s="1"/>
  <c r="V206" i="61"/>
  <c r="W206" i="61" s="1"/>
  <c r="V158" i="61"/>
  <c r="W158" i="61" s="1"/>
  <c r="V150" i="61"/>
  <c r="W150" i="61" s="1"/>
  <c r="V142" i="61"/>
  <c r="W142" i="61" s="1"/>
  <c r="V94" i="61"/>
  <c r="W94" i="61" s="1"/>
  <c r="V78" i="61"/>
  <c r="W78" i="61" s="1"/>
  <c r="V22" i="61"/>
  <c r="W22" i="61" s="1"/>
  <c r="V15" i="61"/>
  <c r="W15" i="61" s="1"/>
  <c r="V14" i="61"/>
  <c r="W14" i="61" s="1"/>
  <c r="V259" i="61"/>
  <c r="W259" i="61" s="1"/>
  <c r="V251" i="61"/>
  <c r="W251" i="61" s="1"/>
  <c r="V242" i="61"/>
  <c r="W242" i="61" s="1"/>
  <c r="V172" i="61"/>
  <c r="W172" i="61" s="1"/>
  <c r="V164" i="61"/>
  <c r="W164" i="61" s="1"/>
  <c r="V140" i="61"/>
  <c r="W140" i="61" s="1"/>
  <c r="V132" i="61"/>
  <c r="W132" i="61" s="1"/>
  <c r="V98" i="61"/>
  <c r="W98" i="61" s="1"/>
  <c r="V44" i="61"/>
  <c r="W44" i="61" s="1"/>
  <c r="V43" i="61"/>
  <c r="W43" i="61" s="1"/>
  <c r="V34" i="61"/>
  <c r="W34" i="61" s="1"/>
  <c r="V260" i="61"/>
  <c r="W260" i="61" s="1"/>
  <c r="V252" i="61"/>
  <c r="W252" i="61" s="1"/>
  <c r="V234" i="61"/>
  <c r="W234" i="61" s="1"/>
  <c r="V189" i="61"/>
  <c r="W189" i="61" s="1"/>
  <c r="V165" i="61"/>
  <c r="W165" i="61" s="1"/>
  <c r="V149" i="61"/>
  <c r="W149" i="61" s="1"/>
  <c r="V146" i="61"/>
  <c r="W146" i="61" s="1"/>
  <c r="V138" i="61"/>
  <c r="W138" i="61" s="1"/>
  <c r="V130" i="61"/>
  <c r="W130" i="61" s="1"/>
  <c r="V114" i="61"/>
  <c r="W114" i="61" s="1"/>
  <c r="V69" i="61"/>
  <c r="W69" i="61" s="1"/>
  <c r="V53" i="61"/>
  <c r="W53" i="61" s="1"/>
  <c r="V258" i="61"/>
  <c r="W258" i="61" s="1"/>
  <c r="V226" i="61"/>
  <c r="W226" i="61" s="1"/>
  <c r="V197" i="61"/>
  <c r="W197" i="61" s="1"/>
  <c r="V181" i="61"/>
  <c r="W181" i="61" s="1"/>
  <c r="V157" i="61"/>
  <c r="W157" i="61" s="1"/>
  <c r="V139" i="61"/>
  <c r="W139" i="61" s="1"/>
  <c r="V131" i="61"/>
  <c r="W131" i="61" s="1"/>
  <c r="V123" i="61"/>
  <c r="W123" i="61" s="1"/>
  <c r="V61" i="61"/>
  <c r="W61" i="61" s="1"/>
  <c r="V36" i="61"/>
  <c r="W36" i="61" s="1"/>
  <c r="V261" i="61"/>
  <c r="W261" i="61" s="1"/>
  <c r="V253" i="61"/>
  <c r="W253" i="61" s="1"/>
  <c r="V248" i="61"/>
  <c r="W248" i="61" s="1"/>
  <c r="V245" i="61"/>
  <c r="W245" i="61" s="1"/>
  <c r="V240" i="61"/>
  <c r="W240" i="61" s="1"/>
  <c r="V236" i="61"/>
  <c r="W236" i="61" s="1"/>
  <c r="V232" i="61"/>
  <c r="W232" i="61" s="1"/>
  <c r="V228" i="61"/>
  <c r="W228" i="61" s="1"/>
  <c r="V220" i="61"/>
  <c r="W220" i="61" s="1"/>
  <c r="V216" i="61"/>
  <c r="W216" i="61" s="1"/>
  <c r="V210" i="61"/>
  <c r="W210" i="61" s="1"/>
  <c r="V208" i="61"/>
  <c r="W208" i="61" s="1"/>
  <c r="V202" i="61"/>
  <c r="W202" i="61" s="1"/>
  <c r="V200" i="61"/>
  <c r="W200" i="61" s="1"/>
  <c r="V194" i="61"/>
  <c r="W194" i="61" s="1"/>
  <c r="V184" i="61"/>
  <c r="W184" i="61" s="1"/>
  <c r="V176" i="61"/>
  <c r="W176" i="61" s="1"/>
  <c r="V168" i="61"/>
  <c r="W168" i="61" s="1"/>
  <c r="V133" i="61"/>
  <c r="W133" i="61" s="1"/>
  <c r="V125" i="61"/>
  <c r="W125" i="61" s="1"/>
  <c r="V120" i="61"/>
  <c r="W120" i="61" s="1"/>
  <c r="V117" i="61"/>
  <c r="W117" i="61" s="1"/>
  <c r="V112" i="61"/>
  <c r="W112" i="61" s="1"/>
  <c r="V108" i="61"/>
  <c r="W108" i="61" s="1"/>
  <c r="V104" i="61"/>
  <c r="W104" i="61" s="1"/>
  <c r="V100" i="61"/>
  <c r="W100" i="61" s="1"/>
  <c r="V92" i="61"/>
  <c r="W92" i="61" s="1"/>
  <c r="V88" i="61"/>
  <c r="W88" i="61" s="1"/>
  <c r="V82" i="61"/>
  <c r="W82" i="61" s="1"/>
  <c r="V80" i="61"/>
  <c r="W80" i="61" s="1"/>
  <c r="V74" i="61"/>
  <c r="W74" i="61" s="1"/>
  <c r="V72" i="61"/>
  <c r="W72" i="61" s="1"/>
  <c r="V66" i="61"/>
  <c r="W66" i="61" s="1"/>
  <c r="V56" i="61"/>
  <c r="W56" i="61" s="1"/>
  <c r="V48" i="61"/>
  <c r="W48" i="61" s="1"/>
  <c r="V37" i="61"/>
  <c r="W37" i="61" s="1"/>
  <c r="V24" i="61"/>
  <c r="W24" i="61" s="1"/>
  <c r="V257" i="61"/>
  <c r="W257" i="61" s="1"/>
  <c r="V241" i="61"/>
  <c r="W241" i="61" s="1"/>
  <c r="V235" i="61"/>
  <c r="W235" i="61" s="1"/>
  <c r="V233" i="61"/>
  <c r="W233" i="61" s="1"/>
  <c r="V225" i="61"/>
  <c r="W225" i="61" s="1"/>
  <c r="V219" i="61"/>
  <c r="W219" i="61" s="1"/>
  <c r="V209" i="61"/>
  <c r="W209" i="61" s="1"/>
  <c r="V201" i="61"/>
  <c r="W201" i="61" s="1"/>
  <c r="V193" i="61"/>
  <c r="W193" i="61" s="1"/>
  <c r="V171" i="61"/>
  <c r="W171" i="61" s="1"/>
  <c r="V163" i="61"/>
  <c r="W163" i="61" s="1"/>
  <c r="V155" i="61"/>
  <c r="W155" i="61" s="1"/>
  <c r="V145" i="61"/>
  <c r="W145" i="61" s="1"/>
  <c r="V137" i="61"/>
  <c r="W137" i="61" s="1"/>
  <c r="V129" i="61"/>
  <c r="W129" i="61" s="1"/>
  <c r="V113" i="61"/>
  <c r="W113" i="61" s="1"/>
  <c r="V107" i="61"/>
  <c r="W107" i="61" s="1"/>
  <c r="V105" i="61"/>
  <c r="W105" i="61" s="1"/>
  <c r="V99" i="61"/>
  <c r="W99" i="61" s="1"/>
  <c r="V97" i="61"/>
  <c r="W97" i="61" s="1"/>
  <c r="V91" i="61"/>
  <c r="W91" i="61" s="1"/>
  <c r="V81" i="61"/>
  <c r="W81" i="61" s="1"/>
  <c r="V73" i="61"/>
  <c r="W73" i="61" s="1"/>
  <c r="V65" i="61"/>
  <c r="W65" i="61" s="1"/>
  <c r="V28" i="61"/>
  <c r="W28" i="61" s="1"/>
  <c r="V244" i="61"/>
  <c r="W244" i="61" s="1"/>
  <c r="V243" i="61"/>
  <c r="W243" i="61" s="1"/>
  <c r="V237" i="61"/>
  <c r="W237" i="61" s="1"/>
  <c r="V212" i="61"/>
  <c r="W212" i="61" s="1"/>
  <c r="V211" i="61"/>
  <c r="W211" i="61" s="1"/>
  <c r="V205" i="61"/>
  <c r="W205" i="61" s="1"/>
  <c r="V180" i="61"/>
  <c r="W180" i="61" s="1"/>
  <c r="V179" i="61"/>
  <c r="W179" i="61" s="1"/>
  <c r="V173" i="61"/>
  <c r="W173" i="61" s="1"/>
  <c r="V148" i="61"/>
  <c r="W148" i="61" s="1"/>
  <c r="V147" i="61"/>
  <c r="W147" i="61" s="1"/>
  <c r="V141" i="61"/>
  <c r="W141" i="61" s="1"/>
  <c r="V116" i="61"/>
  <c r="W116" i="61" s="1"/>
  <c r="V115" i="61"/>
  <c r="W115" i="61" s="1"/>
  <c r="V109" i="61"/>
  <c r="W109" i="61" s="1"/>
  <c r="V84" i="61"/>
  <c r="W84" i="61" s="1"/>
  <c r="V83" i="61"/>
  <c r="W83" i="61" s="1"/>
  <c r="V77" i="61"/>
  <c r="W77" i="61" s="1"/>
  <c r="V52" i="61"/>
  <c r="W52" i="61" s="1"/>
  <c r="V51" i="61"/>
  <c r="W51" i="61" s="1"/>
  <c r="V45" i="61"/>
  <c r="W45" i="61" s="1"/>
  <c r="V20" i="61"/>
  <c r="W20" i="61" s="1"/>
  <c r="V19" i="61"/>
  <c r="W19" i="61" s="1"/>
  <c r="V256" i="61"/>
  <c r="W256" i="61" s="1"/>
  <c r="V224" i="61"/>
  <c r="W224" i="61" s="1"/>
  <c r="V128" i="61"/>
  <c r="W128" i="61" s="1"/>
  <c r="V217" i="61"/>
  <c r="W217" i="61" s="1"/>
  <c r="V33" i="61"/>
  <c r="W33" i="61" s="1"/>
  <c r="V218" i="61"/>
  <c r="W218" i="61" s="1"/>
  <c r="V186" i="61"/>
  <c r="W186" i="61" s="1"/>
  <c r="V154" i="61"/>
  <c r="W154" i="61" s="1"/>
  <c r="V122" i="61"/>
  <c r="W122" i="61" s="1"/>
  <c r="V90" i="61"/>
  <c r="W90" i="61" s="1"/>
  <c r="V58" i="61"/>
  <c r="W58" i="61" s="1"/>
  <c r="V27" i="61"/>
  <c r="W27" i="61" s="1"/>
  <c r="V26" i="61"/>
  <c r="W26" i="61" s="1"/>
  <c r="V192" i="61"/>
  <c r="W192" i="61" s="1"/>
  <c r="V160" i="61"/>
  <c r="W160" i="61" s="1"/>
  <c r="V96" i="61"/>
  <c r="W96" i="61" s="1"/>
  <c r="V64" i="61"/>
  <c r="W64" i="61" s="1"/>
  <c r="V40" i="61"/>
  <c r="W40" i="61" s="1"/>
  <c r="V32" i="61"/>
  <c r="W32" i="61" s="1"/>
  <c r="V249" i="61"/>
  <c r="W249" i="61" s="1"/>
  <c r="V185" i="61"/>
  <c r="W185" i="61" s="1"/>
  <c r="V153" i="61"/>
  <c r="W153" i="61" s="1"/>
  <c r="V121" i="61"/>
  <c r="W121" i="61" s="1"/>
  <c r="V89" i="61"/>
  <c r="W89" i="61" s="1"/>
  <c r="V57" i="61"/>
  <c r="W57" i="61" s="1"/>
  <c r="V25" i="61"/>
  <c r="W25" i="61" s="1"/>
  <c r="V250" i="61"/>
  <c r="W250" i="61" s="1"/>
  <c r="V262" i="61"/>
  <c r="W262" i="61" s="1"/>
  <c r="V230" i="61"/>
  <c r="W230" i="61" s="1"/>
  <c r="V198" i="61"/>
  <c r="W198" i="61" s="1"/>
  <c r="V166" i="61"/>
  <c r="W166" i="61" s="1"/>
  <c r="V102" i="61"/>
  <c r="W102" i="61" s="1"/>
  <c r="V70" i="61"/>
  <c r="W70" i="61" s="1"/>
  <c r="V46" i="61"/>
  <c r="W46" i="61" s="1"/>
  <c r="V38" i="61"/>
  <c r="W38" i="61" s="1"/>
  <c r="V8" i="61"/>
  <c r="L248" i="61"/>
  <c r="M248" i="61" s="1"/>
  <c r="L240" i="61"/>
  <c r="M240" i="61" s="1"/>
  <c r="L232" i="61"/>
  <c r="M232" i="61" s="1"/>
  <c r="L211" i="61"/>
  <c r="M211" i="61" s="1"/>
  <c r="L220" i="61"/>
  <c r="L102" i="61"/>
  <c r="M102" i="61" s="1"/>
  <c r="L100" i="61"/>
  <c r="M100" i="61" s="1"/>
  <c r="L163" i="61"/>
  <c r="L153" i="61"/>
  <c r="M153" i="61" s="1"/>
  <c r="L113" i="61"/>
  <c r="M113" i="61" s="1"/>
  <c r="L178" i="61"/>
  <c r="M178" i="61" s="1"/>
  <c r="L130" i="61"/>
  <c r="L34" i="61"/>
  <c r="M34" i="61" s="1"/>
  <c r="L18" i="61"/>
  <c r="M18" i="61" s="1"/>
  <c r="L131" i="61"/>
  <c r="M131" i="61" s="1"/>
  <c r="L222" i="61"/>
  <c r="M222" i="61" s="1"/>
  <c r="L188" i="61"/>
  <c r="M188" i="61" s="1"/>
  <c r="L52" i="61"/>
  <c r="M52" i="61" s="1"/>
  <c r="L231" i="61"/>
  <c r="L223" i="61"/>
  <c r="M223" i="61" s="1"/>
  <c r="L137" i="61"/>
  <c r="M137" i="61" s="1"/>
  <c r="E274" i="61"/>
  <c r="L103" i="61"/>
  <c r="M103" i="61" s="1"/>
  <c r="L87" i="61"/>
  <c r="M87" i="61" s="1"/>
  <c r="L68" i="61"/>
  <c r="M68" i="61" s="1"/>
  <c r="L9" i="61"/>
  <c r="M9" i="61" s="1"/>
  <c r="L36" i="61"/>
  <c r="L23" i="61"/>
  <c r="M220" i="61"/>
  <c r="F274" i="61"/>
  <c r="K274" i="61"/>
  <c r="M163" i="61"/>
  <c r="L187" i="61"/>
  <c r="M187" i="61" s="1"/>
  <c r="L180" i="61"/>
  <c r="M180" i="61" s="1"/>
  <c r="L179" i="61"/>
  <c r="L158" i="61"/>
  <c r="M158" i="61" s="1"/>
  <c r="L154" i="61"/>
  <c r="M154" i="61" s="1"/>
  <c r="L112" i="61"/>
  <c r="M112" i="61" s="1"/>
  <c r="L104" i="61"/>
  <c r="M104" i="61" s="1"/>
  <c r="L41" i="61"/>
  <c r="M41" i="61" s="1"/>
  <c r="L260" i="61"/>
  <c r="M260" i="61" s="1"/>
  <c r="L189" i="61"/>
  <c r="H274" i="61"/>
  <c r="L132" i="61"/>
  <c r="L127" i="61"/>
  <c r="L82" i="61"/>
  <c r="L74" i="61"/>
  <c r="M74" i="61" s="1"/>
  <c r="L66" i="61"/>
  <c r="M66" i="61" s="1"/>
  <c r="L58" i="61"/>
  <c r="M58" i="61" s="1"/>
  <c r="I274" i="61"/>
  <c r="L167" i="61"/>
  <c r="L143" i="61"/>
  <c r="M143" i="61" s="1"/>
  <c r="L101" i="61"/>
  <c r="M101" i="61" s="1"/>
  <c r="L99" i="61"/>
  <c r="L83" i="61"/>
  <c r="L24" i="61"/>
  <c r="M24" i="61" s="1"/>
  <c r="L251" i="61"/>
  <c r="M251" i="61" s="1"/>
  <c r="L72" i="61"/>
  <c r="M72" i="61" s="1"/>
  <c r="L8" i="61"/>
  <c r="G274" i="61"/>
  <c r="L198" i="61"/>
  <c r="M198" i="61" s="1"/>
  <c r="L81" i="61"/>
  <c r="M81" i="61" s="1"/>
  <c r="L73" i="61"/>
  <c r="M73" i="61" s="1"/>
  <c r="L191" i="61"/>
  <c r="M191" i="61" s="1"/>
  <c r="L146" i="61"/>
  <c r="L142" i="61"/>
  <c r="M142" i="61" s="1"/>
  <c r="J274" i="61"/>
  <c r="L201" i="61"/>
  <c r="M201" i="61" s="1"/>
  <c r="L186" i="61"/>
  <c r="L177" i="61"/>
  <c r="L170" i="61"/>
  <c r="M170" i="61" s="1"/>
  <c r="L168" i="61"/>
  <c r="M168" i="61" s="1"/>
  <c r="L152" i="61"/>
  <c r="L144" i="61"/>
  <c r="M144" i="61" s="1"/>
  <c r="L126" i="61"/>
  <c r="L89" i="61"/>
  <c r="L10" i="61"/>
  <c r="L11" i="61"/>
  <c r="L12" i="61"/>
  <c r="M12" i="61" s="1"/>
  <c r="L123" i="61"/>
  <c r="L90" i="61"/>
  <c r="M90" i="61" s="1"/>
  <c r="L37" i="61"/>
  <c r="M37" i="61" s="1"/>
  <c r="L25" i="61"/>
  <c r="L262" i="61"/>
  <c r="M262" i="61" s="1"/>
  <c r="L228" i="61"/>
  <c r="L217" i="61"/>
  <c r="L208" i="61"/>
  <c r="L190" i="61"/>
  <c r="M190" i="61" s="1"/>
  <c r="L164" i="61"/>
  <c r="M164" i="61" s="1"/>
  <c r="L135" i="61"/>
  <c r="L114" i="61"/>
  <c r="M114" i="61" s="1"/>
  <c r="L56" i="61"/>
  <c r="L263" i="61"/>
  <c r="L256" i="61"/>
  <c r="L238" i="61"/>
  <c r="M238" i="61" s="1"/>
  <c r="L218" i="61"/>
  <c r="L200" i="61"/>
  <c r="M200" i="61" s="1"/>
  <c r="L175" i="61"/>
  <c r="L57" i="61"/>
  <c r="M57" i="61" s="1"/>
  <c r="L26" i="61"/>
  <c r="L229" i="61"/>
  <c r="M229" i="61" s="1"/>
  <c r="L219" i="61"/>
  <c r="M219" i="61" s="1"/>
  <c r="L210" i="61"/>
  <c r="M210" i="61" s="1"/>
  <c r="L185" i="61"/>
  <c r="L166" i="61"/>
  <c r="L145" i="61"/>
  <c r="M145" i="61" s="1"/>
  <c r="L136" i="61"/>
  <c r="L67" i="61"/>
  <c r="M67" i="61" s="1"/>
  <c r="L40" i="61"/>
  <c r="M40" i="61" s="1"/>
  <c r="L19" i="61"/>
  <c r="M19" i="61" s="1"/>
  <c r="L252" i="61"/>
  <c r="M252" i="61" s="1"/>
  <c r="L250" i="61"/>
  <c r="L239" i="61"/>
  <c r="L221" i="61"/>
  <c r="L203" i="61"/>
  <c r="M203" i="61" s="1"/>
  <c r="L176" i="61"/>
  <c r="M176" i="61" s="1"/>
  <c r="L98" i="61"/>
  <c r="M98" i="61" s="1"/>
  <c r="L88" i="61"/>
  <c r="M88" i="61" s="1"/>
  <c r="L71" i="61"/>
  <c r="M71" i="61" s="1"/>
  <c r="L50" i="61"/>
  <c r="L22" i="61"/>
  <c r="L13" i="61"/>
  <c r="M13" i="61" s="1"/>
  <c r="L51" i="61"/>
  <c r="M51" i="61" s="1"/>
  <c r="L20" i="61"/>
  <c r="L16" i="61"/>
  <c r="M16" i="61" s="1"/>
  <c r="L14" i="61"/>
  <c r="M14" i="61" s="1"/>
  <c r="L39" i="61"/>
  <c r="L242" i="61"/>
  <c r="L192" i="61"/>
  <c r="M192" i="61" s="1"/>
  <c r="L38" i="61"/>
  <c r="M38" i="61" s="1"/>
  <c r="L243" i="61"/>
  <c r="M243" i="61" s="1"/>
  <c r="L121" i="61"/>
  <c r="M121" i="61" s="1"/>
  <c r="L109" i="61"/>
  <c r="M109" i="61" s="1"/>
  <c r="L237" i="61"/>
  <c r="L233" i="61"/>
  <c r="M233" i="61" s="1"/>
  <c r="L225" i="61"/>
  <c r="L155" i="61"/>
  <c r="M155" i="61" s="1"/>
  <c r="L96" i="61"/>
  <c r="M96" i="61" s="1"/>
  <c r="L91" i="61"/>
  <c r="L76" i="61"/>
  <c r="L230" i="61"/>
  <c r="L209" i="61"/>
  <c r="M209" i="61" s="1"/>
  <c r="L119" i="61"/>
  <c r="M119" i="61" s="1"/>
  <c r="L204" i="61"/>
  <c r="L122" i="61"/>
  <c r="M122" i="61" s="1"/>
  <c r="L196" i="61"/>
  <c r="M196" i="61" s="1"/>
  <c r="L195" i="61"/>
  <c r="L111" i="61"/>
  <c r="M111" i="61" s="1"/>
  <c r="L84" i="61"/>
  <c r="M84" i="61" s="1"/>
  <c r="L55" i="61"/>
  <c r="L47" i="61"/>
  <c r="M47" i="61" s="1"/>
  <c r="L32" i="61"/>
  <c r="M32" i="61" s="1"/>
  <c r="L27" i="61"/>
  <c r="L258" i="61"/>
  <c r="L259" i="61"/>
  <c r="L214" i="61"/>
  <c r="L254" i="61"/>
  <c r="L199" i="61"/>
  <c r="L159" i="61"/>
  <c r="L147" i="61"/>
  <c r="L115" i="61"/>
  <c r="M115" i="61" s="1"/>
  <c r="L261" i="61"/>
  <c r="L105" i="61"/>
  <c r="M105" i="61" s="1"/>
  <c r="L249" i="61"/>
  <c r="L241" i="61"/>
  <c r="M241" i="61" s="1"/>
  <c r="L207" i="61"/>
  <c r="M207" i="61" s="1"/>
  <c r="L28" i="61"/>
  <c r="M28" i="61" s="1"/>
  <c r="L15" i="61"/>
  <c r="L120" i="61"/>
  <c r="M120" i="61" s="1"/>
  <c r="L97" i="61"/>
  <c r="L53" i="61"/>
  <c r="L33" i="61"/>
  <c r="L257" i="61"/>
  <c r="M257" i="61" s="1"/>
  <c r="L253" i="61"/>
  <c r="M253" i="61" s="1"/>
  <c r="L182" i="61"/>
  <c r="L138" i="61"/>
  <c r="L63" i="61"/>
  <c r="M63" i="61" s="1"/>
  <c r="L69" i="61"/>
  <c r="M69" i="61" s="1"/>
  <c r="L49" i="61"/>
  <c r="M49" i="61" s="1"/>
  <c r="L246" i="61"/>
  <c r="M246" i="61" s="1"/>
  <c r="L234" i="61"/>
  <c r="L183" i="61"/>
  <c r="M183" i="61" s="1"/>
  <c r="L173" i="61"/>
  <c r="L165" i="61"/>
  <c r="M165" i="61" s="1"/>
  <c r="L161" i="61"/>
  <c r="L157" i="61"/>
  <c r="M157" i="61" s="1"/>
  <c r="L150" i="61"/>
  <c r="L140" i="61"/>
  <c r="L139" i="61"/>
  <c r="L128" i="61"/>
  <c r="M128" i="61" s="1"/>
  <c r="L116" i="61"/>
  <c r="M116" i="61" s="1"/>
  <c r="L79" i="61"/>
  <c r="M79" i="61" s="1"/>
  <c r="L70" i="61"/>
  <c r="L64" i="61"/>
  <c r="M64" i="61" s="1"/>
  <c r="L59" i="61"/>
  <c r="L44" i="61"/>
  <c r="M44" i="61" s="1"/>
  <c r="L244" i="61"/>
  <c r="M244" i="61" s="1"/>
  <c r="L215" i="61"/>
  <c r="L205" i="61"/>
  <c r="L197" i="61"/>
  <c r="M197" i="61" s="1"/>
  <c r="L160" i="61"/>
  <c r="L92" i="61"/>
  <c r="L54" i="61"/>
  <c r="L43" i="61"/>
  <c r="L216" i="61"/>
  <c r="M216" i="61" s="1"/>
  <c r="L206" i="61"/>
  <c r="M206" i="61" s="1"/>
  <c r="L194" i="61"/>
  <c r="M194" i="61" s="1"/>
  <c r="L184" i="61"/>
  <c r="M184" i="61" s="1"/>
  <c r="L174" i="61"/>
  <c r="M174" i="61" s="1"/>
  <c r="L162" i="61"/>
  <c r="M162" i="61" s="1"/>
  <c r="L85" i="61"/>
  <c r="M85" i="61" s="1"/>
  <c r="L65" i="61"/>
  <c r="M65" i="61" s="1"/>
  <c r="L226" i="61"/>
  <c r="M226" i="61" s="1"/>
  <c r="L110" i="61"/>
  <c r="M110" i="61" s="1"/>
  <c r="L193" i="61"/>
  <c r="L172" i="61"/>
  <c r="M172" i="61" s="1"/>
  <c r="L171" i="61"/>
  <c r="M171" i="61" s="1"/>
  <c r="L148" i="61"/>
  <c r="M148" i="61" s="1"/>
  <c r="L48" i="61"/>
  <c r="M48" i="61" s="1"/>
  <c r="L247" i="61"/>
  <c r="M247" i="61" s="1"/>
  <c r="L236" i="61"/>
  <c r="L235" i="61"/>
  <c r="M235" i="61" s="1"/>
  <c r="L224" i="61"/>
  <c r="M224" i="61" s="1"/>
  <c r="L212" i="61"/>
  <c r="L202" i="61"/>
  <c r="M202" i="61" s="1"/>
  <c r="L151" i="61"/>
  <c r="L141" i="61"/>
  <c r="M141" i="61" s="1"/>
  <c r="L133" i="61"/>
  <c r="L129" i="61"/>
  <c r="M129" i="61" s="1"/>
  <c r="L125" i="61"/>
  <c r="L118" i="61"/>
  <c r="M118" i="61" s="1"/>
  <c r="L108" i="61"/>
  <c r="M108" i="61" s="1"/>
  <c r="L107" i="61"/>
  <c r="M107" i="61" s="1"/>
  <c r="L95" i="61"/>
  <c r="M95" i="61" s="1"/>
  <c r="L80" i="61"/>
  <c r="M80" i="61" s="1"/>
  <c r="L75" i="61"/>
  <c r="M75" i="61" s="1"/>
  <c r="L60" i="61"/>
  <c r="M60" i="61" s="1"/>
  <c r="L31" i="61"/>
  <c r="M31" i="61" s="1"/>
  <c r="L17" i="61"/>
  <c r="L93" i="61"/>
  <c r="M93" i="61" s="1"/>
  <c r="L77" i="61"/>
  <c r="M77" i="61" s="1"/>
  <c r="L61" i="61"/>
  <c r="L45" i="61"/>
  <c r="L29" i="61"/>
  <c r="M29" i="61" s="1"/>
  <c r="L245" i="61"/>
  <c r="M245" i="61" s="1"/>
  <c r="L213" i="61"/>
  <c r="M213" i="61" s="1"/>
  <c r="L181" i="61"/>
  <c r="L149" i="61"/>
  <c r="L117" i="61"/>
  <c r="M117" i="61" s="1"/>
  <c r="L94" i="61"/>
  <c r="M94" i="61" s="1"/>
  <c r="L78" i="61"/>
  <c r="M78" i="61" s="1"/>
  <c r="L62" i="61"/>
  <c r="M62" i="61" s="1"/>
  <c r="L46" i="61"/>
  <c r="M46" i="61" s="1"/>
  <c r="L30" i="61"/>
  <c r="M30" i="61" s="1"/>
  <c r="L21" i="61"/>
  <c r="M21" i="61" s="1"/>
  <c r="AJ8" i="62"/>
  <c r="AJ54" i="62"/>
  <c r="AJ30" i="62"/>
  <c r="AJ102" i="62"/>
  <c r="AJ70" i="62"/>
  <c r="AJ86" i="62"/>
  <c r="AJ121" i="62"/>
  <c r="AJ137" i="62"/>
  <c r="AJ153" i="62"/>
  <c r="AJ39" i="62"/>
  <c r="AJ55" i="62"/>
  <c r="AJ71" i="62"/>
  <c r="AJ87" i="62"/>
  <c r="AJ103" i="62"/>
  <c r="AJ119" i="62"/>
  <c r="AJ135" i="62"/>
  <c r="AJ151" i="62"/>
  <c r="AJ37" i="62"/>
  <c r="AJ53" i="62"/>
  <c r="AJ69" i="62"/>
  <c r="AJ85" i="62"/>
  <c r="AJ101" i="62"/>
  <c r="AJ33" i="62"/>
  <c r="AJ49" i="62"/>
  <c r="AJ65" i="62"/>
  <c r="AJ81" i="62"/>
  <c r="AJ97" i="62"/>
  <c r="AJ113" i="62"/>
  <c r="AJ129" i="62"/>
  <c r="AJ145" i="62"/>
  <c r="AJ31" i="62"/>
  <c r="AJ47" i="62"/>
  <c r="AJ63" i="62"/>
  <c r="AJ79" i="62"/>
  <c r="AJ95" i="62"/>
  <c r="AJ111" i="62"/>
  <c r="AJ127" i="62"/>
  <c r="AJ143" i="62"/>
  <c r="AJ29" i="62"/>
  <c r="AJ45" i="62"/>
  <c r="AJ61" i="62"/>
  <c r="AJ77" i="62"/>
  <c r="AJ93" i="62"/>
  <c r="AJ109" i="62"/>
  <c r="W8" i="61" l="1"/>
  <c r="W274" i="61" s="1"/>
  <c r="V274" i="61"/>
  <c r="M231" i="61"/>
  <c r="M36" i="61"/>
  <c r="M130" i="61"/>
  <c r="M59" i="61"/>
  <c r="M33" i="61"/>
  <c r="M55" i="61"/>
  <c r="M214" i="61"/>
  <c r="M261" i="61"/>
  <c r="M259" i="61"/>
  <c r="M76" i="61"/>
  <c r="M26" i="61"/>
  <c r="M263" i="61"/>
  <c r="M228" i="61"/>
  <c r="M11" i="61"/>
  <c r="M146" i="61"/>
  <c r="M127" i="61"/>
  <c r="M236" i="61"/>
  <c r="M50" i="61"/>
  <c r="M43" i="61"/>
  <c r="M234" i="61"/>
  <c r="M39" i="61"/>
  <c r="M218" i="61"/>
  <c r="M45" i="61"/>
  <c r="M140" i="61"/>
  <c r="M249" i="61"/>
  <c r="M61" i="61"/>
  <c r="M151" i="61"/>
  <c r="M92" i="61"/>
  <c r="M150" i="61"/>
  <c r="M53" i="61"/>
  <c r="M230" i="61"/>
  <c r="M256" i="61"/>
  <c r="M217" i="61"/>
  <c r="M160" i="61"/>
  <c r="M70" i="61"/>
  <c r="M97" i="61"/>
  <c r="M20" i="61"/>
  <c r="M149" i="61"/>
  <c r="M212" i="61"/>
  <c r="M161" i="61"/>
  <c r="M258" i="61"/>
  <c r="M195" i="61"/>
  <c r="M91" i="61"/>
  <c r="M136" i="61"/>
  <c r="M56" i="61"/>
  <c r="M10" i="61"/>
  <c r="M8" i="61"/>
  <c r="L274" i="61"/>
  <c r="M167" i="61"/>
  <c r="M132" i="61"/>
  <c r="M225" i="61"/>
  <c r="M133" i="61"/>
  <c r="M139" i="61"/>
  <c r="M181" i="61"/>
  <c r="M17" i="61"/>
  <c r="M193" i="61"/>
  <c r="M205" i="61"/>
  <c r="M138" i="61"/>
  <c r="M15" i="61"/>
  <c r="M147" i="61"/>
  <c r="M27" i="61"/>
  <c r="M221" i="61"/>
  <c r="M25" i="61"/>
  <c r="M177" i="61"/>
  <c r="M23" i="61"/>
  <c r="M125" i="61"/>
  <c r="M215" i="61"/>
  <c r="M173" i="61"/>
  <c r="M182" i="61"/>
  <c r="M159" i="61"/>
  <c r="M22" i="61"/>
  <c r="M239" i="61"/>
  <c r="M166" i="61"/>
  <c r="M175" i="61"/>
  <c r="M135" i="61"/>
  <c r="M89" i="61"/>
  <c r="M186" i="61"/>
  <c r="M242" i="61"/>
  <c r="M250" i="61"/>
  <c r="M185" i="61"/>
  <c r="M126" i="61"/>
  <c r="M189" i="61"/>
  <c r="M83" i="61"/>
  <c r="M179" i="61"/>
  <c r="M199" i="61"/>
  <c r="M204" i="61"/>
  <c r="M123" i="61"/>
  <c r="M54" i="61"/>
  <c r="M254" i="61"/>
  <c r="M237" i="61"/>
  <c r="M208" i="61"/>
  <c r="M152" i="61"/>
  <c r="M99" i="61"/>
  <c r="M82" i="61"/>
  <c r="E274" i="62"/>
  <c r="M274" i="61" l="1"/>
  <c r="F274" i="62"/>
  <c r="G274" i="62"/>
  <c r="I274" i="62"/>
  <c r="E41" i="68" l="1"/>
  <c r="AY208" i="49" l="1"/>
  <c r="AY209" i="49"/>
  <c r="AY210" i="49"/>
  <c r="AY211" i="49"/>
  <c r="AY212" i="49"/>
  <c r="AY213" i="49"/>
  <c r="AY214" i="49"/>
  <c r="AY215" i="49"/>
  <c r="AY216" i="49"/>
  <c r="AY217" i="49"/>
  <c r="AY218" i="49"/>
  <c r="AY219" i="49"/>
  <c r="AY220" i="49"/>
  <c r="AY221" i="49"/>
  <c r="AY222" i="49"/>
  <c r="AY223" i="49"/>
  <c r="AY224" i="49"/>
  <c r="AY225" i="49"/>
  <c r="AY226" i="49"/>
  <c r="AY227" i="49"/>
  <c r="AY228" i="49"/>
  <c r="AY229" i="49"/>
  <c r="AY230" i="49"/>
  <c r="AY231" i="49"/>
  <c r="AY232" i="49"/>
  <c r="AY233" i="49"/>
  <c r="AY234" i="49"/>
  <c r="AY235" i="49"/>
  <c r="AY236" i="49"/>
  <c r="AY237" i="49"/>
  <c r="AY238" i="49"/>
  <c r="AY239" i="49"/>
  <c r="AY240" i="49"/>
  <c r="AY241" i="49"/>
  <c r="AY242" i="49"/>
  <c r="AY243" i="49"/>
  <c r="AY244" i="49"/>
  <c r="AY245" i="49"/>
  <c r="AY246" i="49"/>
  <c r="AY247" i="49"/>
  <c r="AY248" i="49"/>
  <c r="AY249" i="49"/>
  <c r="AY250" i="49"/>
  <c r="AY251" i="49"/>
  <c r="AY252" i="49"/>
  <c r="AY253" i="49"/>
  <c r="AY254" i="49"/>
  <c r="AY256" i="49"/>
  <c r="AS213" i="49"/>
  <c r="F264" i="49"/>
  <c r="G264" i="49"/>
  <c r="H264" i="49"/>
  <c r="I264" i="49"/>
  <c r="J264" i="49"/>
  <c r="M264" i="49"/>
  <c r="N264" i="49"/>
  <c r="O264" i="49"/>
  <c r="P264" i="49"/>
  <c r="Q264" i="49"/>
  <c r="R264" i="49"/>
  <c r="S264" i="49"/>
  <c r="T264" i="49"/>
  <c r="U264" i="49"/>
  <c r="V264" i="49"/>
  <c r="W264" i="49"/>
  <c r="X264" i="49"/>
  <c r="Y264" i="49"/>
  <c r="Z264" i="49"/>
  <c r="AA264" i="49"/>
  <c r="AB264" i="49"/>
  <c r="AC264" i="49"/>
  <c r="AD264" i="49"/>
  <c r="AE264" i="49"/>
  <c r="AF264" i="49"/>
  <c r="AG264" i="49"/>
  <c r="AH264" i="49"/>
  <c r="AI264" i="49"/>
  <c r="AJ264" i="49"/>
  <c r="AK264" i="49"/>
  <c r="AL264" i="49"/>
  <c r="AM264" i="49"/>
  <c r="AN264" i="49"/>
  <c r="AO264" i="49"/>
  <c r="AP264" i="49"/>
  <c r="AQ264" i="49"/>
  <c r="AR264" i="49"/>
  <c r="E264" i="49"/>
  <c r="D5" i="11" l="1"/>
  <c r="D4" i="11"/>
  <c r="D17" i="11" l="1"/>
  <c r="J23" i="11"/>
  <c r="J24" i="11"/>
  <c r="D15" i="11"/>
  <c r="N35" i="11" s="1"/>
  <c r="E24" i="11"/>
  <c r="E44" i="11" s="1"/>
  <c r="E23" i="11"/>
  <c r="E22" i="11"/>
  <c r="E21" i="11"/>
  <c r="E20" i="11"/>
  <c r="E19" i="11"/>
  <c r="E18" i="11"/>
  <c r="E38" i="11" s="1"/>
  <c r="R14" i="11"/>
  <c r="P48" i="11"/>
  <c r="J48" i="11"/>
  <c r="O48" i="11"/>
  <c r="N48" i="11"/>
  <c r="M48" i="11"/>
  <c r="L48" i="11"/>
  <c r="K48" i="11"/>
  <c r="J18" i="11"/>
  <c r="J22" i="11"/>
  <c r="J21" i="11"/>
  <c r="J20" i="11"/>
  <c r="J19" i="11"/>
  <c r="H35" i="11" l="1"/>
  <c r="K35" i="11"/>
  <c r="E35" i="11"/>
  <c r="M35" i="11"/>
  <c r="F35" i="11"/>
  <c r="P35" i="11"/>
  <c r="I35" i="11"/>
  <c r="J35" i="11"/>
  <c r="L35" i="11"/>
  <c r="G35" i="11"/>
  <c r="O35" i="11"/>
  <c r="M37" i="11"/>
  <c r="F37" i="11"/>
  <c r="N37" i="11"/>
  <c r="K37" i="11"/>
  <c r="G37" i="11"/>
  <c r="O37" i="11"/>
  <c r="L37" i="11"/>
  <c r="H37" i="11"/>
  <c r="P37" i="11"/>
  <c r="J37" i="11"/>
  <c r="I37" i="11"/>
  <c r="E37" i="11"/>
  <c r="S48" i="11"/>
  <c r="Q48" i="11"/>
  <c r="F25" i="11" l="1"/>
  <c r="H25" i="11"/>
  <c r="I25" i="11"/>
  <c r="K25" i="11"/>
  <c r="L25" i="11"/>
  <c r="M25" i="11"/>
  <c r="O25" i="11"/>
  <c r="P25" i="11"/>
  <c r="AY205" i="49"/>
  <c r="AU71" i="49" l="1"/>
  <c r="AV71" i="49"/>
  <c r="AW71" i="49"/>
  <c r="AX71" i="49"/>
  <c r="AY71" i="49"/>
  <c r="AZ71" i="49"/>
  <c r="BA71" i="49"/>
  <c r="AU72" i="49"/>
  <c r="AV72" i="49"/>
  <c r="AW72" i="49"/>
  <c r="AX72" i="49"/>
  <c r="AY72" i="49"/>
  <c r="AZ72" i="49"/>
  <c r="BA72" i="49"/>
  <c r="AU73" i="49"/>
  <c r="AV73" i="49"/>
  <c r="AW73" i="49"/>
  <c r="AX73" i="49"/>
  <c r="AY73" i="49"/>
  <c r="AZ73" i="49"/>
  <c r="BA73" i="49"/>
  <c r="AU74" i="49"/>
  <c r="AV74" i="49"/>
  <c r="AW74" i="49"/>
  <c r="AX74" i="49"/>
  <c r="AY74" i="49"/>
  <c r="AZ74" i="49"/>
  <c r="BA74" i="49"/>
  <c r="AU75" i="49"/>
  <c r="AV75" i="49"/>
  <c r="AW75" i="49"/>
  <c r="AX75" i="49"/>
  <c r="AY75" i="49"/>
  <c r="AZ75" i="49"/>
  <c r="BA75" i="49"/>
  <c r="AU76" i="49"/>
  <c r="AV76" i="49"/>
  <c r="AW76" i="49"/>
  <c r="AX76" i="49"/>
  <c r="AY76" i="49"/>
  <c r="AZ76" i="49"/>
  <c r="BA76" i="49"/>
  <c r="AU77" i="49"/>
  <c r="AV77" i="49"/>
  <c r="AW77" i="49"/>
  <c r="AX77" i="49"/>
  <c r="AY77" i="49"/>
  <c r="AZ77" i="49"/>
  <c r="BA77" i="49"/>
  <c r="AU78" i="49"/>
  <c r="AV78" i="49"/>
  <c r="AW78" i="49"/>
  <c r="AX78" i="49"/>
  <c r="AY78" i="49"/>
  <c r="AZ78" i="49"/>
  <c r="BA78" i="49"/>
  <c r="AU79" i="49"/>
  <c r="AV79" i="49"/>
  <c r="AW79" i="49"/>
  <c r="AX79" i="49"/>
  <c r="AY79" i="49"/>
  <c r="AZ79" i="49"/>
  <c r="BA79" i="49"/>
  <c r="AU80" i="49"/>
  <c r="AV80" i="49"/>
  <c r="AW80" i="49"/>
  <c r="AX80" i="49"/>
  <c r="AY80" i="49"/>
  <c r="AZ80" i="49"/>
  <c r="BA80" i="49"/>
  <c r="AU81" i="49"/>
  <c r="AV81" i="49"/>
  <c r="AW81" i="49"/>
  <c r="AX81" i="49"/>
  <c r="AY81" i="49"/>
  <c r="AZ81" i="49"/>
  <c r="BA81" i="49"/>
  <c r="AU82" i="49"/>
  <c r="AV82" i="49"/>
  <c r="AW82" i="49"/>
  <c r="AX82" i="49"/>
  <c r="AY82" i="49"/>
  <c r="AZ82" i="49"/>
  <c r="BA82" i="49"/>
  <c r="AU83" i="49"/>
  <c r="AV83" i="49"/>
  <c r="AW83" i="49"/>
  <c r="AX83" i="49"/>
  <c r="AY83" i="49"/>
  <c r="AZ83" i="49"/>
  <c r="BA83" i="49"/>
  <c r="AU84" i="49"/>
  <c r="AV84" i="49"/>
  <c r="AW84" i="49"/>
  <c r="AX84" i="49"/>
  <c r="AY84" i="49"/>
  <c r="AZ84" i="49"/>
  <c r="BA84" i="49"/>
  <c r="AU85" i="49"/>
  <c r="AV85" i="49"/>
  <c r="AW85" i="49"/>
  <c r="AX85" i="49"/>
  <c r="AY85" i="49"/>
  <c r="AZ85" i="49"/>
  <c r="BA85" i="49"/>
  <c r="AU86" i="49"/>
  <c r="AV86" i="49"/>
  <c r="AW86" i="49"/>
  <c r="AX86" i="49"/>
  <c r="AY86" i="49"/>
  <c r="AZ86" i="49"/>
  <c r="BA86" i="49"/>
  <c r="AU87" i="49"/>
  <c r="AV87" i="49"/>
  <c r="AW87" i="49"/>
  <c r="AX87" i="49"/>
  <c r="AY87" i="49"/>
  <c r="AZ87" i="49"/>
  <c r="BA87" i="49"/>
  <c r="AU88" i="49"/>
  <c r="AV88" i="49"/>
  <c r="AW88" i="49"/>
  <c r="AX88" i="49"/>
  <c r="AY88" i="49"/>
  <c r="AZ88" i="49"/>
  <c r="BA88" i="49"/>
  <c r="AU89" i="49"/>
  <c r="AV89" i="49"/>
  <c r="AW89" i="49"/>
  <c r="AX89" i="49"/>
  <c r="AY89" i="49"/>
  <c r="AZ89" i="49"/>
  <c r="BA89" i="49"/>
  <c r="AU90" i="49"/>
  <c r="AV90" i="49"/>
  <c r="AW90" i="49"/>
  <c r="AX90" i="49"/>
  <c r="AY90" i="49"/>
  <c r="AZ90" i="49"/>
  <c r="BA90" i="49"/>
  <c r="AU91" i="49"/>
  <c r="AV91" i="49"/>
  <c r="AW91" i="49"/>
  <c r="AX91" i="49"/>
  <c r="AY91" i="49"/>
  <c r="AZ91" i="49"/>
  <c r="BA91" i="49"/>
  <c r="AU92" i="49"/>
  <c r="AV92" i="49"/>
  <c r="AW92" i="49"/>
  <c r="AX92" i="49"/>
  <c r="AY92" i="49"/>
  <c r="AZ92" i="49"/>
  <c r="BA92" i="49"/>
  <c r="AU93" i="49"/>
  <c r="AV93" i="49"/>
  <c r="AW93" i="49"/>
  <c r="AX93" i="49"/>
  <c r="AY93" i="49"/>
  <c r="AZ93" i="49"/>
  <c r="BA93" i="49"/>
  <c r="AU94" i="49"/>
  <c r="AV94" i="49"/>
  <c r="AW94" i="49"/>
  <c r="AX94" i="49"/>
  <c r="AY94" i="49"/>
  <c r="AZ94" i="49"/>
  <c r="BA94" i="49"/>
  <c r="AU95" i="49"/>
  <c r="AV95" i="49"/>
  <c r="AW95" i="49"/>
  <c r="AX95" i="49"/>
  <c r="AY95" i="49"/>
  <c r="AZ95" i="49"/>
  <c r="BA95" i="49"/>
  <c r="AU96" i="49"/>
  <c r="AV96" i="49"/>
  <c r="AW96" i="49"/>
  <c r="AX96" i="49"/>
  <c r="AY96" i="49"/>
  <c r="AZ96" i="49"/>
  <c r="BA96" i="49"/>
  <c r="AU97" i="49"/>
  <c r="AV97" i="49"/>
  <c r="AW97" i="49"/>
  <c r="AX97" i="49"/>
  <c r="AY97" i="49"/>
  <c r="AZ97" i="49"/>
  <c r="BA97" i="49"/>
  <c r="AU98" i="49"/>
  <c r="AV98" i="49"/>
  <c r="AW98" i="49"/>
  <c r="AX98" i="49"/>
  <c r="AY98" i="49"/>
  <c r="AZ98" i="49"/>
  <c r="BA98" i="49"/>
  <c r="AU99" i="49"/>
  <c r="AV99" i="49"/>
  <c r="AW99" i="49"/>
  <c r="AX99" i="49"/>
  <c r="AY99" i="49"/>
  <c r="AZ99" i="49"/>
  <c r="BA99" i="49"/>
  <c r="AU100" i="49"/>
  <c r="AV100" i="49"/>
  <c r="AW100" i="49"/>
  <c r="AX100" i="49"/>
  <c r="AY100" i="49"/>
  <c r="AZ100" i="49"/>
  <c r="BA100" i="49"/>
  <c r="AU101" i="49"/>
  <c r="AV101" i="49"/>
  <c r="AW101" i="49"/>
  <c r="AX101" i="49"/>
  <c r="AY101" i="49"/>
  <c r="AZ101" i="49"/>
  <c r="BA101" i="49"/>
  <c r="AU102" i="49"/>
  <c r="AV102" i="49"/>
  <c r="AW102" i="49"/>
  <c r="AX102" i="49"/>
  <c r="AY102" i="49"/>
  <c r="AZ102" i="49"/>
  <c r="BA102" i="49"/>
  <c r="AU103" i="49"/>
  <c r="AV103" i="49"/>
  <c r="AW103" i="49"/>
  <c r="AX103" i="49"/>
  <c r="AY103" i="49"/>
  <c r="AZ103" i="49"/>
  <c r="BA103" i="49"/>
  <c r="AU104" i="49"/>
  <c r="AV104" i="49"/>
  <c r="AW104" i="49"/>
  <c r="AX104" i="49"/>
  <c r="AY104" i="49"/>
  <c r="AZ104" i="49"/>
  <c r="BA104" i="49"/>
  <c r="AU105" i="49"/>
  <c r="AV105" i="49"/>
  <c r="AW105" i="49"/>
  <c r="AX105" i="49"/>
  <c r="AY105" i="49"/>
  <c r="AZ105" i="49"/>
  <c r="BA105" i="49"/>
  <c r="AU106" i="49"/>
  <c r="AV106" i="49"/>
  <c r="AW106" i="49"/>
  <c r="AX106" i="49"/>
  <c r="AY106" i="49"/>
  <c r="AZ106" i="49"/>
  <c r="BA106" i="49"/>
  <c r="AU107" i="49"/>
  <c r="AV107" i="49"/>
  <c r="AW107" i="49"/>
  <c r="AX107" i="49"/>
  <c r="AY107" i="49"/>
  <c r="AZ107" i="49"/>
  <c r="BA107" i="49"/>
  <c r="AU108" i="49"/>
  <c r="AV108" i="49"/>
  <c r="AW108" i="49"/>
  <c r="AX108" i="49"/>
  <c r="AY108" i="49"/>
  <c r="AZ108" i="49"/>
  <c r="BA108" i="49"/>
  <c r="AU109" i="49"/>
  <c r="AV109" i="49"/>
  <c r="AW109" i="49"/>
  <c r="AX109" i="49"/>
  <c r="AY109" i="49"/>
  <c r="AZ109" i="49"/>
  <c r="BA109" i="49"/>
  <c r="AU110" i="49"/>
  <c r="AV110" i="49"/>
  <c r="AW110" i="49"/>
  <c r="AX110" i="49"/>
  <c r="AY110" i="49"/>
  <c r="AZ110" i="49"/>
  <c r="BA110" i="49"/>
  <c r="AU111" i="49"/>
  <c r="AV111" i="49"/>
  <c r="AW111" i="49"/>
  <c r="AX111" i="49"/>
  <c r="AY111" i="49"/>
  <c r="AZ111" i="49"/>
  <c r="BA111" i="49"/>
  <c r="AU112" i="49"/>
  <c r="AV112" i="49"/>
  <c r="AW112" i="49"/>
  <c r="AX112" i="49"/>
  <c r="AY112" i="49"/>
  <c r="AZ112" i="49"/>
  <c r="BA112" i="49"/>
  <c r="AU113" i="49"/>
  <c r="AV113" i="49"/>
  <c r="AW113" i="49"/>
  <c r="AX113" i="49"/>
  <c r="AY113" i="49"/>
  <c r="AZ113" i="49"/>
  <c r="BA113" i="49"/>
  <c r="AU114" i="49"/>
  <c r="AV114" i="49"/>
  <c r="AW114" i="49"/>
  <c r="AX114" i="49"/>
  <c r="AY114" i="49"/>
  <c r="AZ114" i="49"/>
  <c r="BA114" i="49"/>
  <c r="AU115" i="49"/>
  <c r="AV115" i="49"/>
  <c r="AW115" i="49"/>
  <c r="AX115" i="49"/>
  <c r="AY115" i="49"/>
  <c r="AZ115" i="49"/>
  <c r="BA115" i="49"/>
  <c r="AU116" i="49"/>
  <c r="AV116" i="49"/>
  <c r="AW116" i="49"/>
  <c r="AX116" i="49"/>
  <c r="AY116" i="49"/>
  <c r="AZ116" i="49"/>
  <c r="BA116" i="49"/>
  <c r="AU117" i="49"/>
  <c r="AV117" i="49"/>
  <c r="AW117" i="49"/>
  <c r="AX117" i="49"/>
  <c r="AY117" i="49"/>
  <c r="AZ117" i="49"/>
  <c r="BA117" i="49"/>
  <c r="AU118" i="49"/>
  <c r="AV118" i="49"/>
  <c r="AW118" i="49"/>
  <c r="AX118" i="49"/>
  <c r="AY118" i="49"/>
  <c r="AZ118" i="49"/>
  <c r="BA118" i="49"/>
  <c r="AU119" i="49"/>
  <c r="AV119" i="49"/>
  <c r="AW119" i="49"/>
  <c r="AX119" i="49"/>
  <c r="AY119" i="49"/>
  <c r="AZ119" i="49"/>
  <c r="BA119" i="49"/>
  <c r="AU120" i="49"/>
  <c r="AV120" i="49"/>
  <c r="AW120" i="49"/>
  <c r="AX120" i="49"/>
  <c r="AY120" i="49"/>
  <c r="AZ120" i="49"/>
  <c r="BA120" i="49"/>
  <c r="AU121" i="49"/>
  <c r="AV121" i="49"/>
  <c r="AW121" i="49"/>
  <c r="AX121" i="49"/>
  <c r="AY121" i="49"/>
  <c r="AZ121" i="49"/>
  <c r="BA121" i="49"/>
  <c r="AU122" i="49"/>
  <c r="AV122" i="49"/>
  <c r="AW122" i="49"/>
  <c r="AX122" i="49"/>
  <c r="AY122" i="49"/>
  <c r="AZ122" i="49"/>
  <c r="BA122" i="49"/>
  <c r="AU123" i="49"/>
  <c r="AV123" i="49"/>
  <c r="AW123" i="49"/>
  <c r="AX123" i="49"/>
  <c r="AY123" i="49"/>
  <c r="AZ123" i="49"/>
  <c r="BA123" i="49"/>
  <c r="AU124" i="49"/>
  <c r="AV124" i="49"/>
  <c r="AW124" i="49"/>
  <c r="AX124" i="49"/>
  <c r="AY124" i="49"/>
  <c r="AZ124" i="49"/>
  <c r="BA124" i="49"/>
  <c r="AU125" i="49"/>
  <c r="AV125" i="49"/>
  <c r="AW125" i="49"/>
  <c r="AX125" i="49"/>
  <c r="AY125" i="49"/>
  <c r="AZ125" i="49"/>
  <c r="BA125" i="49"/>
  <c r="AU126" i="49"/>
  <c r="AV126" i="49"/>
  <c r="AW126" i="49"/>
  <c r="AX126" i="49"/>
  <c r="AY126" i="49"/>
  <c r="AZ126" i="49"/>
  <c r="BA126" i="49"/>
  <c r="AU127" i="49"/>
  <c r="AV127" i="49"/>
  <c r="AW127" i="49"/>
  <c r="AX127" i="49"/>
  <c r="AY127" i="49"/>
  <c r="AZ127" i="49"/>
  <c r="BA127" i="49"/>
  <c r="AU128" i="49"/>
  <c r="AV128" i="49"/>
  <c r="AW128" i="49"/>
  <c r="AX128" i="49"/>
  <c r="AY128" i="49"/>
  <c r="AZ128" i="49"/>
  <c r="BA128" i="49"/>
  <c r="AU129" i="49"/>
  <c r="AV129" i="49"/>
  <c r="AW129" i="49"/>
  <c r="AX129" i="49"/>
  <c r="AY129" i="49"/>
  <c r="AZ129" i="49"/>
  <c r="BA129" i="49"/>
  <c r="AU130" i="49"/>
  <c r="AV130" i="49"/>
  <c r="AW130" i="49"/>
  <c r="AX130" i="49"/>
  <c r="AY130" i="49"/>
  <c r="AZ130" i="49"/>
  <c r="BA130" i="49"/>
  <c r="AU131" i="49"/>
  <c r="AV131" i="49"/>
  <c r="AW131" i="49"/>
  <c r="AX131" i="49"/>
  <c r="AY131" i="49"/>
  <c r="AZ131" i="49"/>
  <c r="BA131" i="49"/>
  <c r="AU132" i="49"/>
  <c r="AV132" i="49"/>
  <c r="AW132" i="49"/>
  <c r="AY132" i="49"/>
  <c r="AZ132" i="49"/>
  <c r="BA132" i="49"/>
  <c r="AU133" i="49"/>
  <c r="AV133" i="49"/>
  <c r="AW133" i="49"/>
  <c r="AX133" i="49"/>
  <c r="AY133" i="49"/>
  <c r="AZ133" i="49"/>
  <c r="BA133" i="49"/>
  <c r="AU134" i="49"/>
  <c r="AV134" i="49"/>
  <c r="AW134" i="49"/>
  <c r="AX134" i="49"/>
  <c r="AY134" i="49"/>
  <c r="AZ134" i="49"/>
  <c r="BA134" i="49"/>
  <c r="AU135" i="49"/>
  <c r="AV135" i="49"/>
  <c r="AW135" i="49"/>
  <c r="AX135" i="49"/>
  <c r="AY135" i="49"/>
  <c r="AZ135" i="49"/>
  <c r="BA135" i="49"/>
  <c r="AU136" i="49"/>
  <c r="AV136" i="49"/>
  <c r="AW136" i="49"/>
  <c r="AX136" i="49"/>
  <c r="AY136" i="49"/>
  <c r="AZ136" i="49"/>
  <c r="BA136" i="49"/>
  <c r="AU137" i="49"/>
  <c r="AV137" i="49"/>
  <c r="AW137" i="49"/>
  <c r="AX137" i="49"/>
  <c r="AY137" i="49"/>
  <c r="AZ137" i="49"/>
  <c r="BA137" i="49"/>
  <c r="AU138" i="49"/>
  <c r="AV138" i="49"/>
  <c r="AW138" i="49"/>
  <c r="AX138" i="49"/>
  <c r="AY138" i="49"/>
  <c r="AZ138" i="49"/>
  <c r="BA138" i="49"/>
  <c r="AU139" i="49"/>
  <c r="AV139" i="49"/>
  <c r="AW139" i="49"/>
  <c r="AX139" i="49"/>
  <c r="AY139" i="49"/>
  <c r="AZ139" i="49"/>
  <c r="BA139" i="49"/>
  <c r="AU140" i="49"/>
  <c r="AV140" i="49"/>
  <c r="AW140" i="49"/>
  <c r="AX140" i="49"/>
  <c r="AY140" i="49"/>
  <c r="AZ140" i="49"/>
  <c r="BA140" i="49"/>
  <c r="AU141" i="49"/>
  <c r="AV141" i="49"/>
  <c r="AW141" i="49"/>
  <c r="AX141" i="49"/>
  <c r="AY141" i="49"/>
  <c r="AZ141" i="49"/>
  <c r="BA141" i="49"/>
  <c r="AU142" i="49"/>
  <c r="AV142" i="49"/>
  <c r="AW142" i="49"/>
  <c r="AX142" i="49"/>
  <c r="AY142" i="49"/>
  <c r="AZ142" i="49"/>
  <c r="BA142" i="49"/>
  <c r="AU143" i="49"/>
  <c r="AV143" i="49"/>
  <c r="AW143" i="49"/>
  <c r="AX143" i="49"/>
  <c r="AY143" i="49"/>
  <c r="AZ143" i="49"/>
  <c r="BA143" i="49"/>
  <c r="AU144" i="49"/>
  <c r="AV144" i="49"/>
  <c r="AW144" i="49"/>
  <c r="AX144" i="49"/>
  <c r="AY144" i="49"/>
  <c r="AZ144" i="49"/>
  <c r="BA144" i="49"/>
  <c r="AU145" i="49"/>
  <c r="AV145" i="49"/>
  <c r="AW145" i="49"/>
  <c r="AX145" i="49"/>
  <c r="AY145" i="49"/>
  <c r="AZ145" i="49"/>
  <c r="BA145" i="49"/>
  <c r="AU146" i="49"/>
  <c r="AV146" i="49"/>
  <c r="AW146" i="49"/>
  <c r="AX146" i="49"/>
  <c r="AY146" i="49"/>
  <c r="AZ146" i="49"/>
  <c r="BA146" i="49"/>
  <c r="AU147" i="49"/>
  <c r="AV147" i="49"/>
  <c r="AW147" i="49"/>
  <c r="AX147" i="49"/>
  <c r="AY147" i="49"/>
  <c r="AZ147" i="49"/>
  <c r="BA147" i="49"/>
  <c r="AU148" i="49"/>
  <c r="AV148" i="49"/>
  <c r="AW148" i="49"/>
  <c r="AX148" i="49"/>
  <c r="AY148" i="49"/>
  <c r="AZ148" i="49"/>
  <c r="BA148" i="49"/>
  <c r="AU149" i="49"/>
  <c r="AV149" i="49"/>
  <c r="AW149" i="49"/>
  <c r="AX149" i="49"/>
  <c r="AY149" i="49"/>
  <c r="AZ149" i="49"/>
  <c r="BA149" i="49"/>
  <c r="AU150" i="49"/>
  <c r="AV150" i="49"/>
  <c r="AW150" i="49"/>
  <c r="AX150" i="49"/>
  <c r="AY150" i="49"/>
  <c r="AZ150" i="49"/>
  <c r="BA150" i="49"/>
  <c r="AU151" i="49"/>
  <c r="AV151" i="49"/>
  <c r="AW151" i="49"/>
  <c r="AX151" i="49"/>
  <c r="AY151" i="49"/>
  <c r="AZ151" i="49"/>
  <c r="BA151" i="49"/>
  <c r="AU152" i="49"/>
  <c r="AV152" i="49"/>
  <c r="AW152" i="49"/>
  <c r="AX152" i="49"/>
  <c r="AY152" i="49"/>
  <c r="AZ152" i="49"/>
  <c r="BA152" i="49"/>
  <c r="AU154" i="49"/>
  <c r="AV154" i="49"/>
  <c r="AW154" i="49"/>
  <c r="AX154" i="49"/>
  <c r="AY154" i="49"/>
  <c r="AZ154" i="49"/>
  <c r="BA154" i="49"/>
  <c r="AU155" i="49"/>
  <c r="AV155" i="49"/>
  <c r="AW155" i="49"/>
  <c r="AX155" i="49"/>
  <c r="AY155" i="49"/>
  <c r="AZ155" i="49"/>
  <c r="BA155" i="49"/>
  <c r="AU156" i="49"/>
  <c r="AV156" i="49"/>
  <c r="AW156" i="49"/>
  <c r="AX156" i="49"/>
  <c r="AY156" i="49"/>
  <c r="AZ156" i="49"/>
  <c r="BA156" i="49"/>
  <c r="AU157" i="49"/>
  <c r="AV157" i="49"/>
  <c r="AW157" i="49"/>
  <c r="AX157" i="49"/>
  <c r="AY157" i="49"/>
  <c r="AZ157" i="49"/>
  <c r="BA157" i="49"/>
  <c r="AU158" i="49"/>
  <c r="AV158" i="49"/>
  <c r="AW158" i="49"/>
  <c r="AY158" i="49"/>
  <c r="AZ158" i="49"/>
  <c r="BA158" i="49"/>
  <c r="AU159" i="49"/>
  <c r="AV159" i="49"/>
  <c r="AW159" i="49"/>
  <c r="AX159" i="49"/>
  <c r="AY159" i="49"/>
  <c r="AZ159" i="49"/>
  <c r="BA159" i="49"/>
  <c r="AU160" i="49"/>
  <c r="AV160" i="49"/>
  <c r="AW160" i="49"/>
  <c r="AX160" i="49"/>
  <c r="AY160" i="49"/>
  <c r="AZ160" i="49"/>
  <c r="BA160" i="49"/>
  <c r="AU161" i="49"/>
  <c r="AV161" i="49"/>
  <c r="AW161" i="49"/>
  <c r="AX161" i="49"/>
  <c r="AY161" i="49"/>
  <c r="AZ161" i="49"/>
  <c r="BA161" i="49"/>
  <c r="AU162" i="49"/>
  <c r="AV162" i="49"/>
  <c r="AW162" i="49"/>
  <c r="AX162" i="49"/>
  <c r="AY162" i="49"/>
  <c r="AZ162" i="49"/>
  <c r="BA162" i="49"/>
  <c r="AU163" i="49"/>
  <c r="AV163" i="49"/>
  <c r="AW163" i="49"/>
  <c r="AX163" i="49"/>
  <c r="AY163" i="49"/>
  <c r="AZ163" i="49"/>
  <c r="BA163" i="49"/>
  <c r="AU164" i="49"/>
  <c r="AV164" i="49"/>
  <c r="AW164" i="49"/>
  <c r="AX164" i="49"/>
  <c r="AY164" i="49"/>
  <c r="AZ164" i="49"/>
  <c r="BA164" i="49"/>
  <c r="AU165" i="49"/>
  <c r="AV165" i="49"/>
  <c r="AW165" i="49"/>
  <c r="AX165" i="49"/>
  <c r="AY165" i="49"/>
  <c r="AZ165" i="49"/>
  <c r="BA165" i="49"/>
  <c r="AU166" i="49"/>
  <c r="AV166" i="49"/>
  <c r="AW166" i="49"/>
  <c r="AX166" i="49"/>
  <c r="AY166" i="49"/>
  <c r="AZ166" i="49"/>
  <c r="BA166" i="49"/>
  <c r="AU167" i="49"/>
  <c r="AV167" i="49"/>
  <c r="AW167" i="49"/>
  <c r="AX167" i="49"/>
  <c r="AY167" i="49"/>
  <c r="AZ167" i="49"/>
  <c r="BA167" i="49"/>
  <c r="AU168" i="49"/>
  <c r="AV168" i="49"/>
  <c r="AW168" i="49"/>
  <c r="AX168" i="49"/>
  <c r="AY168" i="49"/>
  <c r="AZ168" i="49"/>
  <c r="BA168" i="49"/>
  <c r="AU169" i="49"/>
  <c r="AV169" i="49"/>
  <c r="AW169" i="49"/>
  <c r="AX169" i="49"/>
  <c r="AY169" i="49"/>
  <c r="AZ169" i="49"/>
  <c r="BA169" i="49"/>
  <c r="AU170" i="49"/>
  <c r="AV170" i="49"/>
  <c r="AW170" i="49"/>
  <c r="AX170" i="49"/>
  <c r="AY170" i="49"/>
  <c r="AZ170" i="49"/>
  <c r="BA170" i="49"/>
  <c r="AU171" i="49"/>
  <c r="AV171" i="49"/>
  <c r="AW171" i="49"/>
  <c r="AX171" i="49"/>
  <c r="AY171" i="49"/>
  <c r="AZ171" i="49"/>
  <c r="BA171" i="49"/>
  <c r="AU172" i="49"/>
  <c r="AV172" i="49"/>
  <c r="AW172" i="49"/>
  <c r="AX172" i="49"/>
  <c r="AY172" i="49"/>
  <c r="AZ172" i="49"/>
  <c r="BA172" i="49"/>
  <c r="AU173" i="49"/>
  <c r="AV173" i="49"/>
  <c r="AW173" i="49"/>
  <c r="AX173" i="49"/>
  <c r="AY173" i="49"/>
  <c r="AZ173" i="49"/>
  <c r="BA173" i="49"/>
  <c r="AU174" i="49"/>
  <c r="AV174" i="49"/>
  <c r="AW174" i="49"/>
  <c r="AX174" i="49"/>
  <c r="AY174" i="49"/>
  <c r="AZ174" i="49"/>
  <c r="BA174" i="49"/>
  <c r="AU175" i="49"/>
  <c r="AV175" i="49"/>
  <c r="AW175" i="49"/>
  <c r="AX175" i="49"/>
  <c r="AY175" i="49"/>
  <c r="AZ175" i="49"/>
  <c r="BA175" i="49"/>
  <c r="AU176" i="49"/>
  <c r="AV176" i="49"/>
  <c r="AW176" i="49"/>
  <c r="AX176" i="49"/>
  <c r="AY176" i="49"/>
  <c r="AZ176" i="49"/>
  <c r="BA176" i="49"/>
  <c r="AU177" i="49"/>
  <c r="AV177" i="49"/>
  <c r="AW177" i="49"/>
  <c r="AX177" i="49"/>
  <c r="AY177" i="49"/>
  <c r="AZ177" i="49"/>
  <c r="BA177" i="49"/>
  <c r="AU178" i="49"/>
  <c r="AV178" i="49"/>
  <c r="AW178" i="49"/>
  <c r="AX178" i="49"/>
  <c r="AY178" i="49"/>
  <c r="AZ178" i="49"/>
  <c r="BA178" i="49"/>
  <c r="AU179" i="49"/>
  <c r="AV179" i="49"/>
  <c r="AW179" i="49"/>
  <c r="AX179" i="49"/>
  <c r="AY179" i="49"/>
  <c r="AZ179" i="49"/>
  <c r="BA179" i="49"/>
  <c r="AU180" i="49"/>
  <c r="AV180" i="49"/>
  <c r="AW180" i="49"/>
  <c r="AX180" i="49"/>
  <c r="AY180" i="49"/>
  <c r="AZ180" i="49"/>
  <c r="BA180" i="49"/>
  <c r="AU181" i="49"/>
  <c r="AV181" i="49"/>
  <c r="AW181" i="49"/>
  <c r="AX181" i="49"/>
  <c r="AY181" i="49"/>
  <c r="AZ181" i="49"/>
  <c r="BA181" i="49"/>
  <c r="AU182" i="49"/>
  <c r="AV182" i="49"/>
  <c r="AW182" i="49"/>
  <c r="AX182" i="49"/>
  <c r="AY182" i="49"/>
  <c r="AZ182" i="49"/>
  <c r="BA182" i="49"/>
  <c r="AU183" i="49"/>
  <c r="AV183" i="49"/>
  <c r="AW183" i="49"/>
  <c r="AX183" i="49"/>
  <c r="AY183" i="49"/>
  <c r="AZ183" i="49"/>
  <c r="BA183" i="49"/>
  <c r="AU184" i="49"/>
  <c r="AV184" i="49"/>
  <c r="AW184" i="49"/>
  <c r="AX184" i="49"/>
  <c r="AY184" i="49"/>
  <c r="AZ184" i="49"/>
  <c r="BA184" i="49"/>
  <c r="AU185" i="49"/>
  <c r="AV185" i="49"/>
  <c r="AW185" i="49"/>
  <c r="AX185" i="49"/>
  <c r="AY185" i="49"/>
  <c r="AZ185" i="49"/>
  <c r="BA185" i="49"/>
  <c r="AU186" i="49"/>
  <c r="AV186" i="49"/>
  <c r="AW186" i="49"/>
  <c r="AX186" i="49"/>
  <c r="AY186" i="49"/>
  <c r="AZ186" i="49"/>
  <c r="BA186" i="49"/>
  <c r="AU187" i="49"/>
  <c r="AV187" i="49"/>
  <c r="AW187" i="49"/>
  <c r="AX187" i="49"/>
  <c r="AY187" i="49"/>
  <c r="AZ187" i="49"/>
  <c r="BA187" i="49"/>
  <c r="AU188" i="49"/>
  <c r="AV188" i="49"/>
  <c r="AW188" i="49"/>
  <c r="AX188" i="49"/>
  <c r="AY188" i="49"/>
  <c r="AZ188" i="49"/>
  <c r="BA188" i="49"/>
  <c r="AU189" i="49"/>
  <c r="AV189" i="49"/>
  <c r="AW189" i="49"/>
  <c r="AX189" i="49"/>
  <c r="AY189" i="49"/>
  <c r="AZ189" i="49"/>
  <c r="BA189" i="49"/>
  <c r="AU190" i="49"/>
  <c r="AV190" i="49"/>
  <c r="AW190" i="49"/>
  <c r="AX190" i="49"/>
  <c r="AY190" i="49"/>
  <c r="AZ190" i="49"/>
  <c r="BA190" i="49"/>
  <c r="AU191" i="49"/>
  <c r="AV191" i="49"/>
  <c r="AW191" i="49"/>
  <c r="AX191" i="49"/>
  <c r="AY191" i="49"/>
  <c r="AZ191" i="49"/>
  <c r="BA191" i="49"/>
  <c r="AU192" i="49"/>
  <c r="AV192" i="49"/>
  <c r="AW192" i="49"/>
  <c r="AX192" i="49"/>
  <c r="AY192" i="49"/>
  <c r="AZ192" i="49"/>
  <c r="BA192" i="49"/>
  <c r="AU193" i="49"/>
  <c r="AV193" i="49"/>
  <c r="AW193" i="49"/>
  <c r="AX193" i="49"/>
  <c r="AY193" i="49"/>
  <c r="AZ193" i="49"/>
  <c r="BA193" i="49"/>
  <c r="AU194" i="49"/>
  <c r="AV194" i="49"/>
  <c r="AW194" i="49"/>
  <c r="AX194" i="49"/>
  <c r="AY194" i="49"/>
  <c r="AZ194" i="49"/>
  <c r="BA194" i="49"/>
  <c r="AU195" i="49"/>
  <c r="AV195" i="49"/>
  <c r="AW195" i="49"/>
  <c r="AX195" i="49"/>
  <c r="AY195" i="49"/>
  <c r="AZ195" i="49"/>
  <c r="BA195" i="49"/>
  <c r="AU196" i="49"/>
  <c r="AV196" i="49"/>
  <c r="AW196" i="49"/>
  <c r="AX196" i="49"/>
  <c r="AY196" i="49"/>
  <c r="AZ196" i="49"/>
  <c r="BA196" i="49"/>
  <c r="AU197" i="49"/>
  <c r="AV197" i="49"/>
  <c r="AW197" i="49"/>
  <c r="AX197" i="49"/>
  <c r="AY197" i="49"/>
  <c r="AZ197" i="49"/>
  <c r="BA197" i="49"/>
  <c r="AU198" i="49"/>
  <c r="AV198" i="49"/>
  <c r="AW198" i="49"/>
  <c r="AX198" i="49"/>
  <c r="AY198" i="49"/>
  <c r="AZ198" i="49"/>
  <c r="BA198" i="49"/>
  <c r="AU199" i="49"/>
  <c r="AV199" i="49"/>
  <c r="AW199" i="49"/>
  <c r="AX199" i="49"/>
  <c r="AY199" i="49"/>
  <c r="AZ199" i="49"/>
  <c r="BA199" i="49"/>
  <c r="AU200" i="49"/>
  <c r="AV200" i="49"/>
  <c r="AW200" i="49"/>
  <c r="AX200" i="49"/>
  <c r="AY200" i="49"/>
  <c r="AZ200" i="49"/>
  <c r="BA200" i="49"/>
  <c r="AU201" i="49"/>
  <c r="AV201" i="49"/>
  <c r="AW201" i="49"/>
  <c r="AX201" i="49"/>
  <c r="AY201" i="49"/>
  <c r="AZ201" i="49"/>
  <c r="BA201" i="49"/>
  <c r="AU202" i="49"/>
  <c r="AV202" i="49"/>
  <c r="AW202" i="49"/>
  <c r="AX202" i="49"/>
  <c r="AY202" i="49"/>
  <c r="AZ202" i="49"/>
  <c r="BA202" i="49"/>
  <c r="AU203" i="49"/>
  <c r="AV203" i="49"/>
  <c r="AW203" i="49"/>
  <c r="AY203" i="49"/>
  <c r="AZ203" i="49"/>
  <c r="BA203" i="49"/>
  <c r="AU204" i="49"/>
  <c r="AV204" i="49"/>
  <c r="AW204" i="49"/>
  <c r="AX204" i="49"/>
  <c r="AY204" i="49"/>
  <c r="AZ204" i="49"/>
  <c r="BA204" i="49"/>
  <c r="AU205" i="49"/>
  <c r="AV205" i="49"/>
  <c r="AW205" i="49"/>
  <c r="AX205" i="49"/>
  <c r="AZ205" i="49"/>
  <c r="BA205" i="49"/>
  <c r="AU206" i="49"/>
  <c r="AV206" i="49"/>
  <c r="AW206" i="49"/>
  <c r="AX206" i="49"/>
  <c r="AY206" i="49"/>
  <c r="AZ206" i="49"/>
  <c r="BA206" i="49"/>
  <c r="AU207" i="49"/>
  <c r="AV207" i="49"/>
  <c r="AW207" i="49"/>
  <c r="AX207" i="49"/>
  <c r="AY207" i="49"/>
  <c r="AZ207" i="49"/>
  <c r="BA207" i="49"/>
  <c r="AV70" i="49"/>
  <c r="AW70" i="49"/>
  <c r="AX70" i="49"/>
  <c r="AY70" i="49"/>
  <c r="AZ70" i="49"/>
  <c r="BA70" i="49"/>
  <c r="AU70" i="49"/>
  <c r="AU8" i="49"/>
  <c r="AV8" i="49"/>
  <c r="AW8" i="49"/>
  <c r="AX8" i="49"/>
  <c r="AY8" i="49"/>
  <c r="AZ8" i="49"/>
  <c r="BA8" i="49"/>
  <c r="AU9" i="49"/>
  <c r="AV9" i="49"/>
  <c r="AW9" i="49"/>
  <c r="AX9" i="49"/>
  <c r="AY9" i="49"/>
  <c r="AZ9" i="49"/>
  <c r="BA9" i="49"/>
  <c r="AU10" i="49"/>
  <c r="AV10" i="49"/>
  <c r="AW10" i="49"/>
  <c r="AX10" i="49"/>
  <c r="AY10" i="49"/>
  <c r="AZ10" i="49"/>
  <c r="BA10" i="49"/>
  <c r="AU11" i="49"/>
  <c r="AV11" i="49"/>
  <c r="AW11" i="49"/>
  <c r="AX11" i="49"/>
  <c r="AY11" i="49"/>
  <c r="AZ11" i="49"/>
  <c r="BA11" i="49"/>
  <c r="AU12" i="49"/>
  <c r="AV12" i="49"/>
  <c r="AW12" i="49"/>
  <c r="AX12" i="49"/>
  <c r="AY12" i="49"/>
  <c r="AZ12" i="49"/>
  <c r="BA12" i="49"/>
  <c r="AU13" i="49"/>
  <c r="AV13" i="49"/>
  <c r="AW13" i="49"/>
  <c r="AX13" i="49"/>
  <c r="AY13" i="49"/>
  <c r="AZ13" i="49"/>
  <c r="BA13" i="49"/>
  <c r="AU14" i="49"/>
  <c r="AV14" i="49"/>
  <c r="AW14" i="49"/>
  <c r="AX14" i="49"/>
  <c r="AY14" i="49"/>
  <c r="AZ14" i="49"/>
  <c r="BA14" i="49"/>
  <c r="AU15" i="49"/>
  <c r="AV15" i="49"/>
  <c r="AW15" i="49"/>
  <c r="AX15" i="49"/>
  <c r="AY15" i="49"/>
  <c r="AZ15" i="49"/>
  <c r="BA15" i="49"/>
  <c r="AU16" i="49"/>
  <c r="AV16" i="49"/>
  <c r="AW16" i="49"/>
  <c r="AX16" i="49"/>
  <c r="AY16" i="49"/>
  <c r="AZ16" i="49"/>
  <c r="BA16" i="49"/>
  <c r="AU17" i="49"/>
  <c r="AV17" i="49"/>
  <c r="AW17" i="49"/>
  <c r="AX17" i="49"/>
  <c r="AY17" i="49"/>
  <c r="AZ17" i="49"/>
  <c r="BA17" i="49"/>
  <c r="AU18" i="49"/>
  <c r="AV18" i="49"/>
  <c r="AW18" i="49"/>
  <c r="AX18" i="49"/>
  <c r="AY18" i="49"/>
  <c r="AZ18" i="49"/>
  <c r="BA18" i="49"/>
  <c r="AU19" i="49"/>
  <c r="AV19" i="49"/>
  <c r="AW19" i="49"/>
  <c r="AX19" i="49"/>
  <c r="AY19" i="49"/>
  <c r="AZ19" i="49"/>
  <c r="BA19" i="49"/>
  <c r="AU20" i="49"/>
  <c r="AV20" i="49"/>
  <c r="AW20" i="49"/>
  <c r="AX20" i="49"/>
  <c r="AY20" i="49"/>
  <c r="AZ20" i="49"/>
  <c r="BA20" i="49"/>
  <c r="AU21" i="49"/>
  <c r="AV21" i="49"/>
  <c r="AW21" i="49"/>
  <c r="AX21" i="49"/>
  <c r="AY21" i="49"/>
  <c r="AZ21" i="49"/>
  <c r="BA21" i="49"/>
  <c r="AU22" i="49"/>
  <c r="AV22" i="49"/>
  <c r="AW22" i="49"/>
  <c r="AX22" i="49"/>
  <c r="AY22" i="49"/>
  <c r="AZ22" i="49"/>
  <c r="BA22" i="49"/>
  <c r="AU23" i="49"/>
  <c r="AV23" i="49"/>
  <c r="AW23" i="49"/>
  <c r="AX23" i="49"/>
  <c r="AY23" i="49"/>
  <c r="AZ23" i="49"/>
  <c r="BA23" i="49"/>
  <c r="AU24" i="49"/>
  <c r="AV24" i="49"/>
  <c r="AW24" i="49"/>
  <c r="AX24" i="49"/>
  <c r="AY24" i="49"/>
  <c r="AZ24" i="49"/>
  <c r="BA24" i="49"/>
  <c r="AU25" i="49"/>
  <c r="AV25" i="49"/>
  <c r="AW25" i="49"/>
  <c r="AX25" i="49"/>
  <c r="AY25" i="49"/>
  <c r="AZ25" i="49"/>
  <c r="BA25" i="49"/>
  <c r="AU26" i="49"/>
  <c r="AV26" i="49"/>
  <c r="AW26" i="49"/>
  <c r="AX26" i="49"/>
  <c r="AY26" i="49"/>
  <c r="AZ26" i="49"/>
  <c r="BA26" i="49"/>
  <c r="AU27" i="49"/>
  <c r="AV27" i="49"/>
  <c r="AW27" i="49"/>
  <c r="AX27" i="49"/>
  <c r="AY27" i="49"/>
  <c r="AZ27" i="49"/>
  <c r="BA27" i="49"/>
  <c r="AU28" i="49"/>
  <c r="AV28" i="49"/>
  <c r="AW28" i="49"/>
  <c r="AX28" i="49"/>
  <c r="AY28" i="49"/>
  <c r="AZ28" i="49"/>
  <c r="BA28" i="49"/>
  <c r="AU29" i="49"/>
  <c r="AV29" i="49"/>
  <c r="AW29" i="49"/>
  <c r="AX29" i="49"/>
  <c r="AY29" i="49"/>
  <c r="AZ29" i="49"/>
  <c r="BA29" i="49"/>
  <c r="AU30" i="49"/>
  <c r="AV30" i="49"/>
  <c r="AW30" i="49"/>
  <c r="AX30" i="49"/>
  <c r="AY30" i="49"/>
  <c r="AZ30" i="49"/>
  <c r="BA30" i="49"/>
  <c r="AU31" i="49"/>
  <c r="AV31" i="49"/>
  <c r="AW31" i="49"/>
  <c r="AX31" i="49"/>
  <c r="AY31" i="49"/>
  <c r="AZ31" i="49"/>
  <c r="BA31" i="49"/>
  <c r="AU32" i="49"/>
  <c r="AV32" i="49"/>
  <c r="AW32" i="49"/>
  <c r="AX32" i="49"/>
  <c r="AY32" i="49"/>
  <c r="AZ32" i="49"/>
  <c r="BA32" i="49"/>
  <c r="AU33" i="49"/>
  <c r="AV33" i="49"/>
  <c r="AW33" i="49"/>
  <c r="AX33" i="49"/>
  <c r="AY33" i="49"/>
  <c r="AZ33" i="49"/>
  <c r="BA33" i="49"/>
  <c r="AU34" i="49"/>
  <c r="AV34" i="49"/>
  <c r="AW34" i="49"/>
  <c r="AX34" i="49"/>
  <c r="AY34" i="49"/>
  <c r="AZ34" i="49"/>
  <c r="BA34" i="49"/>
  <c r="AU35" i="49"/>
  <c r="AV35" i="49"/>
  <c r="AW35" i="49"/>
  <c r="AX35" i="49"/>
  <c r="AY35" i="49"/>
  <c r="AZ35" i="49"/>
  <c r="BA35" i="49"/>
  <c r="AU36" i="49"/>
  <c r="AV36" i="49"/>
  <c r="AW36" i="49"/>
  <c r="AX36" i="49"/>
  <c r="AY36" i="49"/>
  <c r="AZ36" i="49"/>
  <c r="BA36" i="49"/>
  <c r="AU37" i="49"/>
  <c r="AV37" i="49"/>
  <c r="AW37" i="49"/>
  <c r="AY37" i="49"/>
  <c r="AZ37" i="49"/>
  <c r="BA37" i="49"/>
  <c r="AU38" i="49"/>
  <c r="AV38" i="49"/>
  <c r="AW38" i="49"/>
  <c r="AX38" i="49"/>
  <c r="AY38" i="49"/>
  <c r="AZ38" i="49"/>
  <c r="BA38" i="49"/>
  <c r="AU39" i="49"/>
  <c r="AV39" i="49"/>
  <c r="AW39" i="49"/>
  <c r="AX39" i="49"/>
  <c r="AY39" i="49"/>
  <c r="AZ39" i="49"/>
  <c r="BA39" i="49"/>
  <c r="AU40" i="49"/>
  <c r="AV40" i="49"/>
  <c r="AW40" i="49"/>
  <c r="AX40" i="49"/>
  <c r="AY40" i="49"/>
  <c r="AZ40" i="49"/>
  <c r="BA40" i="49"/>
  <c r="AU41" i="49"/>
  <c r="AV41" i="49"/>
  <c r="AW41" i="49"/>
  <c r="AX41" i="49"/>
  <c r="AY41" i="49"/>
  <c r="AZ41" i="49"/>
  <c r="BA41" i="49"/>
  <c r="AU42" i="49"/>
  <c r="AV42" i="49"/>
  <c r="AW42" i="49"/>
  <c r="AX42" i="49"/>
  <c r="AY42" i="49"/>
  <c r="AZ42" i="49"/>
  <c r="BA42" i="49"/>
  <c r="AU43" i="49"/>
  <c r="AV43" i="49"/>
  <c r="AW43" i="49"/>
  <c r="AX43" i="49"/>
  <c r="AY43" i="49"/>
  <c r="AZ43" i="49"/>
  <c r="BA43" i="49"/>
  <c r="AU44" i="49"/>
  <c r="AV44" i="49"/>
  <c r="AW44" i="49"/>
  <c r="AX44" i="49"/>
  <c r="AY44" i="49"/>
  <c r="AZ44" i="49"/>
  <c r="BA44" i="49"/>
  <c r="AU45" i="49"/>
  <c r="AV45" i="49"/>
  <c r="AW45" i="49"/>
  <c r="AX45" i="49"/>
  <c r="AY45" i="49"/>
  <c r="AZ45" i="49"/>
  <c r="BA45" i="49"/>
  <c r="AU46" i="49"/>
  <c r="AV46" i="49"/>
  <c r="AW46" i="49"/>
  <c r="AX46" i="49"/>
  <c r="AY46" i="49"/>
  <c r="AZ46" i="49"/>
  <c r="BA46" i="49"/>
  <c r="AU47" i="49"/>
  <c r="AV47" i="49"/>
  <c r="AW47" i="49"/>
  <c r="AX47" i="49"/>
  <c r="AY47" i="49"/>
  <c r="AZ47" i="49"/>
  <c r="BA47" i="49"/>
  <c r="AU48" i="49"/>
  <c r="AV48" i="49"/>
  <c r="AW48" i="49"/>
  <c r="AX48" i="49"/>
  <c r="AY48" i="49"/>
  <c r="AZ48" i="49"/>
  <c r="BA48" i="49"/>
  <c r="AU49" i="49"/>
  <c r="AV49" i="49"/>
  <c r="AW49" i="49"/>
  <c r="AX49" i="49"/>
  <c r="AY49" i="49"/>
  <c r="AZ49" i="49"/>
  <c r="BA49" i="49"/>
  <c r="AU50" i="49"/>
  <c r="AV50" i="49"/>
  <c r="AW50" i="49"/>
  <c r="AX50" i="49"/>
  <c r="AY50" i="49"/>
  <c r="AZ50" i="49"/>
  <c r="BA50" i="49"/>
  <c r="AU51" i="49"/>
  <c r="AV51" i="49"/>
  <c r="AW51" i="49"/>
  <c r="AX51" i="49"/>
  <c r="AY51" i="49"/>
  <c r="AZ51" i="49"/>
  <c r="BA51" i="49"/>
  <c r="AU52" i="49"/>
  <c r="AV52" i="49"/>
  <c r="AW52" i="49"/>
  <c r="AX52" i="49"/>
  <c r="AY52" i="49"/>
  <c r="AZ52" i="49"/>
  <c r="BA52" i="49"/>
  <c r="AU53" i="49"/>
  <c r="AV53" i="49"/>
  <c r="AW53" i="49"/>
  <c r="AX53" i="49"/>
  <c r="AY53" i="49"/>
  <c r="AZ53" i="49"/>
  <c r="BA53" i="49"/>
  <c r="AU54" i="49"/>
  <c r="AV54" i="49"/>
  <c r="AW54" i="49"/>
  <c r="AY54" i="49"/>
  <c r="AZ54" i="49"/>
  <c r="BA54" i="49"/>
  <c r="AU55" i="49"/>
  <c r="AV55" i="49"/>
  <c r="AW55" i="49"/>
  <c r="AX55" i="49"/>
  <c r="AY55" i="49"/>
  <c r="AZ55" i="49"/>
  <c r="BA55" i="49"/>
  <c r="AU56" i="49"/>
  <c r="AV56" i="49"/>
  <c r="AW56" i="49"/>
  <c r="AX56" i="49"/>
  <c r="AY56" i="49"/>
  <c r="AZ56" i="49"/>
  <c r="BA56" i="49"/>
  <c r="AU57" i="49"/>
  <c r="AV57" i="49"/>
  <c r="AW57" i="49"/>
  <c r="AX57" i="49"/>
  <c r="AY57" i="49"/>
  <c r="AZ57" i="49"/>
  <c r="BA57" i="49"/>
  <c r="AU58" i="49"/>
  <c r="AV58" i="49"/>
  <c r="AW58" i="49"/>
  <c r="AX58" i="49"/>
  <c r="AY58" i="49"/>
  <c r="AZ58" i="49"/>
  <c r="BA58" i="49"/>
  <c r="AU59" i="49"/>
  <c r="AV59" i="49"/>
  <c r="AW59" i="49"/>
  <c r="AX59" i="49"/>
  <c r="AY59" i="49"/>
  <c r="AZ59" i="49"/>
  <c r="BA59" i="49"/>
  <c r="AU60" i="49"/>
  <c r="AV60" i="49"/>
  <c r="AW60" i="49"/>
  <c r="AX60" i="49"/>
  <c r="AY60" i="49"/>
  <c r="AZ60" i="49"/>
  <c r="BA60" i="49"/>
  <c r="AU61" i="49"/>
  <c r="AV61" i="49"/>
  <c r="AW61" i="49"/>
  <c r="AX61" i="49"/>
  <c r="AY61" i="49"/>
  <c r="AZ61" i="49"/>
  <c r="BA61" i="49"/>
  <c r="AU62" i="49"/>
  <c r="AV62" i="49"/>
  <c r="AW62" i="49"/>
  <c r="AX62" i="49"/>
  <c r="AY62" i="49"/>
  <c r="AZ62" i="49"/>
  <c r="BA62" i="49"/>
  <c r="AU63" i="49"/>
  <c r="AV63" i="49"/>
  <c r="AW63" i="49"/>
  <c r="AX63" i="49"/>
  <c r="AY63" i="49"/>
  <c r="AZ63" i="49"/>
  <c r="BA63" i="49"/>
  <c r="AU64" i="49"/>
  <c r="AV64" i="49"/>
  <c r="AW64" i="49"/>
  <c r="AX64" i="49"/>
  <c r="AY64" i="49"/>
  <c r="AZ64" i="49"/>
  <c r="BA64" i="49"/>
  <c r="AU65" i="49"/>
  <c r="AV65" i="49"/>
  <c r="AW65" i="49"/>
  <c r="AX65" i="49"/>
  <c r="AY65" i="49"/>
  <c r="AZ65" i="49"/>
  <c r="BA65" i="49"/>
  <c r="AU66" i="49"/>
  <c r="AV66" i="49"/>
  <c r="AW66" i="49"/>
  <c r="AX66" i="49"/>
  <c r="AY66" i="49"/>
  <c r="AZ66" i="49"/>
  <c r="BA66" i="49"/>
  <c r="AU67" i="49"/>
  <c r="AV67" i="49"/>
  <c r="AW67" i="49"/>
  <c r="AX67" i="49"/>
  <c r="AY67" i="49"/>
  <c r="AZ67" i="49"/>
  <c r="BA67" i="49"/>
  <c r="AU68" i="49"/>
  <c r="AV68" i="49"/>
  <c r="AW68" i="49"/>
  <c r="AX68" i="49"/>
  <c r="AY68" i="49"/>
  <c r="AZ68" i="49"/>
  <c r="BA68" i="49"/>
  <c r="AU69" i="49"/>
  <c r="AV69" i="49"/>
  <c r="AW69" i="49"/>
  <c r="AX69" i="49"/>
  <c r="AY69" i="49"/>
  <c r="AZ69" i="49"/>
  <c r="BA69" i="49"/>
  <c r="AV7" i="49"/>
  <c r="AW7" i="49"/>
  <c r="AX7" i="49"/>
  <c r="AY7" i="49"/>
  <c r="AZ7" i="49"/>
  <c r="BA7" i="49"/>
  <c r="AS144" i="49"/>
  <c r="AS151" i="49"/>
  <c r="AS36" i="49"/>
  <c r="AS57" i="49"/>
  <c r="AU7" i="49"/>
  <c r="G25" i="11" l="1"/>
  <c r="J44" i="11"/>
  <c r="N44" i="11"/>
  <c r="J43" i="11"/>
  <c r="E43" i="11"/>
  <c r="N43" i="11"/>
  <c r="J42" i="11"/>
  <c r="E42" i="11"/>
  <c r="N42" i="11"/>
  <c r="J41" i="11"/>
  <c r="E41" i="11"/>
  <c r="N41" i="11"/>
  <c r="J40" i="11"/>
  <c r="E40" i="11"/>
  <c r="N40" i="11"/>
  <c r="J39" i="11"/>
  <c r="E39" i="11"/>
  <c r="N39" i="11"/>
  <c r="Q82" i="11"/>
  <c r="Q53" i="11"/>
  <c r="J25" i="11" l="1"/>
  <c r="E25" i="11"/>
  <c r="D25" i="11"/>
  <c r="N25" i="11"/>
  <c r="N38" i="11"/>
  <c r="J38" i="11"/>
  <c r="R15" i="11"/>
  <c r="S82" i="11"/>
  <c r="R17" i="11"/>
  <c r="M47" i="11"/>
  <c r="L47" i="11"/>
  <c r="K47" i="11"/>
  <c r="R16" i="11"/>
  <c r="R22" i="11"/>
  <c r="R20" i="11"/>
  <c r="R23" i="11"/>
  <c r="R21" i="11"/>
  <c r="R19" i="11"/>
  <c r="R18" i="11"/>
  <c r="R24" i="11"/>
  <c r="S64" i="11"/>
  <c r="Q64" i="11"/>
  <c r="P85" i="11"/>
  <c r="N47" i="11" l="1"/>
  <c r="I47" i="11"/>
  <c r="J47" i="11"/>
  <c r="R25" i="11"/>
  <c r="Q38" i="11"/>
  <c r="S38" i="11"/>
  <c r="S83" i="11" l="1"/>
  <c r="S65" i="11"/>
  <c r="O85" i="11" l="1"/>
  <c r="E85" i="11"/>
  <c r="F55" i="11"/>
  <c r="G55" i="11"/>
  <c r="Q77" i="11" l="1"/>
  <c r="S77" i="11"/>
  <c r="N85" i="11"/>
  <c r="AW208" i="49"/>
  <c r="AW209" i="49" l="1"/>
  <c r="AW210" i="49" s="1"/>
  <c r="Q73" i="11"/>
  <c r="S73" i="11"/>
  <c r="S63" i="11"/>
  <c r="Q63" i="11"/>
  <c r="Q78" i="11"/>
  <c r="S78" i="11"/>
  <c r="Q66" i="11"/>
  <c r="S66" i="11"/>
  <c r="Q67" i="11"/>
  <c r="S67" i="11"/>
  <c r="M85" i="11"/>
  <c r="AW211" i="49" l="1"/>
  <c r="AW212" i="49" s="1"/>
  <c r="AW213" i="49" l="1"/>
  <c r="AW214" i="49" l="1"/>
  <c r="AW215" i="49" s="1"/>
  <c r="AW216" i="49" s="1"/>
  <c r="AW217" i="49" s="1"/>
  <c r="AW218" i="49" s="1"/>
  <c r="AW219" i="49" s="1"/>
  <c r="AW220" i="49" s="1"/>
  <c r="AW221" i="49" s="1"/>
  <c r="AW222" i="49" s="1"/>
  <c r="AW223" i="49" s="1"/>
  <c r="AW224" i="49" s="1"/>
  <c r="AW225" i="49" s="1"/>
  <c r="AW226" i="49" s="1"/>
  <c r="AW227" i="49" s="1"/>
  <c r="AW228" i="49" s="1"/>
  <c r="AW229" i="49" s="1"/>
  <c r="AW230" i="49" s="1"/>
  <c r="AW231" i="49" s="1"/>
  <c r="AW232" i="49" s="1"/>
  <c r="AW233" i="49" s="1"/>
  <c r="AW234" i="49" s="1"/>
  <c r="AW235" i="49" s="1"/>
  <c r="AW236" i="49" s="1"/>
  <c r="AW237" i="49" s="1"/>
  <c r="AW238" i="49" s="1"/>
  <c r="AW239" i="49" s="1"/>
  <c r="AW240" i="49" s="1"/>
  <c r="AW241" i="49" s="1"/>
  <c r="AW242" i="49" s="1"/>
  <c r="AW243" i="49" s="1"/>
  <c r="AW244" i="49" s="1"/>
  <c r="AW245" i="49" s="1"/>
  <c r="AW246" i="49" s="1"/>
  <c r="AW247" i="49" s="1"/>
  <c r="AW248" i="49" s="1"/>
  <c r="AW249" i="49" s="1"/>
  <c r="AW250" i="49" s="1"/>
  <c r="AW251" i="49" s="1"/>
  <c r="AW252" i="49" s="1"/>
  <c r="AW253" i="49" s="1"/>
  <c r="AW254" i="49" s="1"/>
  <c r="AW256" i="49" s="1"/>
  <c r="Q65" i="11" l="1"/>
  <c r="Q70" i="11"/>
  <c r="Q71" i="11"/>
  <c r="Q72" i="11"/>
  <c r="Q83" i="11"/>
  <c r="Q84" i="11"/>
  <c r="BB144" i="49" l="1"/>
  <c r="BB36" i="49"/>
  <c r="BB57" i="49"/>
  <c r="BB151" i="49"/>
  <c r="AV208" i="49"/>
  <c r="AZ208" i="49"/>
  <c r="AU208" i="49"/>
  <c r="BA208" i="49"/>
  <c r="AZ209" i="49" l="1"/>
  <c r="AU209" i="49"/>
  <c r="AV209" i="49"/>
  <c r="AV210" i="49" s="1"/>
  <c r="AV211" i="49" s="1"/>
  <c r="BA209" i="49"/>
  <c r="Q91" i="11"/>
  <c r="AV212" i="49" l="1"/>
  <c r="AZ210" i="49"/>
  <c r="AU210" i="49"/>
  <c r="AU211" i="49" s="1"/>
  <c r="BA210" i="49"/>
  <c r="AZ211" i="49" l="1"/>
  <c r="AV213" i="49"/>
  <c r="BA211" i="49"/>
  <c r="AU212" i="49"/>
  <c r="AV214" i="49"/>
  <c r="R47" i="11"/>
  <c r="D47" i="11"/>
  <c r="S84" i="11"/>
  <c r="S72" i="11"/>
  <c r="S71" i="11"/>
  <c r="S70" i="11"/>
  <c r="R50" i="11"/>
  <c r="AV215" i="49" l="1"/>
  <c r="AZ212" i="49"/>
  <c r="AZ213" i="49" s="1"/>
  <c r="AZ214" i="49" s="1"/>
  <c r="AZ215" i="49" s="1"/>
  <c r="AZ216" i="49" s="1"/>
  <c r="AZ217" i="49" s="1"/>
  <c r="AZ218" i="49" s="1"/>
  <c r="AZ219" i="49" s="1"/>
  <c r="AZ220" i="49" s="1"/>
  <c r="AZ221" i="49" s="1"/>
  <c r="AZ222" i="49" s="1"/>
  <c r="AZ223" i="49" s="1"/>
  <c r="AZ224" i="49" s="1"/>
  <c r="AZ225" i="49" s="1"/>
  <c r="AZ226" i="49" s="1"/>
  <c r="AZ227" i="49" s="1"/>
  <c r="AZ228" i="49" s="1"/>
  <c r="AZ229" i="49" s="1"/>
  <c r="AZ230" i="49" s="1"/>
  <c r="AZ231" i="49" s="1"/>
  <c r="AZ232" i="49" s="1"/>
  <c r="AZ233" i="49" s="1"/>
  <c r="AZ234" i="49" s="1"/>
  <c r="AZ235" i="49" s="1"/>
  <c r="AZ236" i="49" s="1"/>
  <c r="AZ237" i="49" s="1"/>
  <c r="AZ238" i="49" s="1"/>
  <c r="AZ239" i="49" s="1"/>
  <c r="AZ240" i="49" s="1"/>
  <c r="AZ241" i="49" s="1"/>
  <c r="AZ242" i="49" s="1"/>
  <c r="AZ243" i="49" s="1"/>
  <c r="AZ244" i="49" s="1"/>
  <c r="AZ245" i="49" s="1"/>
  <c r="AZ246" i="49" s="1"/>
  <c r="AZ247" i="49" s="1"/>
  <c r="AZ248" i="49" s="1"/>
  <c r="AZ249" i="49" s="1"/>
  <c r="AZ250" i="49" s="1"/>
  <c r="AZ251" i="49" s="1"/>
  <c r="AZ252" i="49" s="1"/>
  <c r="AZ253" i="49" s="1"/>
  <c r="AZ254" i="49" s="1"/>
  <c r="AZ256" i="49" s="1"/>
  <c r="BA212" i="49"/>
  <c r="BA213" i="49" s="1"/>
  <c r="BA214" i="49" s="1"/>
  <c r="BA215" i="49" s="1"/>
  <c r="BA216" i="49" s="1"/>
  <c r="BA217" i="49" s="1"/>
  <c r="BA218" i="49" s="1"/>
  <c r="BA219" i="49" s="1"/>
  <c r="BA220" i="49" s="1"/>
  <c r="BA221" i="49" s="1"/>
  <c r="BA222" i="49" s="1"/>
  <c r="BA223" i="49" s="1"/>
  <c r="BA224" i="49" s="1"/>
  <c r="BA225" i="49" s="1"/>
  <c r="BA226" i="49" s="1"/>
  <c r="BA227" i="49" s="1"/>
  <c r="BA228" i="49" s="1"/>
  <c r="BA229" i="49" s="1"/>
  <c r="BA230" i="49" s="1"/>
  <c r="BA231" i="49" s="1"/>
  <c r="BA232" i="49" s="1"/>
  <c r="BA233" i="49" s="1"/>
  <c r="BA234" i="49" s="1"/>
  <c r="BA235" i="49" s="1"/>
  <c r="BA236" i="49" s="1"/>
  <c r="BA237" i="49" s="1"/>
  <c r="BA238" i="49" s="1"/>
  <c r="BA239" i="49" s="1"/>
  <c r="BA240" i="49" s="1"/>
  <c r="BA241" i="49" s="1"/>
  <c r="BA242" i="49" s="1"/>
  <c r="BA243" i="49" s="1"/>
  <c r="BA244" i="49" s="1"/>
  <c r="BA245" i="49" s="1"/>
  <c r="BA246" i="49" s="1"/>
  <c r="BA247" i="49" s="1"/>
  <c r="BA248" i="49" s="1"/>
  <c r="BA249" i="49" s="1"/>
  <c r="BA250" i="49" s="1"/>
  <c r="BA251" i="49" s="1"/>
  <c r="BA252" i="49" s="1"/>
  <c r="BA253" i="49" s="1"/>
  <c r="BA254" i="49" s="1"/>
  <c r="BA256" i="49" s="1"/>
  <c r="AU213" i="49"/>
  <c r="R85" i="11"/>
  <c r="AV216" i="49" l="1"/>
  <c r="AV217" i="49" s="1"/>
  <c r="AV218" i="49" s="1"/>
  <c r="AV219" i="49" s="1"/>
  <c r="AV220" i="49" s="1"/>
  <c r="AV221" i="49" s="1"/>
  <c r="AV222" i="49" s="1"/>
  <c r="AV223" i="49" s="1"/>
  <c r="AV224" i="49" s="1"/>
  <c r="AV225" i="49" s="1"/>
  <c r="AV226" i="49" s="1"/>
  <c r="AV227" i="49" s="1"/>
  <c r="AV228" i="49" s="1"/>
  <c r="AV229" i="49" s="1"/>
  <c r="AV230" i="49" s="1"/>
  <c r="AV231" i="49" s="1"/>
  <c r="AV232" i="49" s="1"/>
  <c r="AV233" i="49" s="1"/>
  <c r="AV234" i="49" s="1"/>
  <c r="AV235" i="49" s="1"/>
  <c r="AV236" i="49" s="1"/>
  <c r="AV237" i="49" s="1"/>
  <c r="AV238" i="49" s="1"/>
  <c r="AV239" i="49" s="1"/>
  <c r="AV240" i="49" s="1"/>
  <c r="AV241" i="49" s="1"/>
  <c r="AV242" i="49" s="1"/>
  <c r="AV243" i="49" s="1"/>
  <c r="AV244" i="49" s="1"/>
  <c r="AV245" i="49" s="1"/>
  <c r="AV246" i="49" s="1"/>
  <c r="AV247" i="49" s="1"/>
  <c r="AV248" i="49" s="1"/>
  <c r="AV249" i="49" s="1"/>
  <c r="AV250" i="49" s="1"/>
  <c r="AV251" i="49" s="1"/>
  <c r="AV252" i="49" s="1"/>
  <c r="AV253" i="49" s="1"/>
  <c r="AV254" i="49" s="1"/>
  <c r="AV256" i="49" s="1"/>
  <c r="AU214" i="49"/>
  <c r="AU215" i="49" s="1"/>
  <c r="AU216" i="49" s="1"/>
  <c r="AU217" i="49" s="1"/>
  <c r="AU218" i="49" s="1"/>
  <c r="AU219" i="49" s="1"/>
  <c r="AU220" i="49" s="1"/>
  <c r="AU221" i="49" s="1"/>
  <c r="AU222" i="49" s="1"/>
  <c r="AU223" i="49" s="1"/>
  <c r="AU224" i="49" s="1"/>
  <c r="AU225" i="49" s="1"/>
  <c r="AU226" i="49" s="1"/>
  <c r="AU227" i="49" s="1"/>
  <c r="AU228" i="49" s="1"/>
  <c r="AU229" i="49" s="1"/>
  <c r="AU230" i="49" s="1"/>
  <c r="AU231" i="49" s="1"/>
  <c r="AU232" i="49" s="1"/>
  <c r="AU233" i="49" s="1"/>
  <c r="AU234" i="49" s="1"/>
  <c r="AU235" i="49" s="1"/>
  <c r="AU236" i="49" s="1"/>
  <c r="AU237" i="49" s="1"/>
  <c r="AU238" i="49" s="1"/>
  <c r="AU239" i="49" s="1"/>
  <c r="AU240" i="49" s="1"/>
  <c r="AU241" i="49" s="1"/>
  <c r="AU242" i="49" s="1"/>
  <c r="AU243" i="49" s="1"/>
  <c r="AU244" i="49" s="1"/>
  <c r="AU245" i="49" s="1"/>
  <c r="AU246" i="49" s="1"/>
  <c r="AU247" i="49" s="1"/>
  <c r="AU248" i="49" s="1"/>
  <c r="AU249" i="49" s="1"/>
  <c r="AU250" i="49" s="1"/>
  <c r="AU251" i="49" s="1"/>
  <c r="AU252" i="49" s="1"/>
  <c r="AU253" i="49" s="1"/>
  <c r="AU254" i="49" s="1"/>
  <c r="AU256" i="49" s="1"/>
  <c r="E108" i="11"/>
  <c r="E109" i="11" l="1"/>
  <c r="R86" i="11" l="1"/>
  <c r="E113" i="11" l="1"/>
  <c r="E114" i="11"/>
  <c r="E112" i="11" l="1"/>
  <c r="S76" i="11" l="1"/>
  <c r="S81" i="11"/>
  <c r="Q61" i="11"/>
  <c r="S62" i="11"/>
  <c r="O55" i="11"/>
  <c r="S54" i="11"/>
  <c r="S80" i="11"/>
  <c r="M55" i="11"/>
  <c r="P55" i="11"/>
  <c r="L55" i="11"/>
  <c r="N55" i="11"/>
  <c r="Q75" i="11" l="1"/>
  <c r="S68" i="11"/>
  <c r="S79" i="11"/>
  <c r="L85" i="11"/>
  <c r="F85" i="11"/>
  <c r="K85" i="11"/>
  <c r="J85" i="11"/>
  <c r="H55" i="11"/>
  <c r="G85" i="11"/>
  <c r="Q60" i="11"/>
  <c r="I85" i="11"/>
  <c r="K55" i="11"/>
  <c r="H85" i="11"/>
  <c r="I55" i="11"/>
  <c r="Q74" i="11"/>
  <c r="E117" i="11"/>
  <c r="Q59" i="11"/>
  <c r="S60" i="11"/>
  <c r="Q79" i="11"/>
  <c r="Q58" i="11"/>
  <c r="S75" i="11"/>
  <c r="Q69" i="11"/>
  <c r="S69" i="11"/>
  <c r="Q68" i="11"/>
  <c r="E106" i="11" s="1"/>
  <c r="S53" i="11"/>
  <c r="S37" i="11"/>
  <c r="Q81" i="11"/>
  <c r="S58" i="11"/>
  <c r="Q57" i="11"/>
  <c r="Q34" i="11"/>
  <c r="E115" i="11"/>
  <c r="E104" i="11"/>
  <c r="S74" i="11"/>
  <c r="S36" i="11"/>
  <c r="Q80" i="11"/>
  <c r="S61" i="11"/>
  <c r="Q36" i="11"/>
  <c r="E118" i="11"/>
  <c r="Q54" i="11"/>
  <c r="Q62" i="11"/>
  <c r="Q37" i="11"/>
  <c r="S34" i="11"/>
  <c r="S57" i="11"/>
  <c r="Q76" i="11"/>
  <c r="S59" i="11"/>
  <c r="E116" i="11" l="1"/>
  <c r="E119" i="11"/>
  <c r="Q85" i="11"/>
  <c r="P47" i="11"/>
  <c r="I50" i="11"/>
  <c r="I86" i="11" s="1"/>
  <c r="H47" i="11"/>
  <c r="H50" i="11" s="1"/>
  <c r="H86" i="11" s="1"/>
  <c r="E47" i="11"/>
  <c r="E50" i="11" s="1"/>
  <c r="F47" i="11"/>
  <c r="F50" i="11" s="1"/>
  <c r="F86" i="11" s="1"/>
  <c r="J50" i="11"/>
  <c r="O47" i="11"/>
  <c r="G47" i="11"/>
  <c r="G50" i="11" s="1"/>
  <c r="G86" i="11" s="1"/>
  <c r="Q44" i="11"/>
  <c r="S85" i="11"/>
  <c r="E107" i="11"/>
  <c r="E110" i="11"/>
  <c r="E111" i="11"/>
  <c r="S40" i="11"/>
  <c r="Q43" i="11"/>
  <c r="Q35" i="11"/>
  <c r="S44" i="11"/>
  <c r="S43" i="11"/>
  <c r="S41" i="11"/>
  <c r="Q41" i="11"/>
  <c r="Q39" i="11"/>
  <c r="S39" i="11"/>
  <c r="S42" i="11"/>
  <c r="Q42" i="11"/>
  <c r="Q40" i="11"/>
  <c r="S35" i="11"/>
  <c r="O50" i="11" l="1"/>
  <c r="O86" i="11" s="1"/>
  <c r="O87" i="11" s="1"/>
  <c r="N50" i="11"/>
  <c r="N86" i="11" s="1"/>
  <c r="N87" i="11" s="1"/>
  <c r="P50" i="11"/>
  <c r="P86" i="11" s="1"/>
  <c r="P87" i="11" s="1"/>
  <c r="M50" i="11"/>
  <c r="K50" i="11"/>
  <c r="K86" i="11" s="1"/>
  <c r="K87" i="11" s="1"/>
  <c r="L50" i="11"/>
  <c r="L86" i="11" s="1"/>
  <c r="L87" i="11" s="1"/>
  <c r="J55" i="11"/>
  <c r="J86" i="11" s="1"/>
  <c r="J87" i="11" s="1"/>
  <c r="F87" i="11"/>
  <c r="G87" i="11"/>
  <c r="I87" i="11"/>
  <c r="H87" i="11"/>
  <c r="S47" i="11"/>
  <c r="Q47" i="11"/>
  <c r="Q50" i="11" s="1"/>
  <c r="E103" i="11"/>
  <c r="S50" i="11" l="1"/>
  <c r="M86" i="11"/>
  <c r="M87" i="11" s="1"/>
  <c r="E55" i="11"/>
  <c r="E86" i="11" s="1"/>
  <c r="S86" i="11" l="1"/>
  <c r="E105" i="11"/>
  <c r="E120" i="11" s="1"/>
  <c r="Q55" i="11"/>
  <c r="Q86" i="11" s="1"/>
  <c r="Q87" i="11" s="1"/>
  <c r="E87" i="11"/>
  <c r="S87" i="11" l="1"/>
  <c r="AX54" i="49" l="1"/>
  <c r="AX158" i="49"/>
  <c r="K264" i="49"/>
  <c r="AX37" i="49"/>
  <c r="AX203" i="49"/>
  <c r="AX132" i="49"/>
  <c r="AX208" i="49" l="1"/>
  <c r="AX209" i="49" s="1"/>
  <c r="AX210" i="49" l="1"/>
  <c r="AX211" i="49" s="1"/>
  <c r="AX212" i="49" l="1"/>
  <c r="AX213" i="49" s="1"/>
  <c r="AX214" i="49" s="1"/>
  <c r="AX215" i="49" s="1"/>
  <c r="AX216" i="49" s="1"/>
  <c r="AX217" i="49" s="1"/>
  <c r="AX218" i="49" s="1"/>
  <c r="AX219" i="49" s="1"/>
  <c r="AX220" i="49" s="1"/>
  <c r="AX221" i="49" s="1"/>
  <c r="AX222" i="49" s="1"/>
  <c r="AX223" i="49" s="1"/>
  <c r="AX224" i="49" s="1"/>
  <c r="AX225" i="49" s="1"/>
  <c r="AX226" i="49" s="1"/>
  <c r="AX227" i="49" s="1"/>
  <c r="AX228" i="49" s="1"/>
  <c r="AX229" i="49" s="1"/>
  <c r="AX230" i="49" s="1"/>
  <c r="AX231" i="49" s="1"/>
  <c r="AX232" i="49" s="1"/>
  <c r="AX233" i="49" s="1"/>
  <c r="AX234" i="49" s="1"/>
  <c r="AX235" i="49" s="1"/>
  <c r="AX236" i="49" s="1"/>
  <c r="AX237" i="49" s="1"/>
  <c r="AX238" i="49" s="1"/>
  <c r="AX239" i="49" s="1"/>
  <c r="AX240" i="49" s="1"/>
  <c r="AX241" i="49" s="1"/>
  <c r="AX242" i="49" s="1"/>
  <c r="AX243" i="49" s="1"/>
  <c r="AX244" i="49" s="1"/>
  <c r="AX245" i="49" s="1"/>
  <c r="AX246" i="49" s="1"/>
  <c r="AX247" i="49" s="1"/>
  <c r="AX248" i="49" s="1"/>
  <c r="AX249" i="49" s="1"/>
  <c r="AX250" i="49" s="1"/>
  <c r="AX251" i="49" s="1"/>
  <c r="AX252" i="49" s="1"/>
  <c r="AX253" i="49" s="1"/>
  <c r="AX254" i="49" s="1"/>
  <c r="AX256" i="49" s="1"/>
  <c r="AS37" i="49" l="1"/>
  <c r="BB37" i="49" s="1"/>
  <c r="AS132" i="49"/>
  <c r="BB132" i="49" s="1"/>
  <c r="AS216" i="49"/>
  <c r="AS54" i="49"/>
  <c r="BB54" i="49" s="1"/>
  <c r="AS158" i="49"/>
  <c r="BB158" i="49" s="1"/>
  <c r="AS222" i="49"/>
  <c r="AS203" i="49"/>
  <c r="BB203" i="49" s="1"/>
  <c r="AS212" i="49"/>
  <c r="AS8" i="49"/>
  <c r="BB8" i="49" s="1"/>
  <c r="AS9" i="49"/>
  <c r="BB9" i="49" s="1"/>
  <c r="AS10" i="49"/>
  <c r="BB10" i="49" s="1"/>
  <c r="AS11" i="49"/>
  <c r="BB11" i="49" s="1"/>
  <c r="AS12" i="49"/>
  <c r="BB12" i="49" s="1"/>
  <c r="AS13" i="49"/>
  <c r="BB13" i="49" s="1"/>
  <c r="AS14" i="49"/>
  <c r="BB14" i="49" s="1"/>
  <c r="AS15" i="49"/>
  <c r="BB15" i="49" s="1"/>
  <c r="AS16" i="49"/>
  <c r="BB16" i="49" s="1"/>
  <c r="AS18" i="49"/>
  <c r="BB18" i="49" s="1"/>
  <c r="AS19" i="49"/>
  <c r="BB19" i="49" s="1"/>
  <c r="AS20" i="49"/>
  <c r="BB20" i="49" s="1"/>
  <c r="AS21" i="49"/>
  <c r="BB21" i="49" s="1"/>
  <c r="AS22" i="49"/>
  <c r="BB22" i="49" s="1"/>
  <c r="AS23" i="49"/>
  <c r="BB23" i="49" s="1"/>
  <c r="AS24" i="49"/>
  <c r="BB24" i="49" s="1"/>
  <c r="AS25" i="49"/>
  <c r="BB25" i="49" s="1"/>
  <c r="AS26" i="49"/>
  <c r="BB26" i="49" s="1"/>
  <c r="AS27" i="49"/>
  <c r="BB27" i="49" s="1"/>
  <c r="AS28" i="49"/>
  <c r="BB28" i="49" s="1"/>
  <c r="AS29" i="49"/>
  <c r="BB29" i="49" s="1"/>
  <c r="AS32" i="49"/>
  <c r="BB32" i="49" s="1"/>
  <c r="AS33" i="49"/>
  <c r="BB33" i="49" s="1"/>
  <c r="AS34" i="49"/>
  <c r="BB34" i="49" s="1"/>
  <c r="AS35" i="49"/>
  <c r="BB35" i="49" s="1"/>
  <c r="AS38" i="49"/>
  <c r="BB38" i="49" s="1"/>
  <c r="AS39" i="49"/>
  <c r="BB39" i="49" s="1"/>
  <c r="AS40" i="49"/>
  <c r="BB40" i="49" s="1"/>
  <c r="AS41" i="49"/>
  <c r="BB41" i="49" s="1"/>
  <c r="AS42" i="49"/>
  <c r="BB42" i="49" s="1"/>
  <c r="AS43" i="49"/>
  <c r="BB43" i="49" s="1"/>
  <c r="AS44" i="49"/>
  <c r="BB44" i="49" s="1"/>
  <c r="AS45" i="49"/>
  <c r="BB45" i="49" s="1"/>
  <c r="AS46" i="49"/>
  <c r="BB46" i="49" s="1"/>
  <c r="AS49" i="49"/>
  <c r="BB49" i="49" s="1"/>
  <c r="AS50" i="49"/>
  <c r="BB50" i="49" s="1"/>
  <c r="AS51" i="49"/>
  <c r="BB51" i="49" s="1"/>
  <c r="AS52" i="49"/>
  <c r="BB52" i="49" s="1"/>
  <c r="AS53" i="49"/>
  <c r="BB53" i="49" s="1"/>
  <c r="AS55" i="49"/>
  <c r="BB55" i="49" s="1"/>
  <c r="AS56" i="49"/>
  <c r="BB56" i="49" s="1"/>
  <c r="AS58" i="49"/>
  <c r="BB58" i="49" s="1"/>
  <c r="AS60" i="49"/>
  <c r="BB60" i="49" s="1"/>
  <c r="AS68" i="49"/>
  <c r="BB68" i="49" s="1"/>
  <c r="AS69" i="49"/>
  <c r="BB69" i="49" s="1"/>
  <c r="AS70" i="49"/>
  <c r="BB70" i="49" s="1"/>
  <c r="AS71" i="49"/>
  <c r="BB71" i="49" s="1"/>
  <c r="AS72" i="49"/>
  <c r="BB72" i="49" s="1"/>
  <c r="AS73" i="49"/>
  <c r="BB73" i="49" s="1"/>
  <c r="AS74" i="49"/>
  <c r="BB74" i="49" s="1"/>
  <c r="AS75" i="49"/>
  <c r="BB75" i="49" s="1"/>
  <c r="AS76" i="49"/>
  <c r="BB76" i="49" s="1"/>
  <c r="AS77" i="49"/>
  <c r="BB77" i="49" s="1"/>
  <c r="AS78" i="49"/>
  <c r="BB78" i="49" s="1"/>
  <c r="AS79" i="49"/>
  <c r="BB79" i="49" s="1"/>
  <c r="AS80" i="49"/>
  <c r="BB80" i="49" s="1"/>
  <c r="AS81" i="49"/>
  <c r="BB81" i="49" s="1"/>
  <c r="AS82" i="49"/>
  <c r="BB82" i="49" s="1"/>
  <c r="AS83" i="49"/>
  <c r="BB83" i="49" s="1"/>
  <c r="AS84" i="49"/>
  <c r="BB84" i="49" s="1"/>
  <c r="AS85" i="49"/>
  <c r="BB85" i="49" s="1"/>
  <c r="AS86" i="49"/>
  <c r="BB86" i="49" s="1"/>
  <c r="AS87" i="49"/>
  <c r="BB87" i="49" s="1"/>
  <c r="AS88" i="49"/>
  <c r="BB88" i="49" s="1"/>
  <c r="AS59" i="49"/>
  <c r="BB59" i="49" s="1"/>
  <c r="AS89" i="49"/>
  <c r="BB89" i="49" s="1"/>
  <c r="AS90" i="49"/>
  <c r="BB90" i="49" s="1"/>
  <c r="AS91" i="49"/>
  <c r="BB91" i="49" s="1"/>
  <c r="AS92" i="49"/>
  <c r="BB92" i="49" s="1"/>
  <c r="AS93" i="49"/>
  <c r="BB93" i="49" s="1"/>
  <c r="AS94" i="49"/>
  <c r="BB94" i="49" s="1"/>
  <c r="AS95" i="49"/>
  <c r="BB95" i="49" s="1"/>
  <c r="AS96" i="49"/>
  <c r="BB96" i="49" s="1"/>
  <c r="AS97" i="49"/>
  <c r="BB97" i="49" s="1"/>
  <c r="AS98" i="49"/>
  <c r="BB98" i="49" s="1"/>
  <c r="AS99" i="49"/>
  <c r="BB99" i="49" s="1"/>
  <c r="AS100" i="49"/>
  <c r="BB100" i="49" s="1"/>
  <c r="AS101" i="49"/>
  <c r="BB101" i="49" s="1"/>
  <c r="AS102" i="49"/>
  <c r="BB102" i="49" s="1"/>
  <c r="AS103" i="49"/>
  <c r="BB103" i="49" s="1"/>
  <c r="AS104" i="49"/>
  <c r="BB104" i="49" s="1"/>
  <c r="AS105" i="49"/>
  <c r="BB105" i="49" s="1"/>
  <c r="AS106" i="49"/>
  <c r="BB106" i="49" s="1"/>
  <c r="AS230" i="49"/>
  <c r="AS108" i="49"/>
  <c r="BB108" i="49" s="1"/>
  <c r="AS109" i="49"/>
  <c r="BB109" i="49" s="1"/>
  <c r="AS110" i="49"/>
  <c r="BB110" i="49" s="1"/>
  <c r="AS111" i="49"/>
  <c r="BB111" i="49" s="1"/>
  <c r="AS112" i="49"/>
  <c r="BB112" i="49" s="1"/>
  <c r="AS113" i="49"/>
  <c r="BB113" i="49" s="1"/>
  <c r="AS114" i="49"/>
  <c r="BB114" i="49" s="1"/>
  <c r="AS115" i="49"/>
  <c r="BB115" i="49" s="1"/>
  <c r="AS116" i="49"/>
  <c r="BB116" i="49" s="1"/>
  <c r="AS117" i="49"/>
  <c r="BB117" i="49" s="1"/>
  <c r="AS118" i="49"/>
  <c r="BB118" i="49" s="1"/>
  <c r="AS119" i="49"/>
  <c r="BB119" i="49" s="1"/>
  <c r="AS120" i="49"/>
  <c r="BB120" i="49" s="1"/>
  <c r="AS121" i="49"/>
  <c r="BB121" i="49" s="1"/>
  <c r="AS122" i="49"/>
  <c r="BB122" i="49" s="1"/>
  <c r="AS123" i="49"/>
  <c r="BB123" i="49" s="1"/>
  <c r="AS124" i="49"/>
  <c r="BB124" i="49" s="1"/>
  <c r="AS125" i="49"/>
  <c r="BB125" i="49" s="1"/>
  <c r="AS126" i="49"/>
  <c r="BB126" i="49" s="1"/>
  <c r="AS127" i="49"/>
  <c r="BB127" i="49" s="1"/>
  <c r="AS128" i="49"/>
  <c r="BB128" i="49" s="1"/>
  <c r="AS129" i="49"/>
  <c r="BB129" i="49" s="1"/>
  <c r="AS130" i="49"/>
  <c r="BB130" i="49" s="1"/>
  <c r="AS131" i="49"/>
  <c r="BB131" i="49" s="1"/>
  <c r="AS133" i="49"/>
  <c r="BB133" i="49" s="1"/>
  <c r="AS134" i="49"/>
  <c r="BB134" i="49" s="1"/>
  <c r="AS135" i="49"/>
  <c r="BB135" i="49" s="1"/>
  <c r="AS136" i="49"/>
  <c r="BB136" i="49" s="1"/>
  <c r="AS137" i="49"/>
  <c r="BB137" i="49" s="1"/>
  <c r="AS138" i="49"/>
  <c r="BB138" i="49" s="1"/>
  <c r="AS139" i="49"/>
  <c r="BB139" i="49" s="1"/>
  <c r="AS142" i="49"/>
  <c r="BB142" i="49" s="1"/>
  <c r="AS61" i="49"/>
  <c r="BB61" i="49" s="1"/>
  <c r="AS143" i="49"/>
  <c r="BB143" i="49" s="1"/>
  <c r="AS145" i="49"/>
  <c r="BB145" i="49" s="1"/>
  <c r="AS146" i="49"/>
  <c r="BB146" i="49" s="1"/>
  <c r="AS147" i="49"/>
  <c r="BB147" i="49" s="1"/>
  <c r="AS148" i="49"/>
  <c r="BB148" i="49" s="1"/>
  <c r="AS149" i="49"/>
  <c r="BB149" i="49" s="1"/>
  <c r="AS150" i="49"/>
  <c r="BB150" i="49" s="1"/>
  <c r="AS152" i="49"/>
  <c r="BB152" i="49" s="1"/>
  <c r="AS154" i="49"/>
  <c r="BB154" i="49" s="1"/>
  <c r="AS155" i="49"/>
  <c r="BB155" i="49" s="1"/>
  <c r="AS156" i="49"/>
  <c r="BB156" i="49" s="1"/>
  <c r="AS157" i="49"/>
  <c r="BB157" i="49" s="1"/>
  <c r="AS159" i="49"/>
  <c r="BB159" i="49" s="1"/>
  <c r="AS160" i="49"/>
  <c r="BB160" i="49" s="1"/>
  <c r="AS161" i="49"/>
  <c r="BB161" i="49" s="1"/>
  <c r="AS162" i="49"/>
  <c r="BB162" i="49" s="1"/>
  <c r="AS164" i="49"/>
  <c r="BB164" i="49" s="1"/>
  <c r="AS165" i="49"/>
  <c r="BB165" i="49" s="1"/>
  <c r="AS166" i="49"/>
  <c r="BB166" i="49" s="1"/>
  <c r="AS167" i="49"/>
  <c r="BB167" i="49" s="1"/>
  <c r="AS168" i="49"/>
  <c r="BB168" i="49" s="1"/>
  <c r="AS170" i="49"/>
  <c r="BB170" i="49" s="1"/>
  <c r="AS171" i="49"/>
  <c r="BB171" i="49" s="1"/>
  <c r="AS172" i="49"/>
  <c r="BB172" i="49" s="1"/>
  <c r="AS173" i="49"/>
  <c r="BB173" i="49" s="1"/>
  <c r="AS174" i="49"/>
  <c r="BB174" i="49" s="1"/>
  <c r="AS175" i="49"/>
  <c r="BB175" i="49" s="1"/>
  <c r="AS176" i="49"/>
  <c r="BB176" i="49" s="1"/>
  <c r="AS62" i="49"/>
  <c r="BB62" i="49" s="1"/>
  <c r="AS177" i="49"/>
  <c r="BB177" i="49" s="1"/>
  <c r="AS178" i="49"/>
  <c r="BB178" i="49" s="1"/>
  <c r="AS179" i="49"/>
  <c r="BB179" i="49" s="1"/>
  <c r="AS180" i="49"/>
  <c r="BB180" i="49" s="1"/>
  <c r="AS181" i="49"/>
  <c r="BB181" i="49" s="1"/>
  <c r="AS182" i="49"/>
  <c r="BB182" i="49" s="1"/>
  <c r="AS183" i="49"/>
  <c r="BB183" i="49" s="1"/>
  <c r="AS184" i="49"/>
  <c r="BB184" i="49" s="1"/>
  <c r="AS185" i="49"/>
  <c r="BB185" i="49" s="1"/>
  <c r="AS186" i="49"/>
  <c r="BB186" i="49" s="1"/>
  <c r="AS187" i="49"/>
  <c r="BB187" i="49" s="1"/>
  <c r="AS188" i="49"/>
  <c r="BB188" i="49" s="1"/>
  <c r="AS189" i="49"/>
  <c r="BB189" i="49" s="1"/>
  <c r="AS190" i="49"/>
  <c r="BB190" i="49" s="1"/>
  <c r="AS191" i="49"/>
  <c r="BB191" i="49" s="1"/>
  <c r="AS192" i="49"/>
  <c r="BB192" i="49" s="1"/>
  <c r="AS193" i="49"/>
  <c r="BB193" i="49" s="1"/>
  <c r="AS194" i="49"/>
  <c r="BB194" i="49" s="1"/>
  <c r="AS195" i="49"/>
  <c r="BB195" i="49" s="1"/>
  <c r="AS196" i="49"/>
  <c r="BB196" i="49" s="1"/>
  <c r="AS197" i="49"/>
  <c r="BB197" i="49" s="1"/>
  <c r="AS198" i="49"/>
  <c r="BB198" i="49" s="1"/>
  <c r="AS199" i="49"/>
  <c r="BB199" i="49" s="1"/>
  <c r="AS200" i="49"/>
  <c r="BB200" i="49" s="1"/>
  <c r="AS201" i="49"/>
  <c r="BB201" i="49" s="1"/>
  <c r="AS202" i="49"/>
  <c r="BB202" i="49" s="1"/>
  <c r="AS204" i="49"/>
  <c r="BB204" i="49" s="1"/>
  <c r="AS205" i="49"/>
  <c r="BB205" i="49" s="1"/>
  <c r="AS206" i="49"/>
  <c r="BB206" i="49" s="1"/>
  <c r="AS207" i="49"/>
  <c r="BB207" i="49" s="1"/>
  <c r="AS209" i="49"/>
  <c r="AS210" i="49"/>
  <c r="AS211" i="49"/>
  <c r="AS214" i="49"/>
  <c r="AS215" i="49"/>
  <c r="AS217" i="49"/>
  <c r="AS218" i="49"/>
  <c r="AS219" i="49"/>
  <c r="AS220" i="49"/>
  <c r="AS223" i="49"/>
  <c r="AS224" i="49"/>
  <c r="AS226" i="49"/>
  <c r="AS227" i="49"/>
  <c r="AS228" i="49"/>
  <c r="AS229" i="49"/>
  <c r="AS231" i="49"/>
  <c r="AS233" i="49"/>
  <c r="AS234" i="49"/>
  <c r="AS237" i="49"/>
  <c r="AS238" i="49"/>
  <c r="AS239" i="49"/>
  <c r="AS240" i="49"/>
  <c r="AS241" i="49"/>
  <c r="AS242" i="49"/>
  <c r="AS243" i="49"/>
  <c r="AS244" i="49"/>
  <c r="AS245" i="49"/>
  <c r="AS246" i="49"/>
  <c r="AS247" i="49"/>
  <c r="AS248" i="49"/>
  <c r="AS249" i="49"/>
  <c r="AS250" i="49"/>
  <c r="AS251" i="49"/>
  <c r="AS252" i="49"/>
  <c r="AS253" i="49"/>
  <c r="AS254" i="49"/>
  <c r="AS256" i="49"/>
  <c r="AS17" i="49"/>
  <c r="BB17" i="49" s="1"/>
  <c r="AS30" i="49"/>
  <c r="BB30" i="49" s="1"/>
  <c r="AS31" i="49"/>
  <c r="BB31" i="49" s="1"/>
  <c r="AS47" i="49"/>
  <c r="BB47" i="49" s="1"/>
  <c r="AS48" i="49"/>
  <c r="BB48" i="49" s="1"/>
  <c r="AS63" i="49"/>
  <c r="BB63" i="49" s="1"/>
  <c r="AS64" i="49"/>
  <c r="BB64" i="49" s="1"/>
  <c r="AS65" i="49"/>
  <c r="BB65" i="49" s="1"/>
  <c r="AS66" i="49"/>
  <c r="BB66" i="49" s="1"/>
  <c r="AS67" i="49"/>
  <c r="BB67" i="49" s="1"/>
  <c r="AS107" i="49"/>
  <c r="BB107" i="49" s="1"/>
  <c r="AS208" i="49"/>
  <c r="AS140" i="49"/>
  <c r="BB140" i="49" s="1"/>
  <c r="AS141" i="49"/>
  <c r="BB141" i="49" s="1"/>
  <c r="AS163" i="49"/>
  <c r="BB163" i="49" s="1"/>
  <c r="AS169" i="49"/>
  <c r="BB169" i="49" s="1"/>
  <c r="AS221" i="49"/>
  <c r="AS225" i="49"/>
  <c r="AS232" i="49"/>
  <c r="AS235" i="49"/>
  <c r="AS236" i="49"/>
  <c r="BB208" i="49" l="1"/>
  <c r="BB209" i="49" s="1"/>
  <c r="BB210" i="49" s="1"/>
  <c r="BB211" i="49" s="1"/>
  <c r="L264" i="49"/>
  <c r="AS7" i="49"/>
  <c r="BB7" i="49" l="1"/>
  <c r="AS264" i="49"/>
  <c r="BB212" i="49"/>
  <c r="BB213" i="49" s="1"/>
  <c r="BB214" i="49" l="1"/>
  <c r="BB215" i="49" s="1"/>
  <c r="BB216" i="49" s="1"/>
  <c r="BB217" i="49" s="1"/>
  <c r="BB218" i="49" s="1"/>
  <c r="BB219" i="49" s="1"/>
  <c r="BB220" i="49" s="1"/>
  <c r="BB221" i="49" s="1"/>
  <c r="BB222" i="49" s="1"/>
  <c r="BB223" i="49" s="1"/>
  <c r="BB224" i="49" s="1"/>
  <c r="BB225" i="49" s="1"/>
  <c r="BB226" i="49" s="1"/>
  <c r="BB227" i="49" s="1"/>
  <c r="BB228" i="49" s="1"/>
  <c r="BB229" i="49" s="1"/>
  <c r="BB230" i="49" s="1"/>
  <c r="BB231" i="49" s="1"/>
  <c r="BB232" i="49" s="1"/>
  <c r="BB233" i="49" s="1"/>
  <c r="BB234" i="49" s="1"/>
  <c r="BB235" i="49" s="1"/>
  <c r="BB236" i="49" s="1"/>
  <c r="BB237" i="49" s="1"/>
  <c r="BB238" i="49" s="1"/>
  <c r="BB239" i="49" s="1"/>
  <c r="BB240" i="49" s="1"/>
  <c r="BB241" i="49" s="1"/>
  <c r="BB242" i="49" s="1"/>
  <c r="BB243" i="49" s="1"/>
  <c r="BB244" i="49" s="1"/>
  <c r="BB245" i="49" s="1"/>
  <c r="BB246" i="49" s="1"/>
  <c r="BB247" i="49" s="1"/>
  <c r="BB248" i="49" s="1"/>
  <c r="BB249" i="49" s="1"/>
  <c r="BB250" i="49" s="1"/>
  <c r="BB251" i="49" s="1"/>
  <c r="BB252" i="49" s="1"/>
  <c r="BB253" i="49" s="1"/>
  <c r="BB254" i="49" s="1"/>
  <c r="BB256" i="4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tc={66D6ECA4-6A09-4FE7-B87B-B618E1341476}</author>
    <author>tc={5D546243-3F4B-4EE7-826C-933D75525B08}</author>
  </authors>
  <commentList>
    <comment ref="AQ125" authorId="0" shapeId="0" xr:uid="{66D6ECA4-6A09-4FE7-B87B-B618E1341476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  <comment ref="AQ153" authorId="1" shapeId="0" xr:uid="{5D546243-3F4B-4EE7-826C-933D75525B08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tc={75E94A4C-C25E-4F7A-9789-74F397D5908B}</author>
  </authors>
  <commentList>
    <comment ref="AJ59" authorId="0" shapeId="0" xr:uid="{75E94A4C-C25E-4F7A-9789-74F397D5908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locate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tc={962A72F4-5BBE-48DE-8F56-FE9538D0869F}</author>
  </authors>
  <commentList>
    <comment ref="E41" authorId="0" shapeId="0" xr:uid="{962A72F4-5BBE-48DE-8F56-FE9538D0869F}">
      <text>
        <t>[Threaded comment]
Your version of Excel allows you to read this threaded comment; however, any edits to it will get removed if the file is opened in a newer version of Excel. Learn more: https://go.microsoft.com/fwlink/?linkid=870924
Comment:
    9/12 to be deducted in current year, remaining 3/12 to be deducted in 26/27</t>
      </text>
    </comment>
  </commentList>
</comments>
</file>

<file path=xl/sharedStrings.xml><?xml version="1.0" encoding="utf-8"?>
<sst xmlns="http://schemas.openxmlformats.org/spreadsheetml/2006/main" count="1681" uniqueCount="458">
  <si>
    <t>DfE #</t>
  </si>
  <si>
    <t>URN</t>
  </si>
  <si>
    <t>School</t>
  </si>
  <si>
    <t>I01</t>
  </si>
  <si>
    <t>E27</t>
  </si>
  <si>
    <t>E17</t>
  </si>
  <si>
    <t>I03</t>
  </si>
  <si>
    <t>I02</t>
  </si>
  <si>
    <t>E23</t>
  </si>
  <si>
    <t>Broadmeadow Infant School</t>
  </si>
  <si>
    <t>Broadmeadow Junior School</t>
  </si>
  <si>
    <t>Maryvale Catholic Primary School</t>
  </si>
  <si>
    <t>The Oratory Roman Catholic Primary School</t>
  </si>
  <si>
    <t>Woodthorpe Junior and Infant School</t>
  </si>
  <si>
    <t>St Ambrose Barlow Catholic Primary School</t>
  </si>
  <si>
    <t>New Oscott Primary School</t>
  </si>
  <si>
    <t>St Augustine's Catholic Primary School</t>
  </si>
  <si>
    <t>St Clare's Catholic Primary School</t>
  </si>
  <si>
    <t>St Francis Catholic Primary School</t>
  </si>
  <si>
    <t>St Teresa's Catholic Primary School</t>
  </si>
  <si>
    <t>St Vincent's Catholic Primary School</t>
  </si>
  <si>
    <t>The Meadows Primary School</t>
  </si>
  <si>
    <t>DfE Number</t>
  </si>
  <si>
    <t>Schools Name</t>
  </si>
  <si>
    <t>1. 2025/26 LA STATEMENT OF FUNDING</t>
  </si>
  <si>
    <t xml:space="preserve">LA Confirmed Funding Allocations: </t>
  </si>
  <si>
    <t>Year-End Adjustments</t>
  </si>
  <si>
    <t xml:space="preserve">Total </t>
  </si>
  <si>
    <t>High Needs Place Funding</t>
  </si>
  <si>
    <t>High Needs Indicative Top up Funding*</t>
  </si>
  <si>
    <t>High Needs Resource Base Place Funding</t>
  </si>
  <si>
    <t>High Needs Resource Base Top-up Funding</t>
  </si>
  <si>
    <t>EY Under 2 YO Indicative per term</t>
  </si>
  <si>
    <t>EY 2 YO Indicative per term</t>
  </si>
  <si>
    <t>EY 3-4 YO Indicative per term</t>
  </si>
  <si>
    <t>EY EYPP Indicative per term</t>
  </si>
  <si>
    <t>EY FSM Indicative per term</t>
  </si>
  <si>
    <t>EY Deprivation Indicative per term</t>
  </si>
  <si>
    <t>EY DAF Indicative per term</t>
  </si>
  <si>
    <t>Estimated funding to be paid to the school</t>
  </si>
  <si>
    <t>CFR code</t>
  </si>
  <si>
    <t>Total to date</t>
  </si>
  <si>
    <t>Estimated</t>
  </si>
  <si>
    <t>Total</t>
  </si>
  <si>
    <t>Actual</t>
  </si>
  <si>
    <t>final adj</t>
  </si>
  <si>
    <t>High Needs Resource Base Top up Funding</t>
  </si>
  <si>
    <t>OTHER DSG FUNDING</t>
  </si>
  <si>
    <t>Falling Rolls</t>
  </si>
  <si>
    <t>Growth Funding</t>
  </si>
  <si>
    <t>Total Other DSG Funding</t>
  </si>
  <si>
    <t>GRANTS</t>
  </si>
  <si>
    <t>Teachers' Pension Employer Contribution Grant</t>
  </si>
  <si>
    <t>Teachers' pay additional grant</t>
  </si>
  <si>
    <t>Teacher's Pension Employer Contribution (16-19) Grant</t>
  </si>
  <si>
    <t>Teachers' Pay Grant - Early Years</t>
  </si>
  <si>
    <t>Early Years Budget Grant (EYBG)</t>
  </si>
  <si>
    <t>16-19 Bursery Fund</t>
  </si>
  <si>
    <t>Post-16 Schools Budget Grant</t>
  </si>
  <si>
    <t>Core School Budget Grant (CSBG) Special</t>
  </si>
  <si>
    <t>Pupil Premium Funding (To be confirmed by DfE/EFA)</t>
  </si>
  <si>
    <t>I05</t>
  </si>
  <si>
    <t>Inclusive of Deprivation, Service Child and Post LAC.</t>
  </si>
  <si>
    <t>Senior Mental Health Leads Training Fy 24-25</t>
  </si>
  <si>
    <t>I06</t>
  </si>
  <si>
    <t>Schools Direct</t>
  </si>
  <si>
    <t>Early Career Mentor backfill grant</t>
  </si>
  <si>
    <t>Early Career Framework Mentor time off timetable</t>
  </si>
  <si>
    <t>Early Career Framework 23/24 unallocated</t>
  </si>
  <si>
    <t>National Professional Qualifications</t>
  </si>
  <si>
    <t>National Tutoring Programme Payment</t>
  </si>
  <si>
    <t>I18C</t>
  </si>
  <si>
    <t>Recovery Premium Funding 2024/25</t>
  </si>
  <si>
    <t>Recovery Premium  2/3rds March 22/23 unallocated</t>
  </si>
  <si>
    <t>National Tutoring Programme 23/24 unallocated</t>
  </si>
  <si>
    <t>PE and Sports Grant (To be confirmed by DfE/EFA)</t>
  </si>
  <si>
    <t>I18D</t>
  </si>
  <si>
    <t>Universal Infant Free School Meals 23/24 Final</t>
  </si>
  <si>
    <t>Universal Infant Free School Meals 24/25 Provisional</t>
  </si>
  <si>
    <t>LA Capital income one off payment</t>
  </si>
  <si>
    <t>CI01</t>
  </si>
  <si>
    <t>Devolved Formula Capital (To be confirmed by DfE/EFA)</t>
  </si>
  <si>
    <t>Total Other Confirmed Funding Allocations</t>
  </si>
  <si>
    <t>Final  Payment for month after all adjustments</t>
  </si>
  <si>
    <t>Adjustments to be made</t>
  </si>
  <si>
    <t>Please note that the payment schedule will be updated to reflect:</t>
  </si>
  <si>
    <t>* Updated high needs and early years funding allocations based on actual numbers</t>
  </si>
  <si>
    <t>**Actual 2024-25 salary costs</t>
  </si>
  <si>
    <t>* NNDR in budget plan for 2025/26, this is not actual bill amount, you should amend it according to your actual budget in both I01 and E17</t>
  </si>
  <si>
    <t>**** Please note VAT is paid a month in arreas. The VAT paid in April 24 is for claim relating to March 24</t>
  </si>
  <si>
    <t>The calculation of the provisional monthly instalment figure is based on confirmed LA funding allocations.</t>
  </si>
  <si>
    <t xml:space="preserve">Totals PER CFR </t>
  </si>
  <si>
    <t>Funds delegated by the local authority (LA)</t>
  </si>
  <si>
    <t>Funding for sixth form students</t>
  </si>
  <si>
    <t>High needs top-up funding</t>
  </si>
  <si>
    <t>Pupil Premium</t>
  </si>
  <si>
    <t>Other government grants</t>
  </si>
  <si>
    <t>Mayor’s Universal Free School Meals</t>
  </si>
  <si>
    <t>I07</t>
  </si>
  <si>
    <t>Income from the DfE grant scheme for reimbursing exceptional costs</t>
  </si>
  <si>
    <t>I18B</t>
  </si>
  <si>
    <t>income from the COVID-19 catch-up</t>
  </si>
  <si>
    <t>Income from other additional grants</t>
  </si>
  <si>
    <t>Capital Income</t>
  </si>
  <si>
    <t>Various Staffing expenditure CFR (Salaries)</t>
  </si>
  <si>
    <t>E01 - E07</t>
  </si>
  <si>
    <t>Payslip charges</t>
  </si>
  <si>
    <t>E08</t>
  </si>
  <si>
    <t>Professional Services Not PFI</t>
  </si>
  <si>
    <t>E16</t>
  </si>
  <si>
    <t xml:space="preserve">NNDR </t>
  </si>
  <si>
    <t>Other insurance premiums(RPA)</t>
  </si>
  <si>
    <t>Professional Services PFI</t>
  </si>
  <si>
    <t>E28b</t>
  </si>
  <si>
    <t>Bought-in professional services - curriculum(De-Delegation and ESG)</t>
  </si>
  <si>
    <t>Total CFR to date</t>
  </si>
  <si>
    <t>3. One off payments outside of schedule</t>
  </si>
  <si>
    <t xml:space="preserve">Actual </t>
  </si>
  <si>
    <t xml:space="preserve"> </t>
  </si>
  <si>
    <t>CFR</t>
  </si>
  <si>
    <t>Link to Backup</t>
  </si>
  <si>
    <t>Swanshurst School</t>
  </si>
  <si>
    <t>Court Farm Primary School</t>
  </si>
  <si>
    <t>Deykin Avenue Junior and Infant School</t>
  </si>
  <si>
    <t>Paget Primary School</t>
  </si>
  <si>
    <t>St Peter's Catholic Primary School</t>
  </si>
  <si>
    <t>Story Wood School</t>
  </si>
  <si>
    <t>CFR Code</t>
  </si>
  <si>
    <t>Links to Backup</t>
  </si>
  <si>
    <t>Total Check</t>
  </si>
  <si>
    <t>2025/26 Schools Grant Payment Summary</t>
  </si>
  <si>
    <t>Under 2's Funding</t>
  </si>
  <si>
    <t>2 Year Old Funding Summer</t>
  </si>
  <si>
    <t>3&amp;4 Year Old Funding Summer</t>
  </si>
  <si>
    <t>EYPP Total for Summer</t>
  </si>
  <si>
    <t>Free School Meals Funding Summer</t>
  </si>
  <si>
    <t>DAF</t>
  </si>
  <si>
    <t>80% Summer Payment</t>
  </si>
  <si>
    <t>2 Year Old Funding Autumn</t>
  </si>
  <si>
    <t>3&amp;4 Year Old Funding Autumn</t>
  </si>
  <si>
    <t>EYPP Total for Autumn</t>
  </si>
  <si>
    <t>Free School Meals Funding Autumn</t>
  </si>
  <si>
    <t>80% Autumn Payment</t>
  </si>
  <si>
    <t>2 Year Old Funding Spring</t>
  </si>
  <si>
    <t>3&amp;4 Year Old Funding Spring</t>
  </si>
  <si>
    <t>EYPP Total for Spring</t>
  </si>
  <si>
    <t>Free School Meals Funding Spring</t>
  </si>
  <si>
    <t>80% Spring Payment</t>
  </si>
  <si>
    <t>Top Up</t>
  </si>
  <si>
    <t>-</t>
  </si>
  <si>
    <t>Breakfast club early adopters grant</t>
  </si>
  <si>
    <t>LA Income and Expenditure [to be paid to school/(to be paid by school)]</t>
  </si>
  <si>
    <t>2. Estimated Monthly Payment Schedule</t>
  </si>
  <si>
    <t>Total Monthly Funding</t>
  </si>
  <si>
    <t>Abbey Catholic Primary School</t>
  </si>
  <si>
    <t>Acocks Green Primary School</t>
  </si>
  <si>
    <t>Albert Bradbeer Primary Academy</t>
  </si>
  <si>
    <t>Alston Primary School</t>
  </si>
  <si>
    <t>Archbishop Ilsley Catholic School</t>
  </si>
  <si>
    <t>Arena Academy</t>
  </si>
  <si>
    <t>Ark Boulton Academy</t>
  </si>
  <si>
    <t>Ark Kings Academy</t>
  </si>
  <si>
    <t>Ark St Alban's Academy</t>
  </si>
  <si>
    <t>Ark Tindal Primary Academy</t>
  </si>
  <si>
    <t>Ark Victoria Academy</t>
  </si>
  <si>
    <t>Aston Manor Academy</t>
  </si>
  <si>
    <t>Aston Tower Community Primary School</t>
  </si>
  <si>
    <t>Aston University Engineering Academy</t>
  </si>
  <si>
    <t>Audley Primary School</t>
  </si>
  <si>
    <t>Barr View Primary &amp; Nursery Academy</t>
  </si>
  <si>
    <t>Bartley Green School</t>
  </si>
  <si>
    <t>Billesley Primary School</t>
  </si>
  <si>
    <t>Birches Green Primary School</t>
  </si>
  <si>
    <t>Birchfield Primary School</t>
  </si>
  <si>
    <t>Bishop Vesey's Grammar School</t>
  </si>
  <si>
    <t>Bishop Walsh Catholic School</t>
  </si>
  <si>
    <t>BOA Creative, Digital and Performing Arts Academy</t>
  </si>
  <si>
    <t>BOA Digital Technologies Academy</t>
  </si>
  <si>
    <t>BOA Stage and Screen Production Academy</t>
  </si>
  <si>
    <t>Bordesley Village Primary School</t>
  </si>
  <si>
    <t>Bournville School</t>
  </si>
  <si>
    <t>Brays School</t>
  </si>
  <si>
    <t>Broadway Academy</t>
  </si>
  <si>
    <t>Brookfields Primary School</t>
  </si>
  <si>
    <t>Brookvale Primary School</t>
  </si>
  <si>
    <t>Brownmead Primary Academy</t>
  </si>
  <si>
    <t>Calthorpe Academy</t>
  </si>
  <si>
    <t>Canterbury Cross Primary School</t>
  </si>
  <si>
    <t>Cedars Academy</t>
  </si>
  <si>
    <t>Chandos Primary School</t>
  </si>
  <si>
    <t>Chilwell Croft Academy</t>
  </si>
  <si>
    <t>Chivenor Primary School</t>
  </si>
  <si>
    <t>Christ Church, Church of England Secondary Academy</t>
  </si>
  <si>
    <t>City Academy</t>
  </si>
  <si>
    <t>City Road Primary School</t>
  </si>
  <si>
    <t>Cockshut Hill School</t>
  </si>
  <si>
    <t>Colmers Farm Primary School</t>
  </si>
  <si>
    <t>Conway Primary School</t>
  </si>
  <si>
    <t>Cottesbrooke Infant and Nursery School</t>
  </si>
  <si>
    <t>Cromwell Junior and Infant School</t>
  </si>
  <si>
    <t>Dame Elizabeth Cadbury School</t>
  </si>
  <si>
    <t>Dorrington Academy</t>
  </si>
  <si>
    <t>E-ACT Heartlands Academy</t>
  </si>
  <si>
    <t>E-ACT Nechells Academy</t>
  </si>
  <si>
    <t>E-ACT North Birmingham Academy</t>
  </si>
  <si>
    <t>E-ACT Shenley Academy</t>
  </si>
  <si>
    <t>East Birmingham Network Academy</t>
  </si>
  <si>
    <t>Ebn Academy 2</t>
  </si>
  <si>
    <t>Eden Boys' Leadership Academy, Birmingham East</t>
  </si>
  <si>
    <t>Eden Boys' School, Birmingham</t>
  </si>
  <si>
    <t>Eden Girls' Leadership Academy, Birmingham</t>
  </si>
  <si>
    <t>Erdington Academy</t>
  </si>
  <si>
    <t>Erdington Hall Primary School</t>
  </si>
  <si>
    <t>Fairfax</t>
  </si>
  <si>
    <t>Fairway Primary Academy</t>
  </si>
  <si>
    <t>Firs Primary School</t>
  </si>
  <si>
    <t>Fortis Academy</t>
  </si>
  <si>
    <t>Four Dwellings Academy</t>
  </si>
  <si>
    <t>Four Dwellings Primary Academy</t>
  </si>
  <si>
    <t>George Dixon Academy</t>
  </si>
  <si>
    <t>Gossey Lane Academy</t>
  </si>
  <si>
    <t>Green Meadow Primary School</t>
  </si>
  <si>
    <t>Greenholm Primary School</t>
  </si>
  <si>
    <t>Greenwood Academy</t>
  </si>
  <si>
    <t>Greet Primary School</t>
  </si>
  <si>
    <t>Grestone Academy</t>
  </si>
  <si>
    <t>Guardian Angels Catholic Primary School</t>
  </si>
  <si>
    <t>Hall Green School</t>
  </si>
  <si>
    <t>Hallmoor School</t>
  </si>
  <si>
    <t>Hamstead Hall Academy</t>
  </si>
  <si>
    <t>Harborne Academy</t>
  </si>
  <si>
    <t>Hawkesley Church Primary Academy</t>
  </si>
  <si>
    <t>Heath Mount Primary School</t>
  </si>
  <si>
    <t>Heathfield Primary School</t>
  </si>
  <si>
    <t>Heathlands Primary Academy</t>
  </si>
  <si>
    <t>Highfield Junior and Infant School</t>
  </si>
  <si>
    <t>Highters Heath Community School</t>
  </si>
  <si>
    <t>Hill West Primary School</t>
  </si>
  <si>
    <t>Hillcrest School and Sixth Form Centre</t>
  </si>
  <si>
    <t>Hillstone Primary School</t>
  </si>
  <si>
    <t>Hodge Hill Primary School</t>
  </si>
  <si>
    <t>Holland House Infant School and Nursery</t>
  </si>
  <si>
    <t>Hollywood Primary School</t>
  </si>
  <si>
    <t>Holy Cross Catholic Primary School</t>
  </si>
  <si>
    <t>Holy Souls Catholic Primary School</t>
  </si>
  <si>
    <t>Holy Trinity Catholic School</t>
  </si>
  <si>
    <t>Holy Trinity CE Primary Academy (Handsworth)</t>
  </si>
  <si>
    <t>Holyhead School</t>
  </si>
  <si>
    <t>James Brindley School</t>
  </si>
  <si>
    <t>Jervoise School</t>
  </si>
  <si>
    <t>Jewellery Quarter Academy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</si>
  <si>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</si>
  <si>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</si>
  <si>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</si>
  <si>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</si>
  <si>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Five Ways School</t>
  </si>
  <si>
    <t>King Edward VI Handsworth Grammar School for Boys</t>
  </si>
  <si>
    <t>King Edward VI Handsworth School for Girls</t>
  </si>
  <si>
    <t>King Edward VI Handsworth Wood Girls' Academy</t>
  </si>
  <si>
    <t>King Edward VI King's Norton School for Boys</t>
  </si>
  <si>
    <t>King Edward VI Lordswood School for Girls</t>
  </si>
  <si>
    <t>King Edward VI Northfield School for Girls</t>
  </si>
  <si>
    <t>King Edward VI Sheldon Heath Academy</t>
  </si>
  <si>
    <t>Kings Norton Girls' School</t>
  </si>
  <si>
    <t>Kings Norton Primary</t>
  </si>
  <si>
    <t>Kings Rise Academy</t>
  </si>
  <si>
    <t>Lakey Lane Primary School</t>
  </si>
  <si>
    <t>Lea Forest Primary Academy</t>
  </si>
  <si>
    <t>Lea Hall Academy</t>
  </si>
  <si>
    <t>Leigh Primary School</t>
  </si>
  <si>
    <t>Leycroft Academy</t>
  </si>
  <si>
    <t>Lordswood Boys' School</t>
  </si>
  <si>
    <t>Manor Park Primary Academy</t>
  </si>
  <si>
    <t>Mansfield Green E-ACT Academy</t>
  </si>
  <si>
    <t>Marlborough Primary School</t>
  </si>
  <si>
    <t>Mayfield School</t>
  </si>
  <si>
    <t>Mere Green Primary School</t>
  </si>
  <si>
    <t>Merritts Brook Primary E-ACT Academy</t>
  </si>
  <si>
    <t>Montgomery Primary Academy</t>
  </si>
  <si>
    <t>Moor Green Primary Academy</t>
  </si>
  <si>
    <t>Nansen Primary School</t>
  </si>
  <si>
    <t>Ninestiles, an Academy</t>
  </si>
  <si>
    <t>Nishkam High School</t>
  </si>
  <si>
    <t>Nishkam Primary School Birmingham</t>
  </si>
  <si>
    <t>Nonsuch Primary School</t>
  </si>
  <si>
    <t>Northfield Manor Primary Academy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</si>
  <si>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</si>
  <si>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</si>
  <si>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</si>
  <si>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</si>
  <si>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</si>
  <si>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</si>
  <si>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Oasis Academy Short Heath</t>
  </si>
  <si>
    <t>Oasis Academy Wattville</t>
  </si>
  <si>
    <t>Oasis Academy Woodview</t>
  </si>
  <si>
    <t>Osborne Primary School</t>
  </si>
  <si>
    <t>Our Lady of Fatima Catholic Primary School</t>
  </si>
  <si>
    <t>Our Lady's Catholic Primary School</t>
  </si>
  <si>
    <t>Paganel Primary School</t>
  </si>
  <si>
    <t>Parkfield Community School</t>
  </si>
  <si>
    <t>Pegasus Primary School</t>
  </si>
  <si>
    <t>Percy Shurmer Academy</t>
  </si>
  <si>
    <t>Plantsbrook School</t>
  </si>
  <si>
    <t>Prince Albert High School</t>
  </si>
  <si>
    <t>Prince Albert Primary School</t>
  </si>
  <si>
    <t>Princethorpe Infant School</t>
  </si>
  <si>
    <t>Princethorpe Junior School</t>
  </si>
  <si>
    <t>Queensbury School</t>
  </si>
  <si>
    <t>Quinton Church Primary School</t>
  </si>
  <si>
    <t>Reach School</t>
  </si>
  <si>
    <t>Reaside Academy</t>
  </si>
  <si>
    <t>Robin Hood Academy</t>
  </si>
  <si>
    <t>Rockwood Academy</t>
  </si>
  <si>
    <t>Rookery School</t>
  </si>
  <si>
    <t>Sacred Heart Catholic School</t>
  </si>
  <si>
    <t>Saint Barnabas Church of England Primary School</t>
  </si>
  <si>
    <t>Saltley Academy</t>
  </si>
  <si>
    <t>Slade Primary School</t>
  </si>
  <si>
    <t>Small Heath Leadership Academy</t>
  </si>
  <si>
    <t>Springfield Primary Academy</t>
  </si>
  <si>
    <t>SS Mary and John Catholic Primary School</t>
  </si>
  <si>
    <t>SS Peter and Paul Catholic Primary School</t>
  </si>
  <si>
    <t>St Brigid's Catholic Primary School</t>
  </si>
  <si>
    <t>St Chad's Catholic Primary School</t>
  </si>
  <si>
    <t>St Clement's Church of England Academy</t>
  </si>
  <si>
    <t>St Columba's Catholic Primary School</t>
  </si>
  <si>
    <t>St Edmund Campion Catholic School</t>
  </si>
  <si>
    <t>St Francis Church of England Aided Primary School and Nursery</t>
  </si>
  <si>
    <t>St George's Church of England Academy, Newtown</t>
  </si>
  <si>
    <t>St George's Church of England Primary School</t>
  </si>
  <si>
    <t>St James Catholic Primary School</t>
  </si>
  <si>
    <t>St John Fisher Catholic Primary School</t>
  </si>
  <si>
    <t>St John's &amp; St Peter's CofE Primary</t>
  </si>
  <si>
    <t>St John's CofE Primary School</t>
  </si>
  <si>
    <t>St Joseph's Catholic Primary School (B30)</t>
  </si>
  <si>
    <t>St Joseph's Catholic Primary School (B7)</t>
  </si>
  <si>
    <t>St Joseph's Catholic Primary School (B75)</t>
  </si>
  <si>
    <t>St Mark's Catholic Primary School</t>
  </si>
  <si>
    <t>St Marys C of E Primary and Nursery, Academy, Handsworth</t>
  </si>
  <si>
    <t>St Michael's Church of England Primary School</t>
  </si>
  <si>
    <t>St Michael's CofE Primary Academy, Handsworth</t>
  </si>
  <si>
    <t>St Nicholas Catholic Primary School</t>
  </si>
  <si>
    <t>St Paul's Catholic Primary School</t>
  </si>
  <si>
    <t>St Thomas Aquinas Catholic School</t>
  </si>
  <si>
    <t>St Thomas Church of England Primary School</t>
  </si>
  <si>
    <t>St Thomas More Catholic Primary School</t>
  </si>
  <si>
    <t>St Wilfrid's Catholic Junior and Infant School</t>
  </si>
  <si>
    <t>Star King Solomon Academy</t>
  </si>
  <si>
    <t>Starbank School</t>
  </si>
  <si>
    <t>Stirchley Primary School</t>
  </si>
  <si>
    <t>Stockland Green School</t>
  </si>
  <si>
    <t>Summerfield Primary School</t>
  </si>
  <si>
    <t>Sutton Coldfield Grammar School for Girls</t>
  </si>
  <si>
    <t>Sutton Park Primary</t>
  </si>
  <si>
    <t>Tame Valley Academy</t>
  </si>
  <si>
    <t>The Arthur Terry School</t>
  </si>
  <si>
    <t>The Bridge School</t>
  </si>
  <si>
    <t>The Deanery Church of England Primary School</t>
  </si>
  <si>
    <t>The Edge Academy</t>
  </si>
  <si>
    <t>The Oaklands Primary School</t>
  </si>
  <si>
    <t>The Oaks Primary School</t>
  </si>
  <si>
    <t>The Olive School, Birmingham</t>
  </si>
  <si>
    <t>The Olive School, Small Heath</t>
  </si>
  <si>
    <t>The Orchards Primary Academy</t>
  </si>
  <si>
    <t>The Oval School</t>
  </si>
  <si>
    <t>The Rosary Catholic Primary School</t>
  </si>
  <si>
    <t>The Royal Sutton School</t>
  </si>
  <si>
    <t>The Shirestone Academy</t>
  </si>
  <si>
    <t>The University of Birmingham School</t>
  </si>
  <si>
    <t>Tile Cross Academy</t>
  </si>
  <si>
    <t>Timberley Academy</t>
  </si>
  <si>
    <t>Titan Aston Academy</t>
  </si>
  <si>
    <t>Titan St Georges Academy</t>
  </si>
  <si>
    <t>Tiverton Academy</t>
  </si>
  <si>
    <t>Topcliffe Primary School</t>
  </si>
  <si>
    <t>Town Junior School</t>
  </si>
  <si>
    <t>Turves Green Boys' School</t>
  </si>
  <si>
    <t>Turves Green Primary School</t>
  </si>
  <si>
    <t>Twickenham Primary School</t>
  </si>
  <si>
    <t>Warren Farm Primary School</t>
  </si>
  <si>
    <t>Washwood Heath Academy</t>
  </si>
  <si>
    <t>Waverley School</t>
  </si>
  <si>
    <t>Waverley Studio College</t>
  </si>
  <si>
    <t>Westminster Primary School</t>
  </si>
  <si>
    <t>Wilson Stuart School</t>
  </si>
  <si>
    <t>Woodhouse Primary Academy</t>
  </si>
  <si>
    <t>Wychall Primary School</t>
  </si>
  <si>
    <t>Wyndcliffe Primary School</t>
  </si>
  <si>
    <t>Yardleys School</t>
  </si>
  <si>
    <t>Yarnfield Primary School</t>
  </si>
  <si>
    <t>Yenton Primary School</t>
  </si>
  <si>
    <t>Yew Tree Community Junior and Infant School (NC)</t>
  </si>
  <si>
    <t>Select School</t>
  </si>
  <si>
    <t>URN Number</t>
  </si>
  <si>
    <t xml:space="preserve">Payments without additional funding </t>
  </si>
  <si>
    <t>25/26 Academy Conversions</t>
  </si>
  <si>
    <t xml:space="preserve"> Cells Q51 + Q58</t>
  </si>
  <si>
    <t>ADJUSTMENT TO INDICATIVE</t>
  </si>
  <si>
    <t>ACTUAL FUNDING ADJUSTMENT</t>
  </si>
  <si>
    <t>SUMMER ACTUALS</t>
  </si>
  <si>
    <t>ACTUALS</t>
  </si>
  <si>
    <t>Early Years Expansion Grant</t>
  </si>
  <si>
    <t>Other Adjustments</t>
  </si>
  <si>
    <t>2025/26 Other Adjustments Summary</t>
  </si>
  <si>
    <t>Calthorpe Energy Charge (Lillian de Lissa)</t>
  </si>
  <si>
    <t>Oscott Manor School</t>
  </si>
  <si>
    <t>TPECG Special March 2025 Correction</t>
  </si>
  <si>
    <t>TPAG Special March 2025 Correction</t>
  </si>
  <si>
    <t>EY End of Term Adjustment</t>
  </si>
  <si>
    <t>AUTUMN ACTUALS</t>
  </si>
  <si>
    <t>EY Under 2 YO 80% Indicative</t>
  </si>
  <si>
    <t>EY 2 YO 80% Indicative</t>
  </si>
  <si>
    <t>EY 3-4 YO 80% Indicative</t>
  </si>
  <si>
    <t>EY EYPP 80% Indicative</t>
  </si>
  <si>
    <t>EY FSM 80% Indicative</t>
  </si>
  <si>
    <t>EY Deprivation 80% Indicative</t>
  </si>
  <si>
    <t>EY DAF 80% Indicative</t>
  </si>
  <si>
    <t>Kitts Green Academy</t>
  </si>
  <si>
    <t>Special &amp; Mainstream Schools</t>
  </si>
  <si>
    <t>2026/27 LA Statement of Funding and Provisional Payment Schedule</t>
  </si>
  <si>
    <t>As at 01 Apr 2026</t>
  </si>
  <si>
    <t>Apr 26 Adjustments</t>
  </si>
  <si>
    <t>May 26 Adjustments</t>
  </si>
  <si>
    <t>Jun 26 Adjustments</t>
  </si>
  <si>
    <t>Jul 26 Adjustments</t>
  </si>
  <si>
    <t>Aug 26 Adjustments</t>
  </si>
  <si>
    <t>Sept 26 Adjustments</t>
  </si>
  <si>
    <t>Oct 26 Adjustments</t>
  </si>
  <si>
    <t>Nov 26 Adjustments</t>
  </si>
  <si>
    <t>Dec 26 Adjustments</t>
  </si>
  <si>
    <t>Jan 27 Adjustments</t>
  </si>
  <si>
    <t>Feb 27 Adjustments</t>
  </si>
  <si>
    <t xml:space="preserve">Mar 27 Adjustments </t>
  </si>
  <si>
    <t>2026/27 Initial Funding Allocation</t>
  </si>
  <si>
    <t>Place Pre-16</t>
  </si>
  <si>
    <t>Place Post-16</t>
  </si>
  <si>
    <t>Adjustments</t>
  </si>
  <si>
    <t>Total HN Funding</t>
  </si>
  <si>
    <t>High Needs Top up Funding</t>
  </si>
  <si>
    <t>2026/27 Schools High Needs Indicative</t>
  </si>
  <si>
    <t>Spring indicative TBC (based on Spr 26 actuals)</t>
  </si>
  <si>
    <t>2026/27 Schools Early Years Indicative</t>
  </si>
  <si>
    <t>SPRING ACTUALS</t>
  </si>
  <si>
    <t>Early Years Indicatives 26/27</t>
  </si>
  <si>
    <t>EY Deprivation</t>
  </si>
  <si>
    <t>Total Delegated Indicative Funding Summer 2026/27</t>
  </si>
  <si>
    <t>Total Delegated Indicative Funding Autumn 2026/27</t>
  </si>
  <si>
    <t>Total Delegated Indicative Funding Spring 2026/27</t>
  </si>
  <si>
    <t>Total Delegated Funding Summer 2026/27</t>
  </si>
  <si>
    <t>Total Indicative Adjustment Summer 2026/27</t>
  </si>
  <si>
    <t>Total Funding Adjustment Summer 2026/27</t>
  </si>
  <si>
    <t>Total Delegated Funding Autumn 2026/27</t>
  </si>
  <si>
    <t>Total Indicative Adjustment Autumn 2026/27</t>
  </si>
  <si>
    <t>Total Funding Adjustment Autumn 2026/27</t>
  </si>
  <si>
    <t>Total Delegated Funding Spring 2026/27</t>
  </si>
  <si>
    <t>Total Indicative Adjustment Spring 2026/27</t>
  </si>
  <si>
    <t>Total Funding Adjustment Spring 2026/27</t>
  </si>
  <si>
    <t>School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</si>
</sst>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[$€-2]* #,##0.00_-;\-[$€-2]* #,##0.00_-;_-[$€-2]* &quot;-&quot;??_-"/>
    <numFmt numFmtId="168" formatCode="_(&quot;£&quot;* #,##0.00_);_(&quot;£&quot;* \(#,##0.00\);_(&quot;£&quot;* &quot;-&quot;??_);_(@_)"/>
    <numFmt numFmtId="169" formatCode="#,##0;\(#,##0\)"/>
    <numFmt numFmtId="170" formatCode="_-* #,##0_-;* \(#,##0\)_-;_-* &quot;-&quot;_-;_-@_-"/>
    <numFmt numFmtId="171" formatCode="&quot; &quot;#,##0.00&quot; &quot;;&quot;-&quot;#,##0.00&quot; &quot;;&quot; -&quot;00&quot; &quot;;&quot; &quot;@&quot; &quot;"/>
    <numFmt numFmtId="172" formatCode="#,##0.00_ ;[Red]\-#,##0.00\ "/>
    <numFmt numFmtId="173" formatCode="#,##0.00;[Red]\(#,##0.00\)"/>
    <numFmt numFmtId="174" formatCode="#,##0;[Red]\(#,##0\)"/>
    <numFmt numFmtId="175" formatCode="#,##0.00_ ;[Red]\(#,##0.00\)"/>
    <numFmt numFmtId="176" formatCode="#,##0.00_ ;[Red]\(#,##0.00\)\ "/>
    <numFmt numFmtId="177" formatCode="#,##0.00;[Red]#,##0.00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1"/>
      <name val="Myriad Pro Light"/>
      <family val="2"/>
    </font>
    <font>
      <sz val="12"/>
      <color theme="1"/>
      <name val="Arial"/>
      <family val="2"/>
    </font>
    <font>
      <sz val="10"/>
      <color indexed="21"/>
      <name val="System"/>
      <family val="2"/>
    </font>
    <font>
      <i/>
      <sz val="11"/>
      <color indexed="23"/>
      <name val="Calibri"/>
      <family val="2"/>
    </font>
    <font>
      <sz val="9"/>
      <color indexed="18"/>
      <name val="Arial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18"/>
      <name val="System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i/>
      <sz val="10"/>
      <color indexed="17"/>
      <name val="System"/>
      <family val="2"/>
    </font>
    <font>
      <sz val="11"/>
      <color indexed="60"/>
      <name val="Calibri"/>
      <family val="2"/>
    </font>
    <font>
      <sz val="12"/>
      <name val="Helv"/>
    </font>
    <font>
      <sz val="8"/>
      <color indexed="72"/>
      <name val="MS Sans Serif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sz val="10"/>
      <color indexed="14"/>
      <name val="System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17"/>
      <name val="System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2"/>
      <color indexed="9"/>
      <name val="Arial"/>
      <family val="2"/>
    </font>
    <font>
      <sz val="12"/>
      <color theme="0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9"/>
      <color indexed="12"/>
      <name val="Times New Roman"/>
      <family val="1"/>
    </font>
    <font>
      <u/>
      <sz val="10"/>
      <color theme="11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10"/>
      <color rgb="FF0000FF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Myriad Pro"/>
      <family val="2"/>
    </font>
    <font>
      <sz val="8"/>
      <color rgb="FF000000"/>
      <name val="MS Sans Serif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sz val="10"/>
      <name val="Tahoma"/>
      <family val="2"/>
    </font>
    <font>
      <b/>
      <sz val="12"/>
      <color indexed="63"/>
      <name val="Arial"/>
      <family val="2"/>
    </font>
    <font>
      <b/>
      <sz val="18"/>
      <color indexed="8"/>
      <name val="Cambria"/>
      <family val="1"/>
    </font>
    <font>
      <b/>
      <sz val="9"/>
      <name val="Times New Roman"/>
      <family val="1"/>
    </font>
    <font>
      <sz val="12"/>
      <color indexed="10"/>
      <name val="Arial"/>
      <family val="2"/>
    </font>
    <font>
      <i/>
      <sz val="11"/>
      <color theme="1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b/>
      <u/>
      <sz val="10"/>
      <color indexed="8"/>
      <name val="Tahoma"/>
      <family val="2"/>
    </font>
    <font>
      <sz val="10"/>
      <name val="Courier"/>
      <family val="3"/>
    </font>
    <font>
      <sz val="10"/>
      <name val="MS Sans Serif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9C65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EB9C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00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3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ont="0" applyFill="0" applyBorder="0" applyProtection="0">
      <alignment horizontal="centerContinuous" wrapText="1"/>
    </xf>
    <xf numFmtId="0" fontId="13" fillId="21" borderId="5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" fontId="18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0" borderId="0">
      <alignment horizontal="center" vertical="center" wrapText="1"/>
    </xf>
    <xf numFmtId="0" fontId="21" fillId="0" borderId="6">
      <alignment horizontal="center" vertical="center" wrapText="1"/>
    </xf>
    <xf numFmtId="0" fontId="20" fillId="0" borderId="0">
      <alignment horizontal="left" wrapText="1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" fontId="27" fillId="0" borderId="0" applyNumberFormat="0" applyFill="0" applyBorder="0" applyAlignment="0" applyProtection="0"/>
    <xf numFmtId="0" fontId="28" fillId="7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29" fillId="0" borderId="10" applyNumberFormat="0" applyFill="0" applyAlignment="0" applyProtection="0"/>
    <xf numFmtId="10" fontId="30" fillId="0" borderId="11" applyFill="0" applyAlignment="0" applyProtection="0">
      <protection locked="0"/>
    </xf>
    <xf numFmtId="0" fontId="31" fillId="22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34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 applyNumberFormat="0" applyFont="0" applyFill="0" applyBorder="0" applyAlignment="0" applyProtection="0"/>
    <xf numFmtId="0" fontId="14" fillId="0" borderId="0"/>
    <xf numFmtId="0" fontId="6" fillId="0" borderId="0"/>
    <xf numFmtId="0" fontId="3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3" fontId="21" fillId="0" borderId="0">
      <alignment horizontal="right"/>
    </xf>
    <xf numFmtId="0" fontId="37" fillId="20" borderId="13" applyNumberFormat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1" fontId="38" fillId="0" borderId="14" applyNumberFormat="0" applyFill="0" applyBorder="0" applyAlignment="0" applyProtection="0"/>
    <xf numFmtId="0" fontId="6" fillId="0" borderId="0"/>
    <xf numFmtId="0" fontId="21" fillId="0" borderId="15" applyBorder="0">
      <alignment horizontal="right"/>
    </xf>
    <xf numFmtId="164" fontId="6" fillId="0" borderId="0"/>
    <xf numFmtId="164" fontId="6" fillId="0" borderId="0"/>
    <xf numFmtId="164" fontId="6" fillId="0" borderId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1" fillId="0" borderId="0"/>
    <xf numFmtId="0" fontId="50" fillId="0" borderId="0"/>
    <xf numFmtId="9" fontId="6" fillId="0" borderId="0" applyFont="0" applyFill="0" applyBorder="0" applyAlignment="0" applyProtection="0"/>
    <xf numFmtId="0" fontId="6" fillId="0" borderId="0"/>
    <xf numFmtId="0" fontId="51" fillId="26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6" borderId="0" applyNumberFormat="0" applyFont="0" applyBorder="0" applyAlignment="0" applyProtection="0"/>
    <xf numFmtId="0" fontId="51" fillId="26" borderId="0" applyNumberFormat="0" applyFont="0" applyBorder="0" applyAlignment="0" applyProtection="0"/>
    <xf numFmtId="0" fontId="51" fillId="28" borderId="0" applyNumberFormat="0" applyFont="0" applyBorder="0" applyAlignment="0" applyProtection="0"/>
    <xf numFmtId="0" fontId="51" fillId="29" borderId="0" applyNumberFormat="0" applyFont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51" fillId="0" borderId="0" applyNumberFormat="0" applyBorder="0" applyProtection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34" fillId="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1" fillId="33" borderId="0" applyNumberFormat="0" applyBorder="0" applyAlignment="0" applyProtection="0"/>
    <xf numFmtId="0" fontId="34" fillId="9" borderId="0" applyNumberFormat="0" applyBorder="0" applyAlignment="0" applyProtection="0"/>
    <xf numFmtId="0" fontId="1" fillId="34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3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5" fillId="31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9" borderId="0" applyNumberFormat="0" applyBorder="0" applyAlignment="0" applyProtection="0"/>
    <xf numFmtId="0" fontId="56" fillId="3" borderId="0" applyNumberFormat="0" applyBorder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57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58" fillId="21" borderId="5" applyNumberFormat="0" applyAlignment="0" applyProtection="0"/>
    <xf numFmtId="0" fontId="13" fillId="21" borderId="5" applyNumberFormat="0" applyAlignment="0" applyProtection="0"/>
    <xf numFmtId="0" fontId="59" fillId="30" borderId="28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>
      <alignment horizontal="left"/>
    </xf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42" fontId="3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4" borderId="0" applyNumberFormat="0" applyBorder="0" applyAlignment="0" applyProtection="0"/>
    <xf numFmtId="0" fontId="19" fillId="4" borderId="0" applyNumberFormat="0" applyBorder="0" applyAlignment="0" applyProtection="0"/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9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72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73" fillId="0" borderId="10" applyNumberFormat="0" applyFill="0" applyAlignment="0" applyProtection="0"/>
    <xf numFmtId="0" fontId="74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75" fillId="0" borderId="0"/>
    <xf numFmtId="0" fontId="34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1" fillId="0" borderId="0"/>
    <xf numFmtId="0" fontId="34" fillId="0" borderId="0"/>
    <xf numFmtId="0" fontId="15" fillId="0" borderId="0"/>
    <xf numFmtId="0" fontId="1" fillId="0" borderId="0"/>
    <xf numFmtId="0" fontId="51" fillId="0" borderId="0" applyNumberFormat="0" applyFont="0" applyBorder="0" applyProtection="0"/>
    <xf numFmtId="0" fontId="6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15" fillId="0" borderId="0"/>
    <xf numFmtId="0" fontId="33" fillId="0" borderId="0" applyAlignment="0">
      <alignment vertical="top" wrapText="1"/>
      <protection locked="0"/>
    </xf>
    <xf numFmtId="0" fontId="1" fillId="0" borderId="0"/>
    <xf numFmtId="0" fontId="76" fillId="0" borderId="0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0" fillId="0" borderId="0"/>
    <xf numFmtId="0" fontId="1" fillId="0" borderId="0"/>
    <xf numFmtId="0" fontId="50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4" fillId="0" borderId="0"/>
    <xf numFmtId="0" fontId="34" fillId="0" borderId="0"/>
    <xf numFmtId="0" fontId="7" fillId="0" borderId="0"/>
    <xf numFmtId="0" fontId="15" fillId="0" borderId="0"/>
    <xf numFmtId="0" fontId="7" fillId="0" borderId="0"/>
    <xf numFmtId="0" fontId="6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36" fillId="0" borderId="0"/>
    <xf numFmtId="0" fontId="15" fillId="0" borderId="0"/>
    <xf numFmtId="0" fontId="6" fillId="0" borderId="0"/>
    <xf numFmtId="0" fontId="78" fillId="0" borderId="0"/>
    <xf numFmtId="0" fontId="6" fillId="0" borderId="0"/>
    <xf numFmtId="0" fontId="79" fillId="0" borderId="0"/>
    <xf numFmtId="0" fontId="6" fillId="0" borderId="0"/>
    <xf numFmtId="0" fontId="60" fillId="0" borderId="0"/>
    <xf numFmtId="0" fontId="34" fillId="0" borderId="0"/>
    <xf numFmtId="0" fontId="1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4" fontId="61" fillId="0" borderId="0">
      <alignment horizontal="right"/>
    </xf>
    <xf numFmtId="0" fontId="61" fillId="0" borderId="0">
      <alignment horizontal="left"/>
    </xf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3" fontId="21" fillId="0" borderId="0">
      <alignment horizontal="right"/>
    </xf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80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" fillId="0" borderId="0"/>
    <xf numFmtId="0" fontId="6" fillId="0" borderId="0"/>
    <xf numFmtId="0" fontId="35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62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4" fontId="82" fillId="0" borderId="29">
      <alignment horizontal="right"/>
    </xf>
    <xf numFmtId="0" fontId="82" fillId="0" borderId="29">
      <alignment horizontal="left"/>
    </xf>
    <xf numFmtId="0" fontId="8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" fontId="86" fillId="0" borderId="0"/>
    <xf numFmtId="0" fontId="6" fillId="0" borderId="0" applyBorder="0"/>
    <xf numFmtId="39" fontId="87" fillId="0" borderId="0"/>
    <xf numFmtId="40" fontId="88" fillId="0" borderId="0" applyFont="0" applyFill="0" applyBorder="0" applyAlignment="0" applyProtection="0"/>
    <xf numFmtId="0" fontId="6" fillId="37" borderId="12"/>
    <xf numFmtId="172" fontId="6" fillId="38" borderId="12"/>
    <xf numFmtId="39" fontId="87" fillId="0" borderId="0"/>
    <xf numFmtId="0" fontId="1" fillId="0" borderId="0"/>
    <xf numFmtId="0" fontId="1" fillId="0" borderId="0"/>
    <xf numFmtId="0" fontId="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1" fontId="86" fillId="0" borderId="0"/>
    <xf numFmtId="1" fontId="86" fillId="0" borderId="0"/>
    <xf numFmtId="0" fontId="6" fillId="0" borderId="0" applyBorder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14" fillId="0" borderId="0"/>
    <xf numFmtId="0" fontId="6" fillId="0" borderId="0"/>
    <xf numFmtId="0" fontId="5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1" fillId="41" borderId="0" applyNumberFormat="0" applyBorder="0" applyAlignment="0" applyProtection="0"/>
    <xf numFmtId="0" fontId="55" fillId="40" borderId="0" applyNumberFormat="0" applyBorder="0" applyAlignment="0" applyProtection="0"/>
    <xf numFmtId="0" fontId="92" fillId="0" borderId="0"/>
    <xf numFmtId="0" fontId="1" fillId="0" borderId="0"/>
    <xf numFmtId="0" fontId="97" fillId="0" borderId="0"/>
  </cellStyleXfs>
  <cellXfs count="32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66" fontId="0" fillId="0" borderId="0" xfId="1" applyNumberFormat="1" applyFont="1" applyFill="1" applyBorder="1"/>
    <xf numFmtId="0" fontId="3" fillId="0" borderId="0" xfId="0" applyFont="1"/>
    <xf numFmtId="0" fontId="44" fillId="0" borderId="0" xfId="0" applyFont="1"/>
    <xf numFmtId="0" fontId="0" fillId="0" borderId="19" xfId="0" applyBorder="1"/>
    <xf numFmtId="0" fontId="2" fillId="0" borderId="20" xfId="0" applyFont="1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/>
    <xf numFmtId="0" fontId="0" fillId="0" borderId="0" xfId="0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4" fillId="0" borderId="20" xfId="0" applyFont="1" applyBorder="1"/>
    <xf numFmtId="0" fontId="2" fillId="0" borderId="22" xfId="0" applyFont="1" applyBorder="1" applyAlignment="1">
      <alignment horizontal="center" vertical="center" wrapText="1"/>
    </xf>
    <xf numFmtId="17" fontId="46" fillId="0" borderId="1" xfId="0" applyNumberFormat="1" applyFont="1" applyBorder="1" applyAlignment="1">
      <alignment horizontal="center" vertical="center" wrapText="1"/>
    </xf>
    <xf numFmtId="166" fontId="47" fillId="0" borderId="1" xfId="1" applyNumberFormat="1" applyFont="1" applyBorder="1" applyAlignment="1">
      <alignment vertical="center" wrapText="1"/>
    </xf>
    <xf numFmtId="170" fontId="47" fillId="0" borderId="1" xfId="1" applyNumberFormat="1" applyFont="1" applyBorder="1" applyAlignment="1">
      <alignment vertical="center" wrapText="1"/>
    </xf>
    <xf numFmtId="43" fontId="0" fillId="0" borderId="0" xfId="0" applyNumberFormat="1"/>
    <xf numFmtId="17" fontId="46" fillId="0" borderId="0" xfId="0" applyNumberFormat="1" applyFont="1" applyAlignment="1">
      <alignment horizontal="center" vertical="center" wrapText="1"/>
    </xf>
    <xf numFmtId="166" fontId="47" fillId="0" borderId="1" xfId="0" applyNumberFormat="1" applyFont="1" applyBorder="1"/>
    <xf numFmtId="0" fontId="46" fillId="0" borderId="0" xfId="0" applyFont="1" applyAlignment="1">
      <alignment vertical="center" wrapText="1"/>
    </xf>
    <xf numFmtId="166" fontId="47" fillId="0" borderId="1" xfId="1" applyNumberFormat="1" applyFont="1" applyFill="1" applyBorder="1" applyAlignment="1">
      <alignment vertical="center" wrapText="1"/>
    </xf>
    <xf numFmtId="0" fontId="44" fillId="0" borderId="1" xfId="0" applyFont="1" applyBorder="1"/>
    <xf numFmtId="166" fontId="46" fillId="0" borderId="1" xfId="0" applyNumberFormat="1" applyFont="1" applyBorder="1"/>
    <xf numFmtId="0" fontId="47" fillId="0" borderId="1" xfId="0" applyFont="1" applyBorder="1" applyAlignment="1">
      <alignment wrapText="1"/>
    </xf>
    <xf numFmtId="43" fontId="0" fillId="0" borderId="0" xfId="1" applyFont="1"/>
    <xf numFmtId="44" fontId="0" fillId="0" borderId="0" xfId="0" applyNumberFormat="1"/>
    <xf numFmtId="0" fontId="89" fillId="0" borderId="39" xfId="0" applyFont="1" applyBorder="1" applyProtection="1">
      <protection hidden="1"/>
    </xf>
    <xf numFmtId="0" fontId="47" fillId="0" borderId="43" xfId="0" applyFont="1" applyBorder="1" applyProtection="1">
      <protection hidden="1"/>
    </xf>
    <xf numFmtId="0" fontId="47" fillId="0" borderId="45" xfId="0" applyFont="1" applyBorder="1" applyProtection="1">
      <protection hidden="1"/>
    </xf>
    <xf numFmtId="0" fontId="47" fillId="0" borderId="35" xfId="0" applyFont="1" applyBorder="1" applyProtection="1">
      <protection hidden="1"/>
    </xf>
    <xf numFmtId="0" fontId="85" fillId="0" borderId="3" xfId="0" applyFont="1" applyBorder="1"/>
    <xf numFmtId="173" fontId="0" fillId="0" borderId="0" xfId="0" applyNumberFormat="1"/>
    <xf numFmtId="0" fontId="2" fillId="0" borderId="0" xfId="0" applyFont="1" applyAlignment="1">
      <alignment horizontal="right"/>
    </xf>
    <xf numFmtId="43" fontId="0" fillId="0" borderId="1" xfId="1" applyFont="1" applyBorder="1"/>
    <xf numFmtId="0" fontId="46" fillId="39" borderId="1" xfId="0" applyFont="1" applyFill="1" applyBorder="1"/>
    <xf numFmtId="0" fontId="46" fillId="42" borderId="1" xfId="0" applyFont="1" applyFill="1" applyBorder="1"/>
    <xf numFmtId="0" fontId="85" fillId="39" borderId="47" xfId="0" applyFont="1" applyFill="1" applyBorder="1"/>
    <xf numFmtId="173" fontId="0" fillId="0" borderId="0" xfId="0" applyNumberFormat="1" applyAlignment="1">
      <alignment horizontal="center"/>
    </xf>
    <xf numFmtId="173" fontId="46" fillId="0" borderId="1" xfId="0" applyNumberFormat="1" applyFont="1" applyBorder="1" applyAlignment="1" applyProtection="1">
      <alignment horizontal="center" vertical="center" wrapText="1"/>
      <protection hidden="1"/>
    </xf>
    <xf numFmtId="173" fontId="0" fillId="0" borderId="0" xfId="1" applyNumberFormat="1" applyFont="1"/>
    <xf numFmtId="173" fontId="47" fillId="0" borderId="1" xfId="1" applyNumberFormat="1" applyFont="1" applyBorder="1" applyProtection="1">
      <protection hidden="1"/>
    </xf>
    <xf numFmtId="173" fontId="46" fillId="42" borderId="1" xfId="1" applyNumberFormat="1" applyFont="1" applyFill="1" applyBorder="1" applyProtection="1">
      <protection hidden="1"/>
    </xf>
    <xf numFmtId="173" fontId="0" fillId="0" borderId="0" xfId="1" applyNumberFormat="1" applyFont="1" applyAlignment="1">
      <alignment horizontal="center"/>
    </xf>
    <xf numFmtId="173" fontId="46" fillId="39" borderId="1" xfId="1" applyNumberFormat="1" applyFont="1" applyFill="1" applyBorder="1" applyProtection="1">
      <protection hidden="1"/>
    </xf>
    <xf numFmtId="173" fontId="46" fillId="0" borderId="25" xfId="1" applyNumberFormat="1" applyFont="1" applyBorder="1"/>
    <xf numFmtId="173" fontId="47" fillId="0" borderId="0" xfId="1" applyNumberFormat="1" applyFont="1" applyBorder="1"/>
    <xf numFmtId="173" fontId="3" fillId="0" borderId="0" xfId="1" applyNumberFormat="1" applyFont="1"/>
    <xf numFmtId="173" fontId="3" fillId="0" borderId="20" xfId="1" applyNumberFormat="1" applyFont="1" applyBorder="1"/>
    <xf numFmtId="173" fontId="0" fillId="0" borderId="20" xfId="1" applyNumberFormat="1" applyFont="1" applyBorder="1"/>
    <xf numFmtId="173" fontId="0" fillId="0" borderId="21" xfId="0" applyNumberFormat="1" applyBorder="1"/>
    <xf numFmtId="173" fontId="0" fillId="0" borderId="15" xfId="1" applyNumberFormat="1" applyFont="1" applyBorder="1"/>
    <xf numFmtId="173" fontId="0" fillId="0" borderId="23" xfId="0" applyNumberFormat="1" applyBorder="1"/>
    <xf numFmtId="173" fontId="46" fillId="0" borderId="17" xfId="1" applyNumberFormat="1" applyFont="1" applyBorder="1" applyAlignment="1">
      <alignment horizontal="center" vertical="center" wrapText="1"/>
    </xf>
    <xf numFmtId="173" fontId="46" fillId="0" borderId="27" xfId="0" applyNumberFormat="1" applyFont="1" applyBorder="1" applyAlignment="1">
      <alignment horizontal="center" vertical="center" wrapText="1"/>
    </xf>
    <xf numFmtId="173" fontId="2" fillId="0" borderId="0" xfId="0" applyNumberFormat="1" applyFont="1" applyAlignment="1">
      <alignment horizontal="center" vertical="center" wrapText="1"/>
    </xf>
    <xf numFmtId="173" fontId="47" fillId="0" borderId="1" xfId="1" applyNumberFormat="1" applyFont="1" applyBorder="1"/>
    <xf numFmtId="173" fontId="47" fillId="0" borderId="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Border="1" applyAlignment="1">
      <alignment horizontal="right" vertical="center" wrapText="1"/>
    </xf>
    <xf numFmtId="173" fontId="47" fillId="0" borderId="17" xfId="1" applyNumberFormat="1" applyFont="1" applyBorder="1" applyAlignment="1">
      <alignment horizontal="right" vertical="center" wrapText="1"/>
    </xf>
    <xf numFmtId="173" fontId="46" fillId="0" borderId="27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>
      <alignment horizontal="right" vertical="center" wrapText="1"/>
    </xf>
    <xf numFmtId="173" fontId="2" fillId="0" borderId="0" xfId="2" applyNumberFormat="1" applyFont="1" applyFill="1" applyBorder="1" applyAlignment="1">
      <alignment horizontal="center" vertical="center" wrapText="1"/>
    </xf>
    <xf numFmtId="173" fontId="46" fillId="42" borderId="1" xfId="1" applyNumberFormat="1" applyFont="1" applyFill="1" applyBorder="1"/>
    <xf numFmtId="173" fontId="46" fillId="42" borderId="1" xfId="1" applyNumberFormat="1" applyFont="1" applyFill="1" applyBorder="1" applyAlignment="1">
      <alignment horizontal="right" vertical="center" wrapText="1"/>
    </xf>
    <xf numFmtId="173" fontId="46" fillId="42" borderId="17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Border="1"/>
    <xf numFmtId="173" fontId="46" fillId="0" borderId="1" xfId="1" applyNumberFormat="1" applyFont="1" applyBorder="1" applyAlignment="1">
      <alignment horizontal="right" vertical="center" wrapText="1"/>
    </xf>
    <xf numFmtId="173" fontId="46" fillId="0" borderId="23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 applyProtection="1">
      <alignment horizontal="right" wrapText="1"/>
      <protection hidden="1"/>
    </xf>
    <xf numFmtId="173" fontId="46" fillId="39" borderId="48" xfId="1" applyNumberFormat="1" applyFont="1" applyFill="1" applyBorder="1"/>
    <xf numFmtId="173" fontId="46" fillId="39" borderId="48" xfId="1" applyNumberFormat="1" applyFont="1" applyFill="1" applyBorder="1" applyAlignment="1" applyProtection="1">
      <alignment horizontal="right" vertical="center" wrapText="1"/>
      <protection hidden="1"/>
    </xf>
    <xf numFmtId="173" fontId="46" fillId="39" borderId="38" xfId="1" applyNumberFormat="1" applyFont="1" applyFill="1" applyBorder="1" applyAlignment="1" applyProtection="1">
      <alignment horizontal="right" vertical="center" wrapText="1"/>
      <protection hidden="1"/>
    </xf>
    <xf numFmtId="173" fontId="46" fillId="0" borderId="3" xfId="1" applyNumberFormat="1" applyFont="1" applyBorder="1"/>
    <xf numFmtId="173" fontId="46" fillId="0" borderId="3" xfId="1" applyNumberFormat="1" applyFont="1" applyBorder="1" applyAlignment="1">
      <alignment horizontal="right" vertical="center" wrapText="1"/>
    </xf>
    <xf numFmtId="173" fontId="46" fillId="0" borderId="4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Fill="1" applyBorder="1" applyAlignment="1">
      <alignment horizontal="right" vertical="center" wrapText="1"/>
    </xf>
    <xf numFmtId="173" fontId="47" fillId="0" borderId="1" xfId="1" applyNumberFormat="1" applyFont="1" applyBorder="1" applyAlignment="1" applyProtection="1">
      <alignment horizontal="right" vertical="center" wrapText="1"/>
      <protection hidden="1"/>
    </xf>
    <xf numFmtId="173" fontId="47" fillId="0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2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39" borderId="1" xfId="1" applyNumberFormat="1" applyFont="1" applyFill="1" applyBorder="1"/>
    <xf numFmtId="173" fontId="46" fillId="39" borderId="1" xfId="1" applyNumberFormat="1" applyFont="1" applyFill="1" applyBorder="1" applyAlignment="1">
      <alignment horizontal="right" vertical="center" wrapText="1"/>
    </xf>
    <xf numFmtId="173" fontId="47" fillId="42" borderId="1" xfId="1" applyNumberFormat="1" applyFont="1" applyFill="1" applyBorder="1"/>
    <xf numFmtId="173" fontId="47" fillId="42" borderId="1" xfId="1" applyNumberFormat="1" applyFont="1" applyFill="1" applyBorder="1" applyAlignment="1" applyProtection="1">
      <alignment horizontal="right" vertical="center" wrapText="1"/>
      <protection hidden="1"/>
    </xf>
    <xf numFmtId="173" fontId="47" fillId="42" borderId="1" xfId="1" applyNumberFormat="1" applyFont="1" applyFill="1" applyBorder="1" applyAlignment="1">
      <alignment horizontal="right" vertical="center" wrapText="1"/>
    </xf>
    <xf numFmtId="173" fontId="49" fillId="0" borderId="23" xfId="0" applyNumberFormat="1" applyFont="1" applyBorder="1"/>
    <xf numFmtId="173" fontId="46" fillId="0" borderId="42" xfId="1" applyNumberFormat="1" applyFont="1" applyBorder="1" applyProtection="1">
      <protection hidden="1"/>
    </xf>
    <xf numFmtId="173" fontId="46" fillId="0" borderId="42" xfId="1" applyNumberFormat="1" applyFont="1" applyBorder="1" applyAlignment="1" applyProtection="1">
      <alignment horizontal="right" vertical="center" wrapText="1"/>
    </xf>
    <xf numFmtId="173" fontId="46" fillId="0" borderId="44" xfId="1" applyNumberFormat="1" applyFont="1" applyBorder="1" applyProtection="1">
      <protection hidden="1"/>
    </xf>
    <xf numFmtId="173" fontId="46" fillId="0" borderId="44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Protection="1">
      <protection hidden="1"/>
    </xf>
    <xf numFmtId="173" fontId="46" fillId="0" borderId="36" xfId="1" applyNumberFormat="1" applyFont="1" applyBorder="1" applyProtection="1">
      <protection hidden="1"/>
    </xf>
    <xf numFmtId="173" fontId="46" fillId="0" borderId="36" xfId="1" applyNumberFormat="1" applyFont="1" applyBorder="1" applyAlignment="1" applyProtection="1">
      <alignment horizontal="right" vertical="center" wrapText="1"/>
      <protection hidden="1"/>
    </xf>
    <xf numFmtId="173" fontId="0" fillId="0" borderId="25" xfId="0" applyNumberFormat="1" applyBorder="1"/>
    <xf numFmtId="173" fontId="0" fillId="0" borderId="26" xfId="0" applyNumberFormat="1" applyBorder="1"/>
    <xf numFmtId="173" fontId="47" fillId="0" borderId="1" xfId="1" applyNumberFormat="1" applyFont="1" applyBorder="1" applyAlignment="1" applyProtection="1">
      <alignment horizontal="right"/>
      <protection hidden="1"/>
    </xf>
    <xf numFmtId="173" fontId="46" fillId="42" borderId="1" xfId="1" applyNumberFormat="1" applyFont="1" applyFill="1" applyBorder="1" applyAlignment="1" applyProtection="1">
      <alignment horizontal="right"/>
      <protection hidden="1"/>
    </xf>
    <xf numFmtId="173" fontId="46" fillId="39" borderId="1" xfId="1" applyNumberFormat="1" applyFont="1" applyFill="1" applyBorder="1" applyAlignment="1" applyProtection="1">
      <alignment horizontal="right"/>
      <protection hidden="1"/>
    </xf>
    <xf numFmtId="173" fontId="46" fillId="0" borderId="25" xfId="1" applyNumberFormat="1" applyFont="1" applyBorder="1" applyAlignment="1">
      <alignment horizontal="right"/>
    </xf>
    <xf numFmtId="173" fontId="47" fillId="0" borderId="0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right"/>
    </xf>
    <xf numFmtId="173" fontId="0" fillId="0" borderId="20" xfId="1" applyNumberFormat="1" applyFont="1" applyBorder="1" applyAlignment="1">
      <alignment horizontal="right"/>
    </xf>
    <xf numFmtId="173" fontId="3" fillId="0" borderId="0" xfId="1" applyNumberFormat="1" applyFont="1" applyBorder="1"/>
    <xf numFmtId="173" fontId="0" fillId="0" borderId="0" xfId="1" applyNumberFormat="1" applyFont="1" applyBorder="1" applyAlignment="1">
      <alignment horizontal="right"/>
    </xf>
    <xf numFmtId="173" fontId="0" fillId="0" borderId="23" xfId="1" applyNumberFormat="1" applyFont="1" applyBorder="1"/>
    <xf numFmtId="173" fontId="0" fillId="0" borderId="0" xfId="1" applyNumberFormat="1" applyFont="1" applyBorder="1"/>
    <xf numFmtId="173" fontId="49" fillId="0" borderId="0" xfId="1" applyNumberFormat="1" applyFont="1" applyBorder="1" applyAlignment="1">
      <alignment horizontal="right"/>
    </xf>
    <xf numFmtId="173" fontId="93" fillId="24" borderId="0" xfId="1" applyNumberFormat="1" applyFont="1" applyFill="1" applyBorder="1" applyAlignment="1">
      <alignment horizontal="center" vertical="center" wrapText="1"/>
    </xf>
    <xf numFmtId="0" fontId="84" fillId="0" borderId="0" xfId="0" applyFont="1"/>
    <xf numFmtId="173" fontId="84" fillId="0" borderId="0" xfId="1" applyNumberFormat="1" applyFont="1" applyBorder="1" applyAlignment="1">
      <alignment horizontal="right"/>
    </xf>
    <xf numFmtId="173" fontId="48" fillId="0" borderId="0" xfId="1" applyNumberFormat="1" applyFont="1" applyBorder="1" applyAlignment="1">
      <alignment horizontal="center" vertical="center" wrapText="1"/>
    </xf>
    <xf numFmtId="173" fontId="49" fillId="0" borderId="0" xfId="1" applyNumberFormat="1" applyFont="1" applyBorder="1"/>
    <xf numFmtId="173" fontId="0" fillId="0" borderId="0" xfId="1" applyNumberFormat="1" applyFont="1" applyFill="1"/>
    <xf numFmtId="0" fontId="95" fillId="0" borderId="0" xfId="0" applyFont="1"/>
    <xf numFmtId="0" fontId="9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47" fillId="0" borderId="1" xfId="1" applyFont="1" applyBorder="1" applyAlignment="1" applyProtection="1">
      <alignment horizontal="right"/>
      <protection hidden="1"/>
    </xf>
    <xf numFmtId="174" fontId="0" fillId="0" borderId="0" xfId="1" applyNumberFormat="1" applyFont="1" applyBorder="1" applyAlignment="1">
      <alignment horizontal="right"/>
    </xf>
    <xf numFmtId="173" fontId="47" fillId="0" borderId="26" xfId="1" applyNumberFormat="1" applyFont="1" applyBorder="1"/>
    <xf numFmtId="173" fontId="2" fillId="0" borderId="0" xfId="0" applyNumberFormat="1" applyFont="1" applyAlignment="1">
      <alignment horizontal="left" vertical="center"/>
    </xf>
    <xf numFmtId="173" fontId="47" fillId="0" borderId="25" xfId="1" applyNumberFormat="1" applyFont="1" applyBorder="1"/>
    <xf numFmtId="173" fontId="46" fillId="0" borderId="37" xfId="0" applyNumberFormat="1" applyFont="1" applyBorder="1" applyAlignment="1">
      <alignment vertical="center" wrapText="1"/>
    </xf>
    <xf numFmtId="173" fontId="0" fillId="0" borderId="37" xfId="1" applyNumberFormat="1" applyFont="1" applyBorder="1" applyAlignment="1">
      <alignment horizontal="right"/>
    </xf>
    <xf numFmtId="173" fontId="47" fillId="0" borderId="25" xfId="1" applyNumberFormat="1" applyFont="1" applyBorder="1" applyAlignment="1">
      <alignment horizontal="right"/>
    </xf>
    <xf numFmtId="0" fontId="96" fillId="0" borderId="0" xfId="0" applyFont="1"/>
    <xf numFmtId="17" fontId="46" fillId="0" borderId="1" xfId="1" applyNumberFormat="1" applyFont="1" applyFill="1" applyBorder="1" applyAlignment="1" applyProtection="1">
      <alignment horizontal="center" vertical="center" wrapText="1"/>
    </xf>
    <xf numFmtId="173" fontId="46" fillId="0" borderId="3" xfId="1" applyNumberFormat="1" applyFont="1" applyFill="1" applyBorder="1" applyAlignment="1" applyProtection="1">
      <alignment horizontal="center" vertical="center" wrapText="1"/>
    </xf>
    <xf numFmtId="173" fontId="46" fillId="0" borderId="1" xfId="1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7" xfId="0" applyFont="1" applyBorder="1"/>
    <xf numFmtId="0" fontId="2" fillId="0" borderId="48" xfId="0" applyFont="1" applyBorder="1"/>
    <xf numFmtId="0" fontId="2" fillId="0" borderId="38" xfId="0" applyFont="1" applyBorder="1"/>
    <xf numFmtId="0" fontId="2" fillId="0" borderId="46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3" fontId="0" fillId="0" borderId="1" xfId="0" applyNumberFormat="1" applyBorder="1"/>
    <xf numFmtId="43" fontId="0" fillId="0" borderId="3" xfId="0" applyNumberFormat="1" applyBorder="1" applyAlignment="1">
      <alignment vertical="center" wrapText="1"/>
    </xf>
    <xf numFmtId="0" fontId="2" fillId="0" borderId="52" xfId="0" applyFont="1" applyBorder="1" applyAlignment="1">
      <alignment horizontal="center" vertical="top" wrapText="1"/>
    </xf>
    <xf numFmtId="44" fontId="0" fillId="0" borderId="1" xfId="0" applyNumberForma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31" xfId="0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43" fontId="0" fillId="0" borderId="3" xfId="0" applyNumberFormat="1" applyBorder="1"/>
    <xf numFmtId="44" fontId="0" fillId="0" borderId="3" xfId="0" applyNumberFormat="1" applyBorder="1" applyAlignment="1">
      <alignment vertical="center" wrapText="1"/>
    </xf>
    <xf numFmtId="43" fontId="0" fillId="0" borderId="34" xfId="0" applyNumberFormat="1" applyBorder="1"/>
    <xf numFmtId="0" fontId="98" fillId="0" borderId="1" xfId="0" applyFont="1" applyBorder="1"/>
    <xf numFmtId="172" fontId="0" fillId="0" borderId="0" xfId="0" applyNumberFormat="1"/>
    <xf numFmtId="173" fontId="46" fillId="39" borderId="17" xfId="1" applyNumberFormat="1" applyFont="1" applyFill="1" applyBorder="1" applyAlignment="1">
      <alignment horizontal="center" vertical="center" wrapText="1"/>
    </xf>
    <xf numFmtId="173" fontId="46" fillId="39" borderId="17" xfId="1" applyNumberFormat="1" applyFont="1" applyFill="1" applyBorder="1" applyAlignment="1">
      <alignment horizontal="right" vertical="center" wrapText="1"/>
    </xf>
    <xf numFmtId="0" fontId="0" fillId="43" borderId="19" xfId="0" applyFill="1" applyBorder="1"/>
    <xf numFmtId="0" fontId="0" fillId="43" borderId="20" xfId="0" applyFill="1" applyBorder="1"/>
    <xf numFmtId="0" fontId="45" fillId="43" borderId="20" xfId="0" applyFont="1" applyFill="1" applyBorder="1" applyProtection="1">
      <protection hidden="1"/>
    </xf>
    <xf numFmtId="0" fontId="0" fillId="43" borderId="20" xfId="0" applyFill="1" applyBorder="1" applyProtection="1">
      <protection hidden="1"/>
    </xf>
    <xf numFmtId="0" fontId="0" fillId="43" borderId="21" xfId="0" applyFill="1" applyBorder="1" applyProtection="1">
      <protection hidden="1"/>
    </xf>
    <xf numFmtId="0" fontId="0" fillId="43" borderId="22" xfId="0" applyFill="1" applyBorder="1"/>
    <xf numFmtId="0" fontId="0" fillId="43" borderId="0" xfId="0" applyFill="1"/>
    <xf numFmtId="0" fontId="0" fillId="43" borderId="0" xfId="0" applyFill="1" applyProtection="1">
      <protection hidden="1"/>
    </xf>
    <xf numFmtId="0" fontId="0" fillId="43" borderId="23" xfId="0" applyFill="1" applyBorder="1" applyProtection="1">
      <protection hidden="1"/>
    </xf>
    <xf numFmtId="0" fontId="0" fillId="43" borderId="24" xfId="0" applyFill="1" applyBorder="1"/>
    <xf numFmtId="0" fontId="2" fillId="43" borderId="25" xfId="0" applyFont="1" applyFill="1" applyBorder="1"/>
    <xf numFmtId="0" fontId="0" fillId="43" borderId="25" xfId="0" applyFill="1" applyBorder="1"/>
    <xf numFmtId="0" fontId="0" fillId="43" borderId="26" xfId="0" applyFill="1" applyBorder="1"/>
    <xf numFmtId="0" fontId="46" fillId="0" borderId="0" xfId="0" applyFont="1"/>
    <xf numFmtId="173" fontId="46" fillId="0" borderId="0" xfId="1" applyNumberFormat="1" applyFont="1" applyFill="1" applyBorder="1" applyProtection="1">
      <protection hidden="1"/>
    </xf>
    <xf numFmtId="173" fontId="46" fillId="0" borderId="0" xfId="1" applyNumberFormat="1" applyFont="1" applyFill="1" applyBorder="1" applyAlignment="1" applyProtection="1">
      <alignment horizontal="right"/>
      <protection hidden="1"/>
    </xf>
    <xf numFmtId="173" fontId="47" fillId="0" borderId="1" xfId="1" applyNumberFormat="1" applyFont="1" applyFill="1" applyBorder="1"/>
    <xf numFmtId="0" fontId="26" fillId="0" borderId="1" xfId="3967" applyBorder="1"/>
    <xf numFmtId="0" fontId="99" fillId="43" borderId="20" xfId="0" applyFont="1" applyFill="1" applyBorder="1"/>
    <xf numFmtId="0" fontId="3" fillId="43" borderId="20" xfId="0" applyFont="1" applyFill="1" applyBorder="1"/>
    <xf numFmtId="0" fontId="99" fillId="43" borderId="0" xfId="0" applyFont="1" applyFill="1"/>
    <xf numFmtId="0" fontId="3" fillId="43" borderId="0" xfId="0" applyFont="1" applyFill="1"/>
    <xf numFmtId="0" fontId="90" fillId="0" borderId="0" xfId="0" applyFont="1"/>
    <xf numFmtId="0" fontId="47" fillId="0" borderId="25" xfId="0" applyFont="1" applyBorder="1"/>
    <xf numFmtId="173" fontId="46" fillId="44" borderId="1" xfId="1" applyNumberFormat="1" applyFont="1" applyFill="1" applyBorder="1" applyAlignment="1">
      <alignment horizontal="right" vertical="center" wrapText="1"/>
    </xf>
    <xf numFmtId="173" fontId="46" fillId="44" borderId="17" xfId="1" applyNumberFormat="1" applyFont="1" applyFill="1" applyBorder="1" applyAlignment="1">
      <alignment horizontal="right" vertical="center" wrapText="1"/>
    </xf>
    <xf numFmtId="173" fontId="46" fillId="44" borderId="17" xfId="1" applyNumberFormat="1" applyFont="1" applyFill="1" applyBorder="1" applyAlignment="1">
      <alignment horizontal="center" vertical="center" wrapText="1"/>
    </xf>
    <xf numFmtId="173" fontId="46" fillId="44" borderId="1" xfId="1" applyNumberFormat="1" applyFont="1" applyFill="1" applyBorder="1" applyAlignment="1" applyProtection="1">
      <alignment horizontal="center" vertical="center" wrapText="1"/>
    </xf>
    <xf numFmtId="173" fontId="46" fillId="44" borderId="1" xfId="1" applyNumberFormat="1" applyFont="1" applyFill="1" applyBorder="1" applyAlignment="1" applyProtection="1">
      <alignment horizontal="right"/>
      <protection hidden="1"/>
    </xf>
    <xf numFmtId="173" fontId="47" fillId="44" borderId="17" xfId="1" applyNumberFormat="1" applyFont="1" applyFill="1" applyBorder="1" applyAlignment="1">
      <alignment horizontal="right" vertical="center" wrapText="1"/>
    </xf>
    <xf numFmtId="0" fontId="102" fillId="42" borderId="1" xfId="0" applyFont="1" applyFill="1" applyBorder="1"/>
    <xf numFmtId="0" fontId="2" fillId="42" borderId="0" xfId="0" applyFont="1" applyFill="1" applyAlignment="1">
      <alignment horizontal="center" vertical="center" wrapText="1"/>
    </xf>
    <xf numFmtId="173" fontId="46" fillId="42" borderId="23" xfId="1" applyNumberFormat="1" applyFont="1" applyFill="1" applyBorder="1" applyAlignment="1">
      <alignment horizontal="center" vertical="center" wrapText="1"/>
    </xf>
    <xf numFmtId="173" fontId="2" fillId="42" borderId="0" xfId="0" applyNumberFormat="1" applyFont="1" applyFill="1" applyAlignment="1">
      <alignment horizontal="center" vertical="center" wrapText="1"/>
    </xf>
    <xf numFmtId="0" fontId="101" fillId="42" borderId="1" xfId="0" applyFont="1" applyFill="1" applyBorder="1"/>
    <xf numFmtId="173" fontId="46" fillId="0" borderId="1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Fill="1" applyBorder="1"/>
    <xf numFmtId="44" fontId="0" fillId="0" borderId="0" xfId="1" applyNumberFormat="1" applyFont="1" applyFill="1" applyBorder="1"/>
    <xf numFmtId="0" fontId="0" fillId="0" borderId="32" xfId="0" applyBorder="1"/>
    <xf numFmtId="0" fontId="0" fillId="0" borderId="33" xfId="0" applyBorder="1"/>
    <xf numFmtId="0" fontId="0" fillId="0" borderId="53" xfId="0" applyBorder="1"/>
    <xf numFmtId="0" fontId="100" fillId="43" borderId="0" xfId="0" applyFont="1" applyFill="1" applyAlignment="1">
      <alignment horizontal="left"/>
    </xf>
    <xf numFmtId="0" fontId="100" fillId="43" borderId="0" xfId="0" applyFont="1" applyFill="1" applyProtection="1">
      <protection locked="0"/>
    </xf>
    <xf numFmtId="14" fontId="0" fillId="0" borderId="0" xfId="0" applyNumberFormat="1"/>
    <xf numFmtId="43" fontId="0" fillId="0" borderId="3" xfId="1" applyFont="1" applyBorder="1" applyAlignment="1">
      <alignment vertical="center" wrapText="1"/>
    </xf>
    <xf numFmtId="0" fontId="4" fillId="0" borderId="1" xfId="3967" applyFont="1" applyFill="1" applyBorder="1"/>
    <xf numFmtId="43" fontId="0" fillId="46" borderId="3" xfId="0" applyNumberFormat="1" applyFill="1" applyBorder="1" applyAlignment="1">
      <alignment vertical="center" wrapText="1"/>
    </xf>
    <xf numFmtId="0" fontId="46" fillId="44" borderId="1" xfId="0" applyFont="1" applyFill="1" applyBorder="1"/>
    <xf numFmtId="43" fontId="95" fillId="0" borderId="3" xfId="0" applyNumberFormat="1" applyFont="1" applyBorder="1" applyAlignment="1">
      <alignment vertical="center" wrapText="1"/>
    </xf>
    <xf numFmtId="43" fontId="95" fillId="0" borderId="1" xfId="0" applyNumberFormat="1" applyFont="1" applyBorder="1"/>
    <xf numFmtId="173" fontId="103" fillId="0" borderId="1" xfId="1" applyNumberFormat="1" applyFont="1" applyBorder="1" applyAlignment="1" applyProtection="1">
      <alignment horizontal="right" vertical="center" wrapText="1"/>
      <protection hidden="1"/>
    </xf>
    <xf numFmtId="173" fontId="5" fillId="24" borderId="0" xfId="0" applyNumberFormat="1" applyFont="1" applyFill="1" applyAlignment="1">
      <alignment horizontal="left" vertical="center"/>
    </xf>
    <xf numFmtId="43" fontId="4" fillId="0" borderId="1" xfId="0" applyNumberFormat="1" applyFont="1" applyBorder="1"/>
    <xf numFmtId="43" fontId="4" fillId="0" borderId="3" xfId="0" applyNumberFormat="1" applyFont="1" applyBorder="1" applyAlignment="1">
      <alignment vertical="center" wrapText="1"/>
    </xf>
    <xf numFmtId="175" fontId="0" fillId="0" borderId="0" xfId="0" applyNumberFormat="1"/>
    <xf numFmtId="0" fontId="2" fillId="25" borderId="0" xfId="0" applyFont="1" applyFill="1" applyAlignment="1">
      <alignment horizontal="center" vertical="top" wrapText="1"/>
    </xf>
    <xf numFmtId="0" fontId="2" fillId="45" borderId="0" xfId="0" applyFont="1" applyFill="1" applyAlignment="1">
      <alignment horizontal="center" vertical="top" wrapText="1"/>
    </xf>
    <xf numFmtId="173" fontId="2" fillId="0" borderId="0" xfId="1" applyNumberFormat="1" applyFont="1" applyBorder="1"/>
    <xf numFmtId="173" fontId="2" fillId="0" borderId="0" xfId="1" applyNumberFormat="1" applyFont="1" applyBorder="1" applyAlignment="1">
      <alignment horizontal="center"/>
    </xf>
    <xf numFmtId="173" fontId="95" fillId="0" borderId="0" xfId="0" applyNumberFormat="1" applyFont="1"/>
    <xf numFmtId="0" fontId="0" fillId="46" borderId="0" xfId="0" applyFill="1"/>
    <xf numFmtId="0" fontId="2" fillId="46" borderId="0" xfId="0" applyFont="1" applyFill="1"/>
    <xf numFmtId="0" fontId="47" fillId="0" borderId="22" xfId="0" applyFont="1" applyBorder="1" applyProtection="1">
      <protection hidden="1"/>
    </xf>
    <xf numFmtId="173" fontId="46" fillId="0" borderId="55" xfId="1" applyNumberFormat="1" applyFont="1" applyBorder="1" applyProtection="1">
      <protection hidden="1"/>
    </xf>
    <xf numFmtId="173" fontId="46" fillId="0" borderId="55" xfId="1" applyNumberFormat="1" applyFont="1" applyBorder="1" applyAlignment="1" applyProtection="1">
      <alignment horizontal="right" vertical="center" wrapText="1"/>
      <protection hidden="1"/>
    </xf>
    <xf numFmtId="0" fontId="2" fillId="0" borderId="30" xfId="0" applyFont="1" applyBorder="1" applyAlignment="1">
      <alignment horizontal="centerContinuous"/>
    </xf>
    <xf numFmtId="173" fontId="46" fillId="0" borderId="18" xfId="1" applyNumberFormat="1" applyFont="1" applyFill="1" applyBorder="1"/>
    <xf numFmtId="0" fontId="26" fillId="0" borderId="2" xfId="3967" applyFill="1" applyBorder="1"/>
    <xf numFmtId="0" fontId="26" fillId="0" borderId="3" xfId="3967" applyFill="1" applyBorder="1"/>
    <xf numFmtId="173" fontId="46" fillId="42" borderId="17" xfId="1" applyNumberFormat="1" applyFont="1" applyFill="1" applyBorder="1" applyAlignment="1" applyProtection="1">
      <alignment horizontal="right"/>
      <protection hidden="1"/>
    </xf>
    <xf numFmtId="0" fontId="47" fillId="42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0" fillId="45" borderId="0" xfId="0" applyFill="1"/>
    <xf numFmtId="0" fontId="0" fillId="45" borderId="1" xfId="0" applyFill="1" applyBorder="1" applyAlignment="1">
      <alignment horizontal="center"/>
    </xf>
    <xf numFmtId="0" fontId="0" fillId="45" borderId="1" xfId="0" applyFill="1" applyBorder="1" applyAlignment="1">
      <alignment horizontal="centerContinuous"/>
    </xf>
    <xf numFmtId="0" fontId="2" fillId="45" borderId="1" xfId="0" applyFont="1" applyFill="1" applyBorder="1" applyAlignment="1">
      <alignment horizontal="center" vertical="top" wrapText="1"/>
    </xf>
    <xf numFmtId="176" fontId="0" fillId="45" borderId="0" xfId="1" applyNumberFormat="1" applyFont="1" applyFill="1"/>
    <xf numFmtId="176" fontId="0" fillId="45" borderId="0" xfId="0" applyNumberFormat="1" applyFill="1"/>
    <xf numFmtId="0" fontId="2" fillId="45" borderId="1" xfId="0" applyFont="1" applyFill="1" applyBorder="1" applyAlignment="1">
      <alignment horizontal="centerContinuous"/>
    </xf>
    <xf numFmtId="0" fontId="0" fillId="47" borderId="0" xfId="0" applyFill="1"/>
    <xf numFmtId="0" fontId="0" fillId="47" borderId="1" xfId="0" applyFill="1" applyBorder="1" applyAlignment="1">
      <alignment horizontal="center"/>
    </xf>
    <xf numFmtId="0" fontId="0" fillId="47" borderId="1" xfId="0" applyFill="1" applyBorder="1" applyAlignment="1">
      <alignment horizontal="centerContinuous"/>
    </xf>
    <xf numFmtId="0" fontId="2" fillId="47" borderId="1" xfId="0" applyFont="1" applyFill="1" applyBorder="1" applyAlignment="1">
      <alignment horizontal="center" vertical="top" wrapText="1"/>
    </xf>
    <xf numFmtId="176" fontId="0" fillId="47" borderId="0" xfId="1" applyNumberFormat="1" applyFont="1" applyFill="1"/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176" fontId="0" fillId="0" borderId="0" xfId="0" applyNumberFormat="1"/>
    <xf numFmtId="0" fontId="0" fillId="25" borderId="0" xfId="0" applyFill="1"/>
    <xf numFmtId="0" fontId="2" fillId="25" borderId="1" xfId="0" applyFont="1" applyFill="1" applyBorder="1" applyAlignment="1">
      <alignment horizontal="center" vertical="top" wrapText="1"/>
    </xf>
    <xf numFmtId="176" fontId="0" fillId="25" borderId="0" xfId="0" applyNumberFormat="1" applyFill="1"/>
    <xf numFmtId="176" fontId="0" fillId="0" borderId="0" xfId="1" applyNumberFormat="1" applyFont="1" applyFill="1"/>
    <xf numFmtId="177" fontId="0" fillId="0" borderId="0" xfId="0" applyNumberFormat="1"/>
    <xf numFmtId="0" fontId="0" fillId="25" borderId="1" xfId="0" applyFill="1" applyBorder="1" applyAlignment="1">
      <alignment horizontal="center"/>
    </xf>
    <xf numFmtId="0" fontId="2" fillId="25" borderId="0" xfId="0" applyFont="1" applyFill="1"/>
    <xf numFmtId="0" fontId="2" fillId="45" borderId="0" xfId="0" applyFont="1" applyFill="1"/>
    <xf numFmtId="0" fontId="2" fillId="47" borderId="0" xfId="0" applyFont="1" applyFill="1"/>
    <xf numFmtId="0" fontId="2" fillId="25" borderId="46" xfId="0" applyFont="1" applyFill="1" applyBorder="1" applyAlignment="1">
      <alignment horizontal="centerContinuous"/>
    </xf>
    <xf numFmtId="0" fontId="2" fillId="25" borderId="30" xfId="0" applyFont="1" applyFill="1" applyBorder="1" applyAlignment="1">
      <alignment horizontal="centerContinuous"/>
    </xf>
    <xf numFmtId="0" fontId="2" fillId="25" borderId="49" xfId="0" applyFont="1" applyFill="1" applyBorder="1" applyAlignment="1">
      <alignment horizontal="centerContinuous"/>
    </xf>
    <xf numFmtId="0" fontId="2" fillId="45" borderId="46" xfId="0" applyFont="1" applyFill="1" applyBorder="1" applyAlignment="1">
      <alignment horizontal="centerContinuous"/>
    </xf>
    <xf numFmtId="0" fontId="2" fillId="45" borderId="30" xfId="0" applyFont="1" applyFill="1" applyBorder="1" applyAlignment="1">
      <alignment horizontal="centerContinuous"/>
    </xf>
    <xf numFmtId="0" fontId="2" fillId="45" borderId="49" xfId="0" applyFont="1" applyFill="1" applyBorder="1" applyAlignment="1">
      <alignment horizontal="centerContinuous"/>
    </xf>
    <xf numFmtId="0" fontId="2" fillId="47" borderId="46" xfId="0" applyFont="1" applyFill="1" applyBorder="1" applyAlignment="1">
      <alignment horizontal="centerContinuous"/>
    </xf>
    <xf numFmtId="0" fontId="2" fillId="47" borderId="30" xfId="0" applyFont="1" applyFill="1" applyBorder="1" applyAlignment="1">
      <alignment horizontal="centerContinuous"/>
    </xf>
    <xf numFmtId="0" fontId="2" fillId="47" borderId="49" xfId="0" applyFont="1" applyFill="1" applyBorder="1" applyAlignment="1">
      <alignment horizontal="centerContinuous"/>
    </xf>
    <xf numFmtId="0" fontId="44" fillId="46" borderId="54" xfId="0" applyFont="1" applyFill="1" applyBorder="1" applyAlignment="1">
      <alignment horizontal="centerContinuous"/>
    </xf>
    <xf numFmtId="0" fontId="44" fillId="46" borderId="30" xfId="0" applyFont="1" applyFill="1" applyBorder="1" applyAlignment="1">
      <alignment horizontal="centerContinuous"/>
    </xf>
    <xf numFmtId="0" fontId="44" fillId="46" borderId="49" xfId="0" applyFont="1" applyFill="1" applyBorder="1" applyAlignment="1">
      <alignment horizontal="centerContinuous"/>
    </xf>
    <xf numFmtId="0" fontId="2" fillId="25" borderId="54" xfId="0" applyFont="1" applyFill="1" applyBorder="1" applyAlignment="1">
      <alignment horizontal="centerContinuous"/>
    </xf>
    <xf numFmtId="0" fontId="0" fillId="25" borderId="30" xfId="0" applyFill="1" applyBorder="1" applyAlignment="1">
      <alignment horizontal="centerContinuous"/>
    </xf>
    <xf numFmtId="0" fontId="0" fillId="25" borderId="49" xfId="0" applyFill="1" applyBorder="1" applyAlignment="1">
      <alignment horizontal="centerContinuous"/>
    </xf>
    <xf numFmtId="0" fontId="2" fillId="45" borderId="54" xfId="0" applyFont="1" applyFill="1" applyBorder="1" applyAlignment="1">
      <alignment horizontal="centerContinuous"/>
    </xf>
    <xf numFmtId="0" fontId="0" fillId="45" borderId="30" xfId="0" applyFill="1" applyBorder="1" applyAlignment="1">
      <alignment horizontal="centerContinuous"/>
    </xf>
    <xf numFmtId="0" fontId="0" fillId="45" borderId="49" xfId="0" applyFill="1" applyBorder="1" applyAlignment="1">
      <alignment horizontal="centerContinuous"/>
    </xf>
    <xf numFmtId="0" fontId="2" fillId="47" borderId="54" xfId="0" applyFont="1" applyFill="1" applyBorder="1" applyAlignment="1">
      <alignment horizontal="centerContinuous"/>
    </xf>
    <xf numFmtId="0" fontId="0" fillId="47" borderId="30" xfId="0" applyFill="1" applyBorder="1" applyAlignment="1">
      <alignment horizontal="centerContinuous"/>
    </xf>
    <xf numFmtId="0" fontId="0" fillId="47" borderId="49" xfId="0" applyFill="1" applyBorder="1" applyAlignment="1">
      <alignment horizontal="centerContinuous"/>
    </xf>
    <xf numFmtId="0" fontId="4" fillId="0" borderId="0" xfId="3967" applyFont="1" applyFill="1" applyBorder="1" applyAlignment="1">
      <alignment horizontal="center" vertical="center" wrapText="1"/>
    </xf>
    <xf numFmtId="0" fontId="2" fillId="47" borderId="0" xfId="0" applyFont="1" applyFill="1" applyAlignment="1">
      <alignment horizontal="center" vertical="top" wrapText="1"/>
    </xf>
    <xf numFmtId="172" fontId="0" fillId="45" borderId="0" xfId="0" applyNumberFormat="1" applyFill="1"/>
    <xf numFmtId="43" fontId="0" fillId="47" borderId="0" xfId="1" applyFont="1" applyFill="1" applyBorder="1"/>
    <xf numFmtId="172" fontId="0" fillId="47" borderId="0" xfId="0" applyNumberFormat="1" applyFill="1"/>
    <xf numFmtId="44" fontId="0" fillId="25" borderId="0" xfId="1" applyNumberFormat="1" applyFont="1" applyFill="1" applyBorder="1"/>
    <xf numFmtId="44" fontId="0" fillId="25" borderId="0" xfId="0" applyNumberFormat="1" applyFill="1"/>
    <xf numFmtId="43" fontId="0" fillId="25" borderId="0" xfId="0" applyNumberFormat="1" applyFill="1"/>
    <xf numFmtId="44" fontId="0" fillId="45" borderId="0" xfId="1" applyNumberFormat="1" applyFont="1" applyFill="1" applyBorder="1"/>
    <xf numFmtId="44" fontId="0" fillId="45" borderId="0" xfId="0" applyNumberFormat="1" applyFill="1"/>
    <xf numFmtId="44" fontId="0" fillId="47" borderId="0" xfId="0" applyNumberFormat="1" applyFill="1"/>
    <xf numFmtId="175" fontId="0" fillId="47" borderId="0" xfId="0" applyNumberFormat="1" applyFill="1"/>
    <xf numFmtId="43" fontId="0" fillId="0" borderId="31" xfId="1" applyFont="1" applyFill="1" applyBorder="1"/>
    <xf numFmtId="172" fontId="0" fillId="0" borderId="0" xfId="0" applyNumberFormat="1" applyAlignment="1">
      <alignment vertical="center" wrapText="1"/>
    </xf>
    <xf numFmtId="44" fontId="0" fillId="25" borderId="0" xfId="0" applyNumberFormat="1" applyFill="1" applyAlignment="1">
      <alignment vertical="center" wrapText="1"/>
    </xf>
    <xf numFmtId="44" fontId="0" fillId="45" borderId="0" xfId="0" applyNumberFormat="1" applyFill="1" applyAlignment="1">
      <alignment vertical="center" wrapText="1"/>
    </xf>
    <xf numFmtId="44" fontId="0" fillId="47" borderId="0" xfId="0" applyNumberFormat="1" applyFill="1" applyAlignment="1">
      <alignment vertical="center" wrapText="1"/>
    </xf>
    <xf numFmtId="172" fontId="0" fillId="47" borderId="0" xfId="0" applyNumberFormat="1" applyFill="1" applyAlignment="1">
      <alignment vertical="center" wrapText="1"/>
    </xf>
    <xf numFmtId="176" fontId="2" fillId="45" borderId="0" xfId="0" applyNumberFormat="1" applyFont="1" applyFill="1"/>
    <xf numFmtId="176" fontId="2" fillId="47" borderId="0" xfId="0" applyNumberFormat="1" applyFont="1" applyFill="1"/>
    <xf numFmtId="173" fontId="46" fillId="0" borderId="2" xfId="1" applyNumberFormat="1" applyFont="1" applyBorder="1" applyAlignment="1">
      <alignment horizontal="center" vertical="center" wrapText="1"/>
    </xf>
    <xf numFmtId="173" fontId="46" fillId="0" borderId="3" xfId="1" applyNumberFormat="1" applyFont="1" applyBorder="1" applyAlignment="1">
      <alignment horizontal="center" vertical="center" wrapText="1"/>
    </xf>
    <xf numFmtId="173" fontId="48" fillId="0" borderId="0" xfId="1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/>
    </xf>
    <xf numFmtId="0" fontId="46" fillId="0" borderId="18" xfId="0" applyFont="1" applyBorder="1" applyAlignment="1">
      <alignment horizontal="left"/>
    </xf>
  </cellXfs>
  <cellStyles count="3974">
    <cellStyle name=" 1" xfId="3" xr:uid="{00000000-0005-0000-0000-000000000000}"/>
    <cellStyle name=" 2" xfId="4" xr:uid="{00000000-0005-0000-0000-000001000000}"/>
    <cellStyle name=" 3" xfId="5" xr:uid="{00000000-0005-0000-0000-000002000000}"/>
    <cellStyle name="%" xfId="6" xr:uid="{00000000-0005-0000-0000-000003000000}"/>
    <cellStyle name="% 2" xfId="186" xr:uid="{00000000-0005-0000-0000-000004000000}"/>
    <cellStyle name="% 2 2" xfId="210" xr:uid="{00000000-0005-0000-0000-000005000000}"/>
    <cellStyle name="% 2 3" xfId="211" xr:uid="{00000000-0005-0000-0000-000006000000}"/>
    <cellStyle name="% 2 4" xfId="212" xr:uid="{00000000-0005-0000-0000-000007000000}"/>
    <cellStyle name="% 3" xfId="213" xr:uid="{00000000-0005-0000-0000-000008000000}"/>
    <cellStyle name="% 3 2" xfId="214" xr:uid="{00000000-0005-0000-0000-000009000000}"/>
    <cellStyle name="% 4" xfId="215" xr:uid="{00000000-0005-0000-0000-00000A000000}"/>
    <cellStyle name="% 5" xfId="216" xr:uid="{00000000-0005-0000-0000-00000B000000}"/>
    <cellStyle name="% 6" xfId="217" xr:uid="{00000000-0005-0000-0000-00000C000000}"/>
    <cellStyle name="%_Appendices A C and D and MFG transitional protection -corrected on 11th January" xfId="218" xr:uid="{00000000-0005-0000-0000-00000D000000}"/>
    <cellStyle name="%_Appendices A C and D and MFG transitional protection -corrected on 11th January 2" xfId="219" xr:uid="{00000000-0005-0000-0000-00000E000000}"/>
    <cellStyle name="%_Book1" xfId="7" xr:uid="{00000000-0005-0000-0000-00000F000000}"/>
    <cellStyle name="%_DFE Contribution" xfId="220" xr:uid="{00000000-0005-0000-0000-000010000000}"/>
    <cellStyle name="%_LFF 3-4 2011.12 Indicative 26.01.2011 v2" xfId="221" xr:uid="{00000000-0005-0000-0000-000011000000}"/>
    <cellStyle name="%_mainstreaming of specific grants GM V2 25-10-10 v5" xfId="222" xr:uid="{00000000-0005-0000-0000-000012000000}"/>
    <cellStyle name="%_mainstreaming of specific grants GM V2 25-10-10 v5 2" xfId="223" xr:uid="{00000000-0005-0000-0000-000013000000}"/>
    <cellStyle name="%_mainstreaming of specific grants GM V2 25-10-10 v5_Appendices A C and D and MFG transitional protection -corrected on 11th January" xfId="224" xr:uid="{00000000-0005-0000-0000-000014000000}"/>
    <cellStyle name="%_mainstreaming of specific grants GM V2 25-10-10 v5_Appendices A C and D and MFG transitional protection -corrected on 11th January 2" xfId="225" xr:uid="{00000000-0005-0000-0000-000015000000}"/>
    <cellStyle name="%_School Contributions" xfId="226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" xfId="8" xr:uid="{00000000-0005-0000-0000-000017000000}"/>
    <cellStyle name="]_x000d__x000a_Zoomed=1_x000d__x000a_Row=0_x000d__x000a_Column=0_x000d__x000a_Height=0_x000d__x000a_Width=0_x000d__x000a_FontName=FoxFont_x000d__x000a_FontStyle=0_x000d__x000a_FontSize=9_x000d__x000a_PrtFontName=FoxPrin 2" xfId="9" xr:uid="{00000000-0005-0000-0000-000018000000}"/>
    <cellStyle name="]_x000d__x000a_Zoomed=1_x000d__x000a_Row=0_x000d__x000a_Column=0_x000d__x000a_Height=0_x000d__x000a_Width=0_x000d__x000a_FontName=FoxFont_x000d__x000a_FontStyle=0_x000d__x000a_FontSize=9_x000d__x000a_PrtFontName=FoxPrin 2 2" xfId="10" xr:uid="{00000000-0005-0000-0000-000019000000}"/>
    <cellStyle name="]_x000d__x000a_Zoomed=1_x000d__x000a_Row=0_x000d__x000a_Column=0_x000d__x000a_Height=0_x000d__x000a_Width=0_x000d__x000a_FontName=FoxFont_x000d__x000a_FontStyle=0_x000d__x000a_FontSize=9_x000d__x000a_PrtFontName=FoxPrin 3" xfId="11" xr:uid="{00000000-0005-0000-0000-00001A000000}"/>
    <cellStyle name="]_x000d__x000a_Zoomed=1_x000d__x000a_Row=0_x000d__x000a_Column=0_x000d__x000a_Height=0_x000d__x000a_Width=0_x000d__x000a_FontName=FoxFont_x000d__x000a_FontStyle=0_x000d__x000a_FontSize=9_x000d__x000a_PrtFontName=FoxPrin 3 2" xfId="12" xr:uid="{00000000-0005-0000-0000-00001B000000}"/>
    <cellStyle name="]_x000d__x000a_Zoomed=1_x000d__x000a_Row=0_x000d__x000a_Column=0_x000d__x000a_Height=0_x000d__x000a_Width=0_x000d__x000a_FontName=FoxFont_x000d__x000a_FontStyle=0_x000d__x000a_FontSize=9_x000d__x000a_PrtFontName=FoxPrin 3_All Schools2" xfId="13" xr:uid="{00000000-0005-0000-0000-00001C000000}"/>
    <cellStyle name="]_x000d__x000a_Zoomed=1_x000d__x000a_Row=0_x000d__x000a_Column=0_x000d__x000a_Height=0_x000d__x000a_Width=0_x000d__x000a_FontName=FoxFont_x000d__x000a_FontStyle=0_x000d__x000a_FontSize=9_x000d__x000a_PrtFontName=FoxPrin_All Schools2" xfId="14" xr:uid="{00000000-0005-0000-0000-00001D000000}"/>
    <cellStyle name="_38006 University Academy Keighley MFG Calculation" xfId="15" xr:uid="{00000000-0005-0000-0000-00001E000000}"/>
    <cellStyle name="20% - Accent1 2" xfId="16" xr:uid="{00000000-0005-0000-0000-00001F000000}"/>
    <cellStyle name="20% - Accent1 2 2" xfId="17" xr:uid="{00000000-0005-0000-0000-000020000000}"/>
    <cellStyle name="20% - Accent1 2 2 2" xfId="227" xr:uid="{00000000-0005-0000-0000-000021000000}"/>
    <cellStyle name="20% - Accent1 2 2 3" xfId="228" xr:uid="{00000000-0005-0000-0000-000022000000}"/>
    <cellStyle name="20% - Accent1 2 3" xfId="229" xr:uid="{00000000-0005-0000-0000-000023000000}"/>
    <cellStyle name="20% - Accent1 2 4" xfId="230" xr:uid="{00000000-0005-0000-0000-000024000000}"/>
    <cellStyle name="20% - Accent2 2" xfId="18" xr:uid="{00000000-0005-0000-0000-000025000000}"/>
    <cellStyle name="20% - Accent2 2 2" xfId="19" xr:uid="{00000000-0005-0000-0000-000026000000}"/>
    <cellStyle name="20% - Accent2 2 3" xfId="231" xr:uid="{00000000-0005-0000-0000-000027000000}"/>
    <cellStyle name="20% - Accent3 2" xfId="20" xr:uid="{00000000-0005-0000-0000-000028000000}"/>
    <cellStyle name="20% - Accent3 2 2" xfId="21" xr:uid="{00000000-0005-0000-0000-000029000000}"/>
    <cellStyle name="20% - Accent3 2 3" xfId="232" xr:uid="{00000000-0005-0000-0000-00002A000000}"/>
    <cellStyle name="20% - Accent4 2" xfId="22" xr:uid="{00000000-0005-0000-0000-00002B000000}"/>
    <cellStyle name="20% - Accent4 2 2" xfId="23" xr:uid="{00000000-0005-0000-0000-00002C000000}"/>
    <cellStyle name="20% - Accent4 2 3" xfId="233" xr:uid="{00000000-0005-0000-0000-00002D000000}"/>
    <cellStyle name="20% - Accent5 2" xfId="24" xr:uid="{00000000-0005-0000-0000-00002E000000}"/>
    <cellStyle name="20% - Accent5 2 2" xfId="25" xr:uid="{00000000-0005-0000-0000-00002F000000}"/>
    <cellStyle name="20% - Accent5 2 3" xfId="234" xr:uid="{00000000-0005-0000-0000-000030000000}"/>
    <cellStyle name="20% - Accent6 2" xfId="26" xr:uid="{00000000-0005-0000-0000-000031000000}"/>
    <cellStyle name="20% - Accent6 2 2" xfId="27" xr:uid="{00000000-0005-0000-0000-000032000000}"/>
    <cellStyle name="20% - Accent6 2 3" xfId="235" xr:uid="{00000000-0005-0000-0000-000033000000}"/>
    <cellStyle name="40% - Accent1 2" xfId="28" xr:uid="{00000000-0005-0000-0000-000034000000}"/>
    <cellStyle name="40% - Accent1 2 2" xfId="29" xr:uid="{00000000-0005-0000-0000-000035000000}"/>
    <cellStyle name="40% - Accent1 2 3" xfId="236" xr:uid="{00000000-0005-0000-0000-000036000000}"/>
    <cellStyle name="40% - Accent1 3" xfId="237" xr:uid="{00000000-0005-0000-0000-000037000000}"/>
    <cellStyle name="40% - Accent2 2" xfId="30" xr:uid="{00000000-0005-0000-0000-000038000000}"/>
    <cellStyle name="40% - Accent2 2 2" xfId="31" xr:uid="{00000000-0005-0000-0000-000039000000}"/>
    <cellStyle name="40% - Accent2 2 3" xfId="238" xr:uid="{00000000-0005-0000-0000-00003A000000}"/>
    <cellStyle name="40% - Accent2 3" xfId="239" xr:uid="{00000000-0005-0000-0000-00003B000000}"/>
    <cellStyle name="40% - Accent3 2" xfId="32" xr:uid="{00000000-0005-0000-0000-00003C000000}"/>
    <cellStyle name="40% - Accent3 2 2" xfId="33" xr:uid="{00000000-0005-0000-0000-00003D000000}"/>
    <cellStyle name="40% - Accent3 2 3" xfId="240" xr:uid="{00000000-0005-0000-0000-00003E000000}"/>
    <cellStyle name="40% - Accent4 2" xfId="34" xr:uid="{00000000-0005-0000-0000-00003F000000}"/>
    <cellStyle name="40% - Accent4 2 2" xfId="35" xr:uid="{00000000-0005-0000-0000-000040000000}"/>
    <cellStyle name="40% - Accent4 2 3" xfId="241" xr:uid="{00000000-0005-0000-0000-000041000000}"/>
    <cellStyle name="40% - Accent5 2" xfId="36" xr:uid="{00000000-0005-0000-0000-000042000000}"/>
    <cellStyle name="40% - Accent5 2 2" xfId="37" xr:uid="{00000000-0005-0000-0000-000043000000}"/>
    <cellStyle name="40% - Accent5 2 3" xfId="242" xr:uid="{00000000-0005-0000-0000-000044000000}"/>
    <cellStyle name="40% - Accent6 2" xfId="38" xr:uid="{00000000-0005-0000-0000-000045000000}"/>
    <cellStyle name="40% - Accent6 2 2" xfId="39" xr:uid="{00000000-0005-0000-0000-000046000000}"/>
    <cellStyle name="40% - Accent6 2 3" xfId="243" xr:uid="{00000000-0005-0000-0000-000047000000}"/>
    <cellStyle name="60% - Accent1 2" xfId="40" xr:uid="{00000000-0005-0000-0000-000048000000}"/>
    <cellStyle name="60% - Accent1 2 2" xfId="244" xr:uid="{00000000-0005-0000-0000-000049000000}"/>
    <cellStyle name="60% - Accent2 2" xfId="41" xr:uid="{00000000-0005-0000-0000-00004A000000}"/>
    <cellStyle name="60% - Accent2 2 2" xfId="245" xr:uid="{00000000-0005-0000-0000-00004B000000}"/>
    <cellStyle name="60% - Accent3 2" xfId="42" xr:uid="{00000000-0005-0000-0000-00004C000000}"/>
    <cellStyle name="60% - Accent3 2 2" xfId="246" xr:uid="{00000000-0005-0000-0000-00004D000000}"/>
    <cellStyle name="60% - Accent3 3" xfId="3970" xr:uid="{05A01E92-CE58-4CA6-8478-B2420B48C3C0}"/>
    <cellStyle name="60% - Accent4 2" xfId="43" xr:uid="{00000000-0005-0000-0000-00004E000000}"/>
    <cellStyle name="60% - Accent4 2 2" xfId="247" xr:uid="{00000000-0005-0000-0000-00004F000000}"/>
    <cellStyle name="60% - Accent5 2" xfId="44" xr:uid="{00000000-0005-0000-0000-000050000000}"/>
    <cellStyle name="60% - Accent5 2 2" xfId="248" xr:uid="{00000000-0005-0000-0000-000051000000}"/>
    <cellStyle name="60% - Accent6 2" xfId="45" xr:uid="{00000000-0005-0000-0000-000052000000}"/>
    <cellStyle name="60% - Accent6 2 2" xfId="249" xr:uid="{00000000-0005-0000-0000-000053000000}"/>
    <cellStyle name="60% - Accent6 2 3" xfId="250" xr:uid="{00000000-0005-0000-0000-000054000000}"/>
    <cellStyle name="60% - Accent6 2 4" xfId="251" xr:uid="{00000000-0005-0000-0000-000055000000}"/>
    <cellStyle name="Accent1 2" xfId="46" xr:uid="{00000000-0005-0000-0000-000056000000}"/>
    <cellStyle name="Accent1 2 2" xfId="252" xr:uid="{00000000-0005-0000-0000-000057000000}"/>
    <cellStyle name="Accent1 3" xfId="253" xr:uid="{00000000-0005-0000-0000-000058000000}"/>
    <cellStyle name="Accent2 2" xfId="47" xr:uid="{00000000-0005-0000-0000-000059000000}"/>
    <cellStyle name="Accent2 2 2" xfId="254" xr:uid="{00000000-0005-0000-0000-00005A000000}"/>
    <cellStyle name="Accent3 2" xfId="48" xr:uid="{00000000-0005-0000-0000-00005B000000}"/>
    <cellStyle name="Accent3 2 2" xfId="255" xr:uid="{00000000-0005-0000-0000-00005C000000}"/>
    <cellStyle name="Accent4 2" xfId="49" xr:uid="{00000000-0005-0000-0000-00005D000000}"/>
    <cellStyle name="Accent4 2 2" xfId="256" xr:uid="{00000000-0005-0000-0000-00005E000000}"/>
    <cellStyle name="Accent5 2" xfId="50" xr:uid="{00000000-0005-0000-0000-00005F000000}"/>
    <cellStyle name="Accent5 2 2" xfId="257" xr:uid="{00000000-0005-0000-0000-000060000000}"/>
    <cellStyle name="Accent6 2" xfId="51" xr:uid="{00000000-0005-0000-0000-000061000000}"/>
    <cellStyle name="Accent6 2 2" xfId="258" xr:uid="{00000000-0005-0000-0000-000062000000}"/>
    <cellStyle name="Bad 2" xfId="52" xr:uid="{00000000-0005-0000-0000-000063000000}"/>
    <cellStyle name="Bad 2 2" xfId="259" xr:uid="{00000000-0005-0000-0000-000064000000}"/>
    <cellStyle name="Calculation 2" xfId="53" xr:uid="{00000000-0005-0000-0000-000065000000}"/>
    <cellStyle name="Calculation 2 10" xfId="260" xr:uid="{00000000-0005-0000-0000-000066000000}"/>
    <cellStyle name="Calculation 2 10 2" xfId="261" xr:uid="{00000000-0005-0000-0000-000067000000}"/>
    <cellStyle name="Calculation 2 10 3" xfId="262" xr:uid="{00000000-0005-0000-0000-000068000000}"/>
    <cellStyle name="Calculation 2 10 4" xfId="263" xr:uid="{00000000-0005-0000-0000-000069000000}"/>
    <cellStyle name="Calculation 2 10 5" xfId="264" xr:uid="{00000000-0005-0000-0000-00006A000000}"/>
    <cellStyle name="Calculation 2 11" xfId="265" xr:uid="{00000000-0005-0000-0000-00006B000000}"/>
    <cellStyle name="Calculation 2 11 2" xfId="266" xr:uid="{00000000-0005-0000-0000-00006C000000}"/>
    <cellStyle name="Calculation 2 11 3" xfId="267" xr:uid="{00000000-0005-0000-0000-00006D000000}"/>
    <cellStyle name="Calculation 2 11 4" xfId="268" xr:uid="{00000000-0005-0000-0000-00006E000000}"/>
    <cellStyle name="Calculation 2 11 5" xfId="269" xr:uid="{00000000-0005-0000-0000-00006F000000}"/>
    <cellStyle name="Calculation 2 12" xfId="270" xr:uid="{00000000-0005-0000-0000-000070000000}"/>
    <cellStyle name="Calculation 2 12 2" xfId="271" xr:uid="{00000000-0005-0000-0000-000071000000}"/>
    <cellStyle name="Calculation 2 12 3" xfId="272" xr:uid="{00000000-0005-0000-0000-000072000000}"/>
    <cellStyle name="Calculation 2 12 4" xfId="273" xr:uid="{00000000-0005-0000-0000-000073000000}"/>
    <cellStyle name="Calculation 2 12 5" xfId="274" xr:uid="{00000000-0005-0000-0000-000074000000}"/>
    <cellStyle name="Calculation 2 13" xfId="275" xr:uid="{00000000-0005-0000-0000-000075000000}"/>
    <cellStyle name="Calculation 2 13 2" xfId="276" xr:uid="{00000000-0005-0000-0000-000076000000}"/>
    <cellStyle name="Calculation 2 13 3" xfId="277" xr:uid="{00000000-0005-0000-0000-000077000000}"/>
    <cellStyle name="Calculation 2 13 4" xfId="278" xr:uid="{00000000-0005-0000-0000-000078000000}"/>
    <cellStyle name="Calculation 2 14" xfId="279" xr:uid="{00000000-0005-0000-0000-000079000000}"/>
    <cellStyle name="Calculation 2 14 2" xfId="280" xr:uid="{00000000-0005-0000-0000-00007A000000}"/>
    <cellStyle name="Calculation 2 14 3" xfId="281" xr:uid="{00000000-0005-0000-0000-00007B000000}"/>
    <cellStyle name="Calculation 2 14 4" xfId="282" xr:uid="{00000000-0005-0000-0000-00007C000000}"/>
    <cellStyle name="Calculation 2 15" xfId="283" xr:uid="{00000000-0005-0000-0000-00007D000000}"/>
    <cellStyle name="Calculation 2 15 2" xfId="284" xr:uid="{00000000-0005-0000-0000-00007E000000}"/>
    <cellStyle name="Calculation 2 15 3" xfId="285" xr:uid="{00000000-0005-0000-0000-00007F000000}"/>
    <cellStyle name="Calculation 2 15 4" xfId="286" xr:uid="{00000000-0005-0000-0000-000080000000}"/>
    <cellStyle name="Calculation 2 16" xfId="287" xr:uid="{00000000-0005-0000-0000-000081000000}"/>
    <cellStyle name="Calculation 2 2" xfId="288" xr:uid="{00000000-0005-0000-0000-000082000000}"/>
    <cellStyle name="Calculation 2 2 10" xfId="289" xr:uid="{00000000-0005-0000-0000-000083000000}"/>
    <cellStyle name="Calculation 2 2 10 2" xfId="290" xr:uid="{00000000-0005-0000-0000-000084000000}"/>
    <cellStyle name="Calculation 2 2 10 3" xfId="291" xr:uid="{00000000-0005-0000-0000-000085000000}"/>
    <cellStyle name="Calculation 2 2 10 4" xfId="292" xr:uid="{00000000-0005-0000-0000-000086000000}"/>
    <cellStyle name="Calculation 2 2 10 5" xfId="293" xr:uid="{00000000-0005-0000-0000-000087000000}"/>
    <cellStyle name="Calculation 2 2 11" xfId="294" xr:uid="{00000000-0005-0000-0000-000088000000}"/>
    <cellStyle name="Calculation 2 2 11 2" xfId="295" xr:uid="{00000000-0005-0000-0000-000089000000}"/>
    <cellStyle name="Calculation 2 2 11 3" xfId="296" xr:uid="{00000000-0005-0000-0000-00008A000000}"/>
    <cellStyle name="Calculation 2 2 11 4" xfId="297" xr:uid="{00000000-0005-0000-0000-00008B000000}"/>
    <cellStyle name="Calculation 2 2 11 5" xfId="298" xr:uid="{00000000-0005-0000-0000-00008C000000}"/>
    <cellStyle name="Calculation 2 2 12" xfId="299" xr:uid="{00000000-0005-0000-0000-00008D000000}"/>
    <cellStyle name="Calculation 2 2 12 2" xfId="300" xr:uid="{00000000-0005-0000-0000-00008E000000}"/>
    <cellStyle name="Calculation 2 2 12 3" xfId="301" xr:uid="{00000000-0005-0000-0000-00008F000000}"/>
    <cellStyle name="Calculation 2 2 12 4" xfId="302" xr:uid="{00000000-0005-0000-0000-000090000000}"/>
    <cellStyle name="Calculation 2 2 12 5" xfId="303" xr:uid="{00000000-0005-0000-0000-000091000000}"/>
    <cellStyle name="Calculation 2 2 13" xfId="304" xr:uid="{00000000-0005-0000-0000-000092000000}"/>
    <cellStyle name="Calculation 2 2 13 2" xfId="305" xr:uid="{00000000-0005-0000-0000-000093000000}"/>
    <cellStyle name="Calculation 2 2 13 3" xfId="306" xr:uid="{00000000-0005-0000-0000-000094000000}"/>
    <cellStyle name="Calculation 2 2 13 4" xfId="307" xr:uid="{00000000-0005-0000-0000-000095000000}"/>
    <cellStyle name="Calculation 2 2 13 5" xfId="308" xr:uid="{00000000-0005-0000-0000-000096000000}"/>
    <cellStyle name="Calculation 2 2 14" xfId="309" xr:uid="{00000000-0005-0000-0000-000097000000}"/>
    <cellStyle name="Calculation 2 2 14 2" xfId="310" xr:uid="{00000000-0005-0000-0000-000098000000}"/>
    <cellStyle name="Calculation 2 2 14 3" xfId="311" xr:uid="{00000000-0005-0000-0000-000099000000}"/>
    <cellStyle name="Calculation 2 2 14 4" xfId="312" xr:uid="{00000000-0005-0000-0000-00009A000000}"/>
    <cellStyle name="Calculation 2 2 14 5" xfId="313" xr:uid="{00000000-0005-0000-0000-00009B000000}"/>
    <cellStyle name="Calculation 2 2 15" xfId="314" xr:uid="{00000000-0005-0000-0000-00009C000000}"/>
    <cellStyle name="Calculation 2 2 15 2" xfId="315" xr:uid="{00000000-0005-0000-0000-00009D000000}"/>
    <cellStyle name="Calculation 2 2 15 3" xfId="316" xr:uid="{00000000-0005-0000-0000-00009E000000}"/>
    <cellStyle name="Calculation 2 2 15 4" xfId="317" xr:uid="{00000000-0005-0000-0000-00009F000000}"/>
    <cellStyle name="Calculation 2 2 15 5" xfId="318" xr:uid="{00000000-0005-0000-0000-0000A0000000}"/>
    <cellStyle name="Calculation 2 2 16" xfId="319" xr:uid="{00000000-0005-0000-0000-0000A1000000}"/>
    <cellStyle name="Calculation 2 2 16 2" xfId="320" xr:uid="{00000000-0005-0000-0000-0000A2000000}"/>
    <cellStyle name="Calculation 2 2 16 3" xfId="321" xr:uid="{00000000-0005-0000-0000-0000A3000000}"/>
    <cellStyle name="Calculation 2 2 16 4" xfId="322" xr:uid="{00000000-0005-0000-0000-0000A4000000}"/>
    <cellStyle name="Calculation 2 2 16 5" xfId="323" xr:uid="{00000000-0005-0000-0000-0000A5000000}"/>
    <cellStyle name="Calculation 2 2 17" xfId="324" xr:uid="{00000000-0005-0000-0000-0000A6000000}"/>
    <cellStyle name="Calculation 2 2 17 2" xfId="325" xr:uid="{00000000-0005-0000-0000-0000A7000000}"/>
    <cellStyle name="Calculation 2 2 17 3" xfId="326" xr:uid="{00000000-0005-0000-0000-0000A8000000}"/>
    <cellStyle name="Calculation 2 2 17 4" xfId="327" xr:uid="{00000000-0005-0000-0000-0000A9000000}"/>
    <cellStyle name="Calculation 2 2 17 5" xfId="328" xr:uid="{00000000-0005-0000-0000-0000AA000000}"/>
    <cellStyle name="Calculation 2 2 18" xfId="329" xr:uid="{00000000-0005-0000-0000-0000AB000000}"/>
    <cellStyle name="Calculation 2 2 18 2" xfId="330" xr:uid="{00000000-0005-0000-0000-0000AC000000}"/>
    <cellStyle name="Calculation 2 2 18 3" xfId="331" xr:uid="{00000000-0005-0000-0000-0000AD000000}"/>
    <cellStyle name="Calculation 2 2 18 4" xfId="332" xr:uid="{00000000-0005-0000-0000-0000AE000000}"/>
    <cellStyle name="Calculation 2 2 18 5" xfId="333" xr:uid="{00000000-0005-0000-0000-0000AF000000}"/>
    <cellStyle name="Calculation 2 2 19" xfId="334" xr:uid="{00000000-0005-0000-0000-0000B0000000}"/>
    <cellStyle name="Calculation 2 2 19 2" xfId="335" xr:uid="{00000000-0005-0000-0000-0000B1000000}"/>
    <cellStyle name="Calculation 2 2 19 3" xfId="336" xr:uid="{00000000-0005-0000-0000-0000B2000000}"/>
    <cellStyle name="Calculation 2 2 19 4" xfId="337" xr:uid="{00000000-0005-0000-0000-0000B3000000}"/>
    <cellStyle name="Calculation 2 2 2" xfId="338" xr:uid="{00000000-0005-0000-0000-0000B4000000}"/>
    <cellStyle name="Calculation 2 2 2 2" xfId="339" xr:uid="{00000000-0005-0000-0000-0000B5000000}"/>
    <cellStyle name="Calculation 2 2 2 3" xfId="340" xr:uid="{00000000-0005-0000-0000-0000B6000000}"/>
    <cellStyle name="Calculation 2 2 2 4" xfId="341" xr:uid="{00000000-0005-0000-0000-0000B7000000}"/>
    <cellStyle name="Calculation 2 2 2 5" xfId="342" xr:uid="{00000000-0005-0000-0000-0000B8000000}"/>
    <cellStyle name="Calculation 2 2 20" xfId="343" xr:uid="{00000000-0005-0000-0000-0000B9000000}"/>
    <cellStyle name="Calculation 2 2 20 2" xfId="344" xr:uid="{00000000-0005-0000-0000-0000BA000000}"/>
    <cellStyle name="Calculation 2 2 20 3" xfId="345" xr:uid="{00000000-0005-0000-0000-0000BB000000}"/>
    <cellStyle name="Calculation 2 2 20 4" xfId="346" xr:uid="{00000000-0005-0000-0000-0000BC000000}"/>
    <cellStyle name="Calculation 2 2 21" xfId="347" xr:uid="{00000000-0005-0000-0000-0000BD000000}"/>
    <cellStyle name="Calculation 2 2 21 2" xfId="348" xr:uid="{00000000-0005-0000-0000-0000BE000000}"/>
    <cellStyle name="Calculation 2 2 21 3" xfId="349" xr:uid="{00000000-0005-0000-0000-0000BF000000}"/>
    <cellStyle name="Calculation 2 2 21 4" xfId="350" xr:uid="{00000000-0005-0000-0000-0000C0000000}"/>
    <cellStyle name="Calculation 2 2 22" xfId="351" xr:uid="{00000000-0005-0000-0000-0000C1000000}"/>
    <cellStyle name="Calculation 2 2 22 2" xfId="352" xr:uid="{00000000-0005-0000-0000-0000C2000000}"/>
    <cellStyle name="Calculation 2 2 22 3" xfId="353" xr:uid="{00000000-0005-0000-0000-0000C3000000}"/>
    <cellStyle name="Calculation 2 2 22 4" xfId="354" xr:uid="{00000000-0005-0000-0000-0000C4000000}"/>
    <cellStyle name="Calculation 2 2 23" xfId="355" xr:uid="{00000000-0005-0000-0000-0000C5000000}"/>
    <cellStyle name="Calculation 2 2 3" xfId="356" xr:uid="{00000000-0005-0000-0000-0000C6000000}"/>
    <cellStyle name="Calculation 2 2 3 2" xfId="357" xr:uid="{00000000-0005-0000-0000-0000C7000000}"/>
    <cellStyle name="Calculation 2 2 3 3" xfId="358" xr:uid="{00000000-0005-0000-0000-0000C8000000}"/>
    <cellStyle name="Calculation 2 2 3 4" xfId="359" xr:uid="{00000000-0005-0000-0000-0000C9000000}"/>
    <cellStyle name="Calculation 2 2 3 5" xfId="360" xr:uid="{00000000-0005-0000-0000-0000CA000000}"/>
    <cellStyle name="Calculation 2 2 4" xfId="361" xr:uid="{00000000-0005-0000-0000-0000CB000000}"/>
    <cellStyle name="Calculation 2 2 4 2" xfId="362" xr:uid="{00000000-0005-0000-0000-0000CC000000}"/>
    <cellStyle name="Calculation 2 2 4 3" xfId="363" xr:uid="{00000000-0005-0000-0000-0000CD000000}"/>
    <cellStyle name="Calculation 2 2 4 4" xfId="364" xr:uid="{00000000-0005-0000-0000-0000CE000000}"/>
    <cellStyle name="Calculation 2 2 4 5" xfId="365" xr:uid="{00000000-0005-0000-0000-0000CF000000}"/>
    <cellStyle name="Calculation 2 2 5" xfId="366" xr:uid="{00000000-0005-0000-0000-0000D0000000}"/>
    <cellStyle name="Calculation 2 2 5 2" xfId="367" xr:uid="{00000000-0005-0000-0000-0000D1000000}"/>
    <cellStyle name="Calculation 2 2 5 3" xfId="368" xr:uid="{00000000-0005-0000-0000-0000D2000000}"/>
    <cellStyle name="Calculation 2 2 5 4" xfId="369" xr:uid="{00000000-0005-0000-0000-0000D3000000}"/>
    <cellStyle name="Calculation 2 2 5 5" xfId="370" xr:uid="{00000000-0005-0000-0000-0000D4000000}"/>
    <cellStyle name="Calculation 2 2 6" xfId="371" xr:uid="{00000000-0005-0000-0000-0000D5000000}"/>
    <cellStyle name="Calculation 2 2 6 2" xfId="372" xr:uid="{00000000-0005-0000-0000-0000D6000000}"/>
    <cellStyle name="Calculation 2 2 6 3" xfId="373" xr:uid="{00000000-0005-0000-0000-0000D7000000}"/>
    <cellStyle name="Calculation 2 2 6 4" xfId="374" xr:uid="{00000000-0005-0000-0000-0000D8000000}"/>
    <cellStyle name="Calculation 2 2 6 5" xfId="375" xr:uid="{00000000-0005-0000-0000-0000D9000000}"/>
    <cellStyle name="Calculation 2 2 7" xfId="376" xr:uid="{00000000-0005-0000-0000-0000DA000000}"/>
    <cellStyle name="Calculation 2 2 7 2" xfId="377" xr:uid="{00000000-0005-0000-0000-0000DB000000}"/>
    <cellStyle name="Calculation 2 2 7 3" xfId="378" xr:uid="{00000000-0005-0000-0000-0000DC000000}"/>
    <cellStyle name="Calculation 2 2 7 4" xfId="379" xr:uid="{00000000-0005-0000-0000-0000DD000000}"/>
    <cellStyle name="Calculation 2 2 7 5" xfId="380" xr:uid="{00000000-0005-0000-0000-0000DE000000}"/>
    <cellStyle name="Calculation 2 2 8" xfId="381" xr:uid="{00000000-0005-0000-0000-0000DF000000}"/>
    <cellStyle name="Calculation 2 2 8 2" xfId="382" xr:uid="{00000000-0005-0000-0000-0000E0000000}"/>
    <cellStyle name="Calculation 2 2 8 3" xfId="383" xr:uid="{00000000-0005-0000-0000-0000E1000000}"/>
    <cellStyle name="Calculation 2 2 8 4" xfId="384" xr:uid="{00000000-0005-0000-0000-0000E2000000}"/>
    <cellStyle name="Calculation 2 2 8 5" xfId="385" xr:uid="{00000000-0005-0000-0000-0000E3000000}"/>
    <cellStyle name="Calculation 2 2 9" xfId="386" xr:uid="{00000000-0005-0000-0000-0000E4000000}"/>
    <cellStyle name="Calculation 2 2 9 2" xfId="387" xr:uid="{00000000-0005-0000-0000-0000E5000000}"/>
    <cellStyle name="Calculation 2 2 9 3" xfId="388" xr:uid="{00000000-0005-0000-0000-0000E6000000}"/>
    <cellStyle name="Calculation 2 2 9 4" xfId="389" xr:uid="{00000000-0005-0000-0000-0000E7000000}"/>
    <cellStyle name="Calculation 2 2 9 5" xfId="390" xr:uid="{00000000-0005-0000-0000-0000E8000000}"/>
    <cellStyle name="Calculation 2 3" xfId="391" xr:uid="{00000000-0005-0000-0000-0000E9000000}"/>
    <cellStyle name="Calculation 2 3 10" xfId="392" xr:uid="{00000000-0005-0000-0000-0000EA000000}"/>
    <cellStyle name="Calculation 2 3 10 2" xfId="393" xr:uid="{00000000-0005-0000-0000-0000EB000000}"/>
    <cellStyle name="Calculation 2 3 10 3" xfId="394" xr:uid="{00000000-0005-0000-0000-0000EC000000}"/>
    <cellStyle name="Calculation 2 3 10 4" xfId="395" xr:uid="{00000000-0005-0000-0000-0000ED000000}"/>
    <cellStyle name="Calculation 2 3 10 5" xfId="396" xr:uid="{00000000-0005-0000-0000-0000EE000000}"/>
    <cellStyle name="Calculation 2 3 11" xfId="397" xr:uid="{00000000-0005-0000-0000-0000EF000000}"/>
    <cellStyle name="Calculation 2 3 11 2" xfId="398" xr:uid="{00000000-0005-0000-0000-0000F0000000}"/>
    <cellStyle name="Calculation 2 3 11 3" xfId="399" xr:uid="{00000000-0005-0000-0000-0000F1000000}"/>
    <cellStyle name="Calculation 2 3 11 4" xfId="400" xr:uid="{00000000-0005-0000-0000-0000F2000000}"/>
    <cellStyle name="Calculation 2 3 11 5" xfId="401" xr:uid="{00000000-0005-0000-0000-0000F3000000}"/>
    <cellStyle name="Calculation 2 3 12" xfId="402" xr:uid="{00000000-0005-0000-0000-0000F4000000}"/>
    <cellStyle name="Calculation 2 3 12 2" xfId="403" xr:uid="{00000000-0005-0000-0000-0000F5000000}"/>
    <cellStyle name="Calculation 2 3 12 3" xfId="404" xr:uid="{00000000-0005-0000-0000-0000F6000000}"/>
    <cellStyle name="Calculation 2 3 12 4" xfId="405" xr:uid="{00000000-0005-0000-0000-0000F7000000}"/>
    <cellStyle name="Calculation 2 3 12 5" xfId="406" xr:uid="{00000000-0005-0000-0000-0000F8000000}"/>
    <cellStyle name="Calculation 2 3 13" xfId="407" xr:uid="{00000000-0005-0000-0000-0000F9000000}"/>
    <cellStyle name="Calculation 2 3 13 2" xfId="408" xr:uid="{00000000-0005-0000-0000-0000FA000000}"/>
    <cellStyle name="Calculation 2 3 13 3" xfId="409" xr:uid="{00000000-0005-0000-0000-0000FB000000}"/>
    <cellStyle name="Calculation 2 3 13 4" xfId="410" xr:uid="{00000000-0005-0000-0000-0000FC000000}"/>
    <cellStyle name="Calculation 2 3 13 5" xfId="411" xr:uid="{00000000-0005-0000-0000-0000FD000000}"/>
    <cellStyle name="Calculation 2 3 14" xfId="412" xr:uid="{00000000-0005-0000-0000-0000FE000000}"/>
    <cellStyle name="Calculation 2 3 14 2" xfId="413" xr:uid="{00000000-0005-0000-0000-0000FF000000}"/>
    <cellStyle name="Calculation 2 3 14 3" xfId="414" xr:uid="{00000000-0005-0000-0000-000000010000}"/>
    <cellStyle name="Calculation 2 3 14 4" xfId="415" xr:uid="{00000000-0005-0000-0000-000001010000}"/>
    <cellStyle name="Calculation 2 3 14 5" xfId="416" xr:uid="{00000000-0005-0000-0000-000002010000}"/>
    <cellStyle name="Calculation 2 3 15" xfId="417" xr:uid="{00000000-0005-0000-0000-000003010000}"/>
    <cellStyle name="Calculation 2 3 15 2" xfId="418" xr:uid="{00000000-0005-0000-0000-000004010000}"/>
    <cellStyle name="Calculation 2 3 15 3" xfId="419" xr:uid="{00000000-0005-0000-0000-000005010000}"/>
    <cellStyle name="Calculation 2 3 15 4" xfId="420" xr:uid="{00000000-0005-0000-0000-000006010000}"/>
    <cellStyle name="Calculation 2 3 15 5" xfId="421" xr:uid="{00000000-0005-0000-0000-000007010000}"/>
    <cellStyle name="Calculation 2 3 16" xfId="422" xr:uid="{00000000-0005-0000-0000-000008010000}"/>
    <cellStyle name="Calculation 2 3 16 2" xfId="423" xr:uid="{00000000-0005-0000-0000-000009010000}"/>
    <cellStyle name="Calculation 2 3 16 3" xfId="424" xr:uid="{00000000-0005-0000-0000-00000A010000}"/>
    <cellStyle name="Calculation 2 3 16 4" xfId="425" xr:uid="{00000000-0005-0000-0000-00000B010000}"/>
    <cellStyle name="Calculation 2 3 16 5" xfId="426" xr:uid="{00000000-0005-0000-0000-00000C010000}"/>
    <cellStyle name="Calculation 2 3 17" xfId="427" xr:uid="{00000000-0005-0000-0000-00000D010000}"/>
    <cellStyle name="Calculation 2 3 17 2" xfId="428" xr:uid="{00000000-0005-0000-0000-00000E010000}"/>
    <cellStyle name="Calculation 2 3 17 3" xfId="429" xr:uid="{00000000-0005-0000-0000-00000F010000}"/>
    <cellStyle name="Calculation 2 3 17 4" xfId="430" xr:uid="{00000000-0005-0000-0000-000010010000}"/>
    <cellStyle name="Calculation 2 3 17 5" xfId="431" xr:uid="{00000000-0005-0000-0000-000011010000}"/>
    <cellStyle name="Calculation 2 3 18" xfId="432" xr:uid="{00000000-0005-0000-0000-000012010000}"/>
    <cellStyle name="Calculation 2 3 18 2" xfId="433" xr:uid="{00000000-0005-0000-0000-000013010000}"/>
    <cellStyle name="Calculation 2 3 18 3" xfId="434" xr:uid="{00000000-0005-0000-0000-000014010000}"/>
    <cellStyle name="Calculation 2 3 18 4" xfId="435" xr:uid="{00000000-0005-0000-0000-000015010000}"/>
    <cellStyle name="Calculation 2 3 18 5" xfId="436" xr:uid="{00000000-0005-0000-0000-000016010000}"/>
    <cellStyle name="Calculation 2 3 19" xfId="437" xr:uid="{00000000-0005-0000-0000-000017010000}"/>
    <cellStyle name="Calculation 2 3 19 2" xfId="438" xr:uid="{00000000-0005-0000-0000-000018010000}"/>
    <cellStyle name="Calculation 2 3 19 3" xfId="439" xr:uid="{00000000-0005-0000-0000-000019010000}"/>
    <cellStyle name="Calculation 2 3 19 4" xfId="440" xr:uid="{00000000-0005-0000-0000-00001A010000}"/>
    <cellStyle name="Calculation 2 3 2" xfId="441" xr:uid="{00000000-0005-0000-0000-00001B010000}"/>
    <cellStyle name="Calculation 2 3 2 2" xfId="442" xr:uid="{00000000-0005-0000-0000-00001C010000}"/>
    <cellStyle name="Calculation 2 3 2 3" xfId="443" xr:uid="{00000000-0005-0000-0000-00001D010000}"/>
    <cellStyle name="Calculation 2 3 2 4" xfId="444" xr:uid="{00000000-0005-0000-0000-00001E010000}"/>
    <cellStyle name="Calculation 2 3 2 5" xfId="445" xr:uid="{00000000-0005-0000-0000-00001F010000}"/>
    <cellStyle name="Calculation 2 3 20" xfId="446" xr:uid="{00000000-0005-0000-0000-000020010000}"/>
    <cellStyle name="Calculation 2 3 20 2" xfId="447" xr:uid="{00000000-0005-0000-0000-000021010000}"/>
    <cellStyle name="Calculation 2 3 20 3" xfId="448" xr:uid="{00000000-0005-0000-0000-000022010000}"/>
    <cellStyle name="Calculation 2 3 20 4" xfId="449" xr:uid="{00000000-0005-0000-0000-000023010000}"/>
    <cellStyle name="Calculation 2 3 21" xfId="450" xr:uid="{00000000-0005-0000-0000-000024010000}"/>
    <cellStyle name="Calculation 2 3 21 2" xfId="451" xr:uid="{00000000-0005-0000-0000-000025010000}"/>
    <cellStyle name="Calculation 2 3 21 3" xfId="452" xr:uid="{00000000-0005-0000-0000-000026010000}"/>
    <cellStyle name="Calculation 2 3 21 4" xfId="453" xr:uid="{00000000-0005-0000-0000-000027010000}"/>
    <cellStyle name="Calculation 2 3 22" xfId="454" xr:uid="{00000000-0005-0000-0000-000028010000}"/>
    <cellStyle name="Calculation 2 3 22 2" xfId="455" xr:uid="{00000000-0005-0000-0000-000029010000}"/>
    <cellStyle name="Calculation 2 3 22 3" xfId="456" xr:uid="{00000000-0005-0000-0000-00002A010000}"/>
    <cellStyle name="Calculation 2 3 22 4" xfId="457" xr:uid="{00000000-0005-0000-0000-00002B010000}"/>
    <cellStyle name="Calculation 2 3 23" xfId="458" xr:uid="{00000000-0005-0000-0000-00002C010000}"/>
    <cellStyle name="Calculation 2 3 3" xfId="459" xr:uid="{00000000-0005-0000-0000-00002D010000}"/>
    <cellStyle name="Calculation 2 3 3 2" xfId="460" xr:uid="{00000000-0005-0000-0000-00002E010000}"/>
    <cellStyle name="Calculation 2 3 3 3" xfId="461" xr:uid="{00000000-0005-0000-0000-00002F010000}"/>
    <cellStyle name="Calculation 2 3 3 4" xfId="462" xr:uid="{00000000-0005-0000-0000-000030010000}"/>
    <cellStyle name="Calculation 2 3 3 5" xfId="463" xr:uid="{00000000-0005-0000-0000-000031010000}"/>
    <cellStyle name="Calculation 2 3 4" xfId="464" xr:uid="{00000000-0005-0000-0000-000032010000}"/>
    <cellStyle name="Calculation 2 3 4 2" xfId="465" xr:uid="{00000000-0005-0000-0000-000033010000}"/>
    <cellStyle name="Calculation 2 3 4 3" xfId="466" xr:uid="{00000000-0005-0000-0000-000034010000}"/>
    <cellStyle name="Calculation 2 3 4 4" xfId="467" xr:uid="{00000000-0005-0000-0000-000035010000}"/>
    <cellStyle name="Calculation 2 3 4 5" xfId="468" xr:uid="{00000000-0005-0000-0000-000036010000}"/>
    <cellStyle name="Calculation 2 3 5" xfId="469" xr:uid="{00000000-0005-0000-0000-000037010000}"/>
    <cellStyle name="Calculation 2 3 5 2" xfId="470" xr:uid="{00000000-0005-0000-0000-000038010000}"/>
    <cellStyle name="Calculation 2 3 5 3" xfId="471" xr:uid="{00000000-0005-0000-0000-000039010000}"/>
    <cellStyle name="Calculation 2 3 5 4" xfId="472" xr:uid="{00000000-0005-0000-0000-00003A010000}"/>
    <cellStyle name="Calculation 2 3 5 5" xfId="473" xr:uid="{00000000-0005-0000-0000-00003B010000}"/>
    <cellStyle name="Calculation 2 3 6" xfId="474" xr:uid="{00000000-0005-0000-0000-00003C010000}"/>
    <cellStyle name="Calculation 2 3 6 2" xfId="475" xr:uid="{00000000-0005-0000-0000-00003D010000}"/>
    <cellStyle name="Calculation 2 3 6 3" xfId="476" xr:uid="{00000000-0005-0000-0000-00003E010000}"/>
    <cellStyle name="Calculation 2 3 6 4" xfId="477" xr:uid="{00000000-0005-0000-0000-00003F010000}"/>
    <cellStyle name="Calculation 2 3 6 5" xfId="478" xr:uid="{00000000-0005-0000-0000-000040010000}"/>
    <cellStyle name="Calculation 2 3 7" xfId="479" xr:uid="{00000000-0005-0000-0000-000041010000}"/>
    <cellStyle name="Calculation 2 3 7 2" xfId="480" xr:uid="{00000000-0005-0000-0000-000042010000}"/>
    <cellStyle name="Calculation 2 3 7 3" xfId="481" xr:uid="{00000000-0005-0000-0000-000043010000}"/>
    <cellStyle name="Calculation 2 3 7 4" xfId="482" xr:uid="{00000000-0005-0000-0000-000044010000}"/>
    <cellStyle name="Calculation 2 3 7 5" xfId="483" xr:uid="{00000000-0005-0000-0000-000045010000}"/>
    <cellStyle name="Calculation 2 3 8" xfId="484" xr:uid="{00000000-0005-0000-0000-000046010000}"/>
    <cellStyle name="Calculation 2 3 8 2" xfId="485" xr:uid="{00000000-0005-0000-0000-000047010000}"/>
    <cellStyle name="Calculation 2 3 8 3" xfId="486" xr:uid="{00000000-0005-0000-0000-000048010000}"/>
    <cellStyle name="Calculation 2 3 8 4" xfId="487" xr:uid="{00000000-0005-0000-0000-000049010000}"/>
    <cellStyle name="Calculation 2 3 8 5" xfId="488" xr:uid="{00000000-0005-0000-0000-00004A010000}"/>
    <cellStyle name="Calculation 2 3 9" xfId="489" xr:uid="{00000000-0005-0000-0000-00004B010000}"/>
    <cellStyle name="Calculation 2 3 9 2" xfId="490" xr:uid="{00000000-0005-0000-0000-00004C010000}"/>
    <cellStyle name="Calculation 2 3 9 3" xfId="491" xr:uid="{00000000-0005-0000-0000-00004D010000}"/>
    <cellStyle name="Calculation 2 3 9 4" xfId="492" xr:uid="{00000000-0005-0000-0000-00004E010000}"/>
    <cellStyle name="Calculation 2 3 9 5" xfId="493" xr:uid="{00000000-0005-0000-0000-00004F010000}"/>
    <cellStyle name="Calculation 2 4" xfId="494" xr:uid="{00000000-0005-0000-0000-000050010000}"/>
    <cellStyle name="Calculation 2 4 10" xfId="495" xr:uid="{00000000-0005-0000-0000-000051010000}"/>
    <cellStyle name="Calculation 2 4 10 2" xfId="496" xr:uid="{00000000-0005-0000-0000-000052010000}"/>
    <cellStyle name="Calculation 2 4 10 3" xfId="497" xr:uid="{00000000-0005-0000-0000-000053010000}"/>
    <cellStyle name="Calculation 2 4 10 4" xfId="498" xr:uid="{00000000-0005-0000-0000-000054010000}"/>
    <cellStyle name="Calculation 2 4 10 5" xfId="499" xr:uid="{00000000-0005-0000-0000-000055010000}"/>
    <cellStyle name="Calculation 2 4 11" xfId="500" xr:uid="{00000000-0005-0000-0000-000056010000}"/>
    <cellStyle name="Calculation 2 4 11 2" xfId="501" xr:uid="{00000000-0005-0000-0000-000057010000}"/>
    <cellStyle name="Calculation 2 4 11 3" xfId="502" xr:uid="{00000000-0005-0000-0000-000058010000}"/>
    <cellStyle name="Calculation 2 4 11 4" xfId="503" xr:uid="{00000000-0005-0000-0000-000059010000}"/>
    <cellStyle name="Calculation 2 4 11 5" xfId="504" xr:uid="{00000000-0005-0000-0000-00005A010000}"/>
    <cellStyle name="Calculation 2 4 12" xfId="505" xr:uid="{00000000-0005-0000-0000-00005B010000}"/>
    <cellStyle name="Calculation 2 4 12 2" xfId="506" xr:uid="{00000000-0005-0000-0000-00005C010000}"/>
    <cellStyle name="Calculation 2 4 12 3" xfId="507" xr:uid="{00000000-0005-0000-0000-00005D010000}"/>
    <cellStyle name="Calculation 2 4 12 4" xfId="508" xr:uid="{00000000-0005-0000-0000-00005E010000}"/>
    <cellStyle name="Calculation 2 4 12 5" xfId="509" xr:uid="{00000000-0005-0000-0000-00005F010000}"/>
    <cellStyle name="Calculation 2 4 13" xfId="510" xr:uid="{00000000-0005-0000-0000-000060010000}"/>
    <cellStyle name="Calculation 2 4 13 2" xfId="511" xr:uid="{00000000-0005-0000-0000-000061010000}"/>
    <cellStyle name="Calculation 2 4 13 3" xfId="512" xr:uid="{00000000-0005-0000-0000-000062010000}"/>
    <cellStyle name="Calculation 2 4 13 4" xfId="513" xr:uid="{00000000-0005-0000-0000-000063010000}"/>
    <cellStyle name="Calculation 2 4 13 5" xfId="514" xr:uid="{00000000-0005-0000-0000-000064010000}"/>
    <cellStyle name="Calculation 2 4 14" xfId="515" xr:uid="{00000000-0005-0000-0000-000065010000}"/>
    <cellStyle name="Calculation 2 4 14 2" xfId="516" xr:uid="{00000000-0005-0000-0000-000066010000}"/>
    <cellStyle name="Calculation 2 4 14 3" xfId="517" xr:uid="{00000000-0005-0000-0000-000067010000}"/>
    <cellStyle name="Calculation 2 4 14 4" xfId="518" xr:uid="{00000000-0005-0000-0000-000068010000}"/>
    <cellStyle name="Calculation 2 4 14 5" xfId="519" xr:uid="{00000000-0005-0000-0000-000069010000}"/>
    <cellStyle name="Calculation 2 4 15" xfId="520" xr:uid="{00000000-0005-0000-0000-00006A010000}"/>
    <cellStyle name="Calculation 2 4 15 2" xfId="521" xr:uid="{00000000-0005-0000-0000-00006B010000}"/>
    <cellStyle name="Calculation 2 4 15 3" xfId="522" xr:uid="{00000000-0005-0000-0000-00006C010000}"/>
    <cellStyle name="Calculation 2 4 15 4" xfId="523" xr:uid="{00000000-0005-0000-0000-00006D010000}"/>
    <cellStyle name="Calculation 2 4 15 5" xfId="524" xr:uid="{00000000-0005-0000-0000-00006E010000}"/>
    <cellStyle name="Calculation 2 4 16" xfId="525" xr:uid="{00000000-0005-0000-0000-00006F010000}"/>
    <cellStyle name="Calculation 2 4 16 2" xfId="526" xr:uid="{00000000-0005-0000-0000-000070010000}"/>
    <cellStyle name="Calculation 2 4 16 3" xfId="527" xr:uid="{00000000-0005-0000-0000-000071010000}"/>
    <cellStyle name="Calculation 2 4 16 4" xfId="528" xr:uid="{00000000-0005-0000-0000-000072010000}"/>
    <cellStyle name="Calculation 2 4 16 5" xfId="529" xr:uid="{00000000-0005-0000-0000-000073010000}"/>
    <cellStyle name="Calculation 2 4 17" xfId="530" xr:uid="{00000000-0005-0000-0000-000074010000}"/>
    <cellStyle name="Calculation 2 4 17 2" xfId="531" xr:uid="{00000000-0005-0000-0000-000075010000}"/>
    <cellStyle name="Calculation 2 4 17 3" xfId="532" xr:uid="{00000000-0005-0000-0000-000076010000}"/>
    <cellStyle name="Calculation 2 4 17 4" xfId="533" xr:uid="{00000000-0005-0000-0000-000077010000}"/>
    <cellStyle name="Calculation 2 4 17 5" xfId="534" xr:uid="{00000000-0005-0000-0000-000078010000}"/>
    <cellStyle name="Calculation 2 4 18" xfId="535" xr:uid="{00000000-0005-0000-0000-000079010000}"/>
    <cellStyle name="Calculation 2 4 18 2" xfId="536" xr:uid="{00000000-0005-0000-0000-00007A010000}"/>
    <cellStyle name="Calculation 2 4 18 3" xfId="537" xr:uid="{00000000-0005-0000-0000-00007B010000}"/>
    <cellStyle name="Calculation 2 4 18 4" xfId="538" xr:uid="{00000000-0005-0000-0000-00007C010000}"/>
    <cellStyle name="Calculation 2 4 18 5" xfId="539" xr:uid="{00000000-0005-0000-0000-00007D010000}"/>
    <cellStyle name="Calculation 2 4 19" xfId="540" xr:uid="{00000000-0005-0000-0000-00007E010000}"/>
    <cellStyle name="Calculation 2 4 19 2" xfId="541" xr:uid="{00000000-0005-0000-0000-00007F010000}"/>
    <cellStyle name="Calculation 2 4 19 3" xfId="542" xr:uid="{00000000-0005-0000-0000-000080010000}"/>
    <cellStyle name="Calculation 2 4 19 4" xfId="543" xr:uid="{00000000-0005-0000-0000-000081010000}"/>
    <cellStyle name="Calculation 2 4 2" xfId="544" xr:uid="{00000000-0005-0000-0000-000082010000}"/>
    <cellStyle name="Calculation 2 4 2 2" xfId="545" xr:uid="{00000000-0005-0000-0000-000083010000}"/>
    <cellStyle name="Calculation 2 4 2 3" xfId="546" xr:uid="{00000000-0005-0000-0000-000084010000}"/>
    <cellStyle name="Calculation 2 4 2 4" xfId="547" xr:uid="{00000000-0005-0000-0000-000085010000}"/>
    <cellStyle name="Calculation 2 4 2 5" xfId="548" xr:uid="{00000000-0005-0000-0000-000086010000}"/>
    <cellStyle name="Calculation 2 4 20" xfId="549" xr:uid="{00000000-0005-0000-0000-000087010000}"/>
    <cellStyle name="Calculation 2 4 20 2" xfId="550" xr:uid="{00000000-0005-0000-0000-000088010000}"/>
    <cellStyle name="Calculation 2 4 20 3" xfId="551" xr:uid="{00000000-0005-0000-0000-000089010000}"/>
    <cellStyle name="Calculation 2 4 20 4" xfId="552" xr:uid="{00000000-0005-0000-0000-00008A010000}"/>
    <cellStyle name="Calculation 2 4 21" xfId="553" xr:uid="{00000000-0005-0000-0000-00008B010000}"/>
    <cellStyle name="Calculation 2 4 21 2" xfId="554" xr:uid="{00000000-0005-0000-0000-00008C010000}"/>
    <cellStyle name="Calculation 2 4 21 3" xfId="555" xr:uid="{00000000-0005-0000-0000-00008D010000}"/>
    <cellStyle name="Calculation 2 4 21 4" xfId="556" xr:uid="{00000000-0005-0000-0000-00008E010000}"/>
    <cellStyle name="Calculation 2 4 22" xfId="557" xr:uid="{00000000-0005-0000-0000-00008F010000}"/>
    <cellStyle name="Calculation 2 4 22 2" xfId="558" xr:uid="{00000000-0005-0000-0000-000090010000}"/>
    <cellStyle name="Calculation 2 4 22 3" xfId="559" xr:uid="{00000000-0005-0000-0000-000091010000}"/>
    <cellStyle name="Calculation 2 4 22 4" xfId="560" xr:uid="{00000000-0005-0000-0000-000092010000}"/>
    <cellStyle name="Calculation 2 4 23" xfId="561" xr:uid="{00000000-0005-0000-0000-000093010000}"/>
    <cellStyle name="Calculation 2 4 3" xfId="562" xr:uid="{00000000-0005-0000-0000-000094010000}"/>
    <cellStyle name="Calculation 2 4 3 2" xfId="563" xr:uid="{00000000-0005-0000-0000-000095010000}"/>
    <cellStyle name="Calculation 2 4 3 3" xfId="564" xr:uid="{00000000-0005-0000-0000-000096010000}"/>
    <cellStyle name="Calculation 2 4 3 4" xfId="565" xr:uid="{00000000-0005-0000-0000-000097010000}"/>
    <cellStyle name="Calculation 2 4 3 5" xfId="566" xr:uid="{00000000-0005-0000-0000-000098010000}"/>
    <cellStyle name="Calculation 2 4 4" xfId="567" xr:uid="{00000000-0005-0000-0000-000099010000}"/>
    <cellStyle name="Calculation 2 4 4 2" xfId="568" xr:uid="{00000000-0005-0000-0000-00009A010000}"/>
    <cellStyle name="Calculation 2 4 4 3" xfId="569" xr:uid="{00000000-0005-0000-0000-00009B010000}"/>
    <cellStyle name="Calculation 2 4 4 4" xfId="570" xr:uid="{00000000-0005-0000-0000-00009C010000}"/>
    <cellStyle name="Calculation 2 4 4 5" xfId="571" xr:uid="{00000000-0005-0000-0000-00009D010000}"/>
    <cellStyle name="Calculation 2 4 5" xfId="572" xr:uid="{00000000-0005-0000-0000-00009E010000}"/>
    <cellStyle name="Calculation 2 4 5 2" xfId="573" xr:uid="{00000000-0005-0000-0000-00009F010000}"/>
    <cellStyle name="Calculation 2 4 5 3" xfId="574" xr:uid="{00000000-0005-0000-0000-0000A0010000}"/>
    <cellStyle name="Calculation 2 4 5 4" xfId="575" xr:uid="{00000000-0005-0000-0000-0000A1010000}"/>
    <cellStyle name="Calculation 2 4 5 5" xfId="576" xr:uid="{00000000-0005-0000-0000-0000A2010000}"/>
    <cellStyle name="Calculation 2 4 6" xfId="577" xr:uid="{00000000-0005-0000-0000-0000A3010000}"/>
    <cellStyle name="Calculation 2 4 6 2" xfId="578" xr:uid="{00000000-0005-0000-0000-0000A4010000}"/>
    <cellStyle name="Calculation 2 4 6 3" xfId="579" xr:uid="{00000000-0005-0000-0000-0000A5010000}"/>
    <cellStyle name="Calculation 2 4 6 4" xfId="580" xr:uid="{00000000-0005-0000-0000-0000A6010000}"/>
    <cellStyle name="Calculation 2 4 6 5" xfId="581" xr:uid="{00000000-0005-0000-0000-0000A7010000}"/>
    <cellStyle name="Calculation 2 4 7" xfId="582" xr:uid="{00000000-0005-0000-0000-0000A8010000}"/>
    <cellStyle name="Calculation 2 4 7 2" xfId="583" xr:uid="{00000000-0005-0000-0000-0000A9010000}"/>
    <cellStyle name="Calculation 2 4 7 3" xfId="584" xr:uid="{00000000-0005-0000-0000-0000AA010000}"/>
    <cellStyle name="Calculation 2 4 7 4" xfId="585" xr:uid="{00000000-0005-0000-0000-0000AB010000}"/>
    <cellStyle name="Calculation 2 4 7 5" xfId="586" xr:uid="{00000000-0005-0000-0000-0000AC010000}"/>
    <cellStyle name="Calculation 2 4 8" xfId="587" xr:uid="{00000000-0005-0000-0000-0000AD010000}"/>
    <cellStyle name="Calculation 2 4 8 2" xfId="588" xr:uid="{00000000-0005-0000-0000-0000AE010000}"/>
    <cellStyle name="Calculation 2 4 8 3" xfId="589" xr:uid="{00000000-0005-0000-0000-0000AF010000}"/>
    <cellStyle name="Calculation 2 4 8 4" xfId="590" xr:uid="{00000000-0005-0000-0000-0000B0010000}"/>
    <cellStyle name="Calculation 2 4 8 5" xfId="591" xr:uid="{00000000-0005-0000-0000-0000B1010000}"/>
    <cellStyle name="Calculation 2 4 9" xfId="592" xr:uid="{00000000-0005-0000-0000-0000B2010000}"/>
    <cellStyle name="Calculation 2 4 9 2" xfId="593" xr:uid="{00000000-0005-0000-0000-0000B3010000}"/>
    <cellStyle name="Calculation 2 4 9 3" xfId="594" xr:uid="{00000000-0005-0000-0000-0000B4010000}"/>
    <cellStyle name="Calculation 2 4 9 4" xfId="595" xr:uid="{00000000-0005-0000-0000-0000B5010000}"/>
    <cellStyle name="Calculation 2 4 9 5" xfId="596" xr:uid="{00000000-0005-0000-0000-0000B6010000}"/>
    <cellStyle name="Calculation 2 5" xfId="597" xr:uid="{00000000-0005-0000-0000-0000B7010000}"/>
    <cellStyle name="Calculation 2 5 10" xfId="598" xr:uid="{00000000-0005-0000-0000-0000B8010000}"/>
    <cellStyle name="Calculation 2 5 10 2" xfId="599" xr:uid="{00000000-0005-0000-0000-0000B9010000}"/>
    <cellStyle name="Calculation 2 5 10 3" xfId="600" xr:uid="{00000000-0005-0000-0000-0000BA010000}"/>
    <cellStyle name="Calculation 2 5 10 4" xfId="601" xr:uid="{00000000-0005-0000-0000-0000BB010000}"/>
    <cellStyle name="Calculation 2 5 10 5" xfId="602" xr:uid="{00000000-0005-0000-0000-0000BC010000}"/>
    <cellStyle name="Calculation 2 5 11" xfId="603" xr:uid="{00000000-0005-0000-0000-0000BD010000}"/>
    <cellStyle name="Calculation 2 5 11 2" xfId="604" xr:uid="{00000000-0005-0000-0000-0000BE010000}"/>
    <cellStyle name="Calculation 2 5 11 3" xfId="605" xr:uid="{00000000-0005-0000-0000-0000BF010000}"/>
    <cellStyle name="Calculation 2 5 11 4" xfId="606" xr:uid="{00000000-0005-0000-0000-0000C0010000}"/>
    <cellStyle name="Calculation 2 5 11 5" xfId="607" xr:uid="{00000000-0005-0000-0000-0000C1010000}"/>
    <cellStyle name="Calculation 2 5 12" xfId="608" xr:uid="{00000000-0005-0000-0000-0000C2010000}"/>
    <cellStyle name="Calculation 2 5 12 2" xfId="609" xr:uid="{00000000-0005-0000-0000-0000C3010000}"/>
    <cellStyle name="Calculation 2 5 12 3" xfId="610" xr:uid="{00000000-0005-0000-0000-0000C4010000}"/>
    <cellStyle name="Calculation 2 5 12 4" xfId="611" xr:uid="{00000000-0005-0000-0000-0000C5010000}"/>
    <cellStyle name="Calculation 2 5 12 5" xfId="612" xr:uid="{00000000-0005-0000-0000-0000C6010000}"/>
    <cellStyle name="Calculation 2 5 13" xfId="613" xr:uid="{00000000-0005-0000-0000-0000C7010000}"/>
    <cellStyle name="Calculation 2 5 13 2" xfId="614" xr:uid="{00000000-0005-0000-0000-0000C8010000}"/>
    <cellStyle name="Calculation 2 5 13 3" xfId="615" xr:uid="{00000000-0005-0000-0000-0000C9010000}"/>
    <cellStyle name="Calculation 2 5 13 4" xfId="616" xr:uid="{00000000-0005-0000-0000-0000CA010000}"/>
    <cellStyle name="Calculation 2 5 13 5" xfId="617" xr:uid="{00000000-0005-0000-0000-0000CB010000}"/>
    <cellStyle name="Calculation 2 5 14" xfId="618" xr:uid="{00000000-0005-0000-0000-0000CC010000}"/>
    <cellStyle name="Calculation 2 5 14 2" xfId="619" xr:uid="{00000000-0005-0000-0000-0000CD010000}"/>
    <cellStyle name="Calculation 2 5 14 3" xfId="620" xr:uid="{00000000-0005-0000-0000-0000CE010000}"/>
    <cellStyle name="Calculation 2 5 14 4" xfId="621" xr:uid="{00000000-0005-0000-0000-0000CF010000}"/>
    <cellStyle name="Calculation 2 5 14 5" xfId="622" xr:uid="{00000000-0005-0000-0000-0000D0010000}"/>
    <cellStyle name="Calculation 2 5 15" xfId="623" xr:uid="{00000000-0005-0000-0000-0000D1010000}"/>
    <cellStyle name="Calculation 2 5 15 2" xfId="624" xr:uid="{00000000-0005-0000-0000-0000D2010000}"/>
    <cellStyle name="Calculation 2 5 15 3" xfId="625" xr:uid="{00000000-0005-0000-0000-0000D3010000}"/>
    <cellStyle name="Calculation 2 5 15 4" xfId="626" xr:uid="{00000000-0005-0000-0000-0000D4010000}"/>
    <cellStyle name="Calculation 2 5 15 5" xfId="627" xr:uid="{00000000-0005-0000-0000-0000D5010000}"/>
    <cellStyle name="Calculation 2 5 16" xfId="628" xr:uid="{00000000-0005-0000-0000-0000D6010000}"/>
    <cellStyle name="Calculation 2 5 16 2" xfId="629" xr:uid="{00000000-0005-0000-0000-0000D7010000}"/>
    <cellStyle name="Calculation 2 5 16 3" xfId="630" xr:uid="{00000000-0005-0000-0000-0000D8010000}"/>
    <cellStyle name="Calculation 2 5 16 4" xfId="631" xr:uid="{00000000-0005-0000-0000-0000D9010000}"/>
    <cellStyle name="Calculation 2 5 16 5" xfId="632" xr:uid="{00000000-0005-0000-0000-0000DA010000}"/>
    <cellStyle name="Calculation 2 5 17" xfId="633" xr:uid="{00000000-0005-0000-0000-0000DB010000}"/>
    <cellStyle name="Calculation 2 5 17 2" xfId="634" xr:uid="{00000000-0005-0000-0000-0000DC010000}"/>
    <cellStyle name="Calculation 2 5 17 3" xfId="635" xr:uid="{00000000-0005-0000-0000-0000DD010000}"/>
    <cellStyle name="Calculation 2 5 17 4" xfId="636" xr:uid="{00000000-0005-0000-0000-0000DE010000}"/>
    <cellStyle name="Calculation 2 5 17 5" xfId="637" xr:uid="{00000000-0005-0000-0000-0000DF010000}"/>
    <cellStyle name="Calculation 2 5 18" xfId="638" xr:uid="{00000000-0005-0000-0000-0000E0010000}"/>
    <cellStyle name="Calculation 2 5 18 2" xfId="639" xr:uid="{00000000-0005-0000-0000-0000E1010000}"/>
    <cellStyle name="Calculation 2 5 18 3" xfId="640" xr:uid="{00000000-0005-0000-0000-0000E2010000}"/>
    <cellStyle name="Calculation 2 5 18 4" xfId="641" xr:uid="{00000000-0005-0000-0000-0000E3010000}"/>
    <cellStyle name="Calculation 2 5 18 5" xfId="642" xr:uid="{00000000-0005-0000-0000-0000E4010000}"/>
    <cellStyle name="Calculation 2 5 19" xfId="643" xr:uid="{00000000-0005-0000-0000-0000E5010000}"/>
    <cellStyle name="Calculation 2 5 19 2" xfId="644" xr:uid="{00000000-0005-0000-0000-0000E6010000}"/>
    <cellStyle name="Calculation 2 5 19 3" xfId="645" xr:uid="{00000000-0005-0000-0000-0000E7010000}"/>
    <cellStyle name="Calculation 2 5 19 4" xfId="646" xr:uid="{00000000-0005-0000-0000-0000E8010000}"/>
    <cellStyle name="Calculation 2 5 2" xfId="647" xr:uid="{00000000-0005-0000-0000-0000E9010000}"/>
    <cellStyle name="Calculation 2 5 2 2" xfId="648" xr:uid="{00000000-0005-0000-0000-0000EA010000}"/>
    <cellStyle name="Calculation 2 5 2 3" xfId="649" xr:uid="{00000000-0005-0000-0000-0000EB010000}"/>
    <cellStyle name="Calculation 2 5 2 4" xfId="650" xr:uid="{00000000-0005-0000-0000-0000EC010000}"/>
    <cellStyle name="Calculation 2 5 2 5" xfId="651" xr:uid="{00000000-0005-0000-0000-0000ED010000}"/>
    <cellStyle name="Calculation 2 5 20" xfId="652" xr:uid="{00000000-0005-0000-0000-0000EE010000}"/>
    <cellStyle name="Calculation 2 5 20 2" xfId="653" xr:uid="{00000000-0005-0000-0000-0000EF010000}"/>
    <cellStyle name="Calculation 2 5 20 3" xfId="654" xr:uid="{00000000-0005-0000-0000-0000F0010000}"/>
    <cellStyle name="Calculation 2 5 20 4" xfId="655" xr:uid="{00000000-0005-0000-0000-0000F1010000}"/>
    <cellStyle name="Calculation 2 5 21" xfId="656" xr:uid="{00000000-0005-0000-0000-0000F2010000}"/>
    <cellStyle name="Calculation 2 5 21 2" xfId="657" xr:uid="{00000000-0005-0000-0000-0000F3010000}"/>
    <cellStyle name="Calculation 2 5 21 3" xfId="658" xr:uid="{00000000-0005-0000-0000-0000F4010000}"/>
    <cellStyle name="Calculation 2 5 21 4" xfId="659" xr:uid="{00000000-0005-0000-0000-0000F5010000}"/>
    <cellStyle name="Calculation 2 5 22" xfId="660" xr:uid="{00000000-0005-0000-0000-0000F6010000}"/>
    <cellStyle name="Calculation 2 5 22 2" xfId="661" xr:uid="{00000000-0005-0000-0000-0000F7010000}"/>
    <cellStyle name="Calculation 2 5 22 3" xfId="662" xr:uid="{00000000-0005-0000-0000-0000F8010000}"/>
    <cellStyle name="Calculation 2 5 22 4" xfId="663" xr:uid="{00000000-0005-0000-0000-0000F9010000}"/>
    <cellStyle name="Calculation 2 5 23" xfId="664" xr:uid="{00000000-0005-0000-0000-0000FA010000}"/>
    <cellStyle name="Calculation 2 5 3" xfId="665" xr:uid="{00000000-0005-0000-0000-0000FB010000}"/>
    <cellStyle name="Calculation 2 5 3 2" xfId="666" xr:uid="{00000000-0005-0000-0000-0000FC010000}"/>
    <cellStyle name="Calculation 2 5 3 3" xfId="667" xr:uid="{00000000-0005-0000-0000-0000FD010000}"/>
    <cellStyle name="Calculation 2 5 3 4" xfId="668" xr:uid="{00000000-0005-0000-0000-0000FE010000}"/>
    <cellStyle name="Calculation 2 5 3 5" xfId="669" xr:uid="{00000000-0005-0000-0000-0000FF010000}"/>
    <cellStyle name="Calculation 2 5 4" xfId="670" xr:uid="{00000000-0005-0000-0000-000000020000}"/>
    <cellStyle name="Calculation 2 5 4 2" xfId="671" xr:uid="{00000000-0005-0000-0000-000001020000}"/>
    <cellStyle name="Calculation 2 5 4 3" xfId="672" xr:uid="{00000000-0005-0000-0000-000002020000}"/>
    <cellStyle name="Calculation 2 5 4 4" xfId="673" xr:uid="{00000000-0005-0000-0000-000003020000}"/>
    <cellStyle name="Calculation 2 5 4 5" xfId="674" xr:uid="{00000000-0005-0000-0000-000004020000}"/>
    <cellStyle name="Calculation 2 5 5" xfId="675" xr:uid="{00000000-0005-0000-0000-000005020000}"/>
    <cellStyle name="Calculation 2 5 5 2" xfId="676" xr:uid="{00000000-0005-0000-0000-000006020000}"/>
    <cellStyle name="Calculation 2 5 5 3" xfId="677" xr:uid="{00000000-0005-0000-0000-000007020000}"/>
    <cellStyle name="Calculation 2 5 5 4" xfId="678" xr:uid="{00000000-0005-0000-0000-000008020000}"/>
    <cellStyle name="Calculation 2 5 5 5" xfId="679" xr:uid="{00000000-0005-0000-0000-000009020000}"/>
    <cellStyle name="Calculation 2 5 6" xfId="680" xr:uid="{00000000-0005-0000-0000-00000A020000}"/>
    <cellStyle name="Calculation 2 5 6 2" xfId="681" xr:uid="{00000000-0005-0000-0000-00000B020000}"/>
    <cellStyle name="Calculation 2 5 6 3" xfId="682" xr:uid="{00000000-0005-0000-0000-00000C020000}"/>
    <cellStyle name="Calculation 2 5 6 4" xfId="683" xr:uid="{00000000-0005-0000-0000-00000D020000}"/>
    <cellStyle name="Calculation 2 5 6 5" xfId="684" xr:uid="{00000000-0005-0000-0000-00000E020000}"/>
    <cellStyle name="Calculation 2 5 7" xfId="685" xr:uid="{00000000-0005-0000-0000-00000F020000}"/>
    <cellStyle name="Calculation 2 5 7 2" xfId="686" xr:uid="{00000000-0005-0000-0000-000010020000}"/>
    <cellStyle name="Calculation 2 5 7 3" xfId="687" xr:uid="{00000000-0005-0000-0000-000011020000}"/>
    <cellStyle name="Calculation 2 5 7 4" xfId="688" xr:uid="{00000000-0005-0000-0000-000012020000}"/>
    <cellStyle name="Calculation 2 5 7 5" xfId="689" xr:uid="{00000000-0005-0000-0000-000013020000}"/>
    <cellStyle name="Calculation 2 5 8" xfId="690" xr:uid="{00000000-0005-0000-0000-000014020000}"/>
    <cellStyle name="Calculation 2 5 8 2" xfId="691" xr:uid="{00000000-0005-0000-0000-000015020000}"/>
    <cellStyle name="Calculation 2 5 8 3" xfId="692" xr:uid="{00000000-0005-0000-0000-000016020000}"/>
    <cellStyle name="Calculation 2 5 8 4" xfId="693" xr:uid="{00000000-0005-0000-0000-000017020000}"/>
    <cellStyle name="Calculation 2 5 8 5" xfId="694" xr:uid="{00000000-0005-0000-0000-000018020000}"/>
    <cellStyle name="Calculation 2 5 9" xfId="695" xr:uid="{00000000-0005-0000-0000-000019020000}"/>
    <cellStyle name="Calculation 2 5 9 2" xfId="696" xr:uid="{00000000-0005-0000-0000-00001A020000}"/>
    <cellStyle name="Calculation 2 5 9 3" xfId="697" xr:uid="{00000000-0005-0000-0000-00001B020000}"/>
    <cellStyle name="Calculation 2 5 9 4" xfId="698" xr:uid="{00000000-0005-0000-0000-00001C020000}"/>
    <cellStyle name="Calculation 2 5 9 5" xfId="699" xr:uid="{00000000-0005-0000-0000-00001D020000}"/>
    <cellStyle name="Calculation 2 6" xfId="700" xr:uid="{00000000-0005-0000-0000-00001E020000}"/>
    <cellStyle name="Calculation 2 6 10" xfId="701" xr:uid="{00000000-0005-0000-0000-00001F020000}"/>
    <cellStyle name="Calculation 2 6 10 2" xfId="702" xr:uid="{00000000-0005-0000-0000-000020020000}"/>
    <cellStyle name="Calculation 2 6 10 3" xfId="703" xr:uid="{00000000-0005-0000-0000-000021020000}"/>
    <cellStyle name="Calculation 2 6 10 4" xfId="704" xr:uid="{00000000-0005-0000-0000-000022020000}"/>
    <cellStyle name="Calculation 2 6 10 5" xfId="705" xr:uid="{00000000-0005-0000-0000-000023020000}"/>
    <cellStyle name="Calculation 2 6 11" xfId="706" xr:uid="{00000000-0005-0000-0000-000024020000}"/>
    <cellStyle name="Calculation 2 6 11 2" xfId="707" xr:uid="{00000000-0005-0000-0000-000025020000}"/>
    <cellStyle name="Calculation 2 6 11 3" xfId="708" xr:uid="{00000000-0005-0000-0000-000026020000}"/>
    <cellStyle name="Calculation 2 6 11 4" xfId="709" xr:uid="{00000000-0005-0000-0000-000027020000}"/>
    <cellStyle name="Calculation 2 6 11 5" xfId="710" xr:uid="{00000000-0005-0000-0000-000028020000}"/>
    <cellStyle name="Calculation 2 6 12" xfId="711" xr:uid="{00000000-0005-0000-0000-000029020000}"/>
    <cellStyle name="Calculation 2 6 12 2" xfId="712" xr:uid="{00000000-0005-0000-0000-00002A020000}"/>
    <cellStyle name="Calculation 2 6 12 3" xfId="713" xr:uid="{00000000-0005-0000-0000-00002B020000}"/>
    <cellStyle name="Calculation 2 6 12 4" xfId="714" xr:uid="{00000000-0005-0000-0000-00002C020000}"/>
    <cellStyle name="Calculation 2 6 12 5" xfId="715" xr:uid="{00000000-0005-0000-0000-00002D020000}"/>
    <cellStyle name="Calculation 2 6 13" xfId="716" xr:uid="{00000000-0005-0000-0000-00002E020000}"/>
    <cellStyle name="Calculation 2 6 13 2" xfId="717" xr:uid="{00000000-0005-0000-0000-00002F020000}"/>
    <cellStyle name="Calculation 2 6 13 3" xfId="718" xr:uid="{00000000-0005-0000-0000-000030020000}"/>
    <cellStyle name="Calculation 2 6 13 4" xfId="719" xr:uid="{00000000-0005-0000-0000-000031020000}"/>
    <cellStyle name="Calculation 2 6 13 5" xfId="720" xr:uid="{00000000-0005-0000-0000-000032020000}"/>
    <cellStyle name="Calculation 2 6 14" xfId="721" xr:uid="{00000000-0005-0000-0000-000033020000}"/>
    <cellStyle name="Calculation 2 6 14 2" xfId="722" xr:uid="{00000000-0005-0000-0000-000034020000}"/>
    <cellStyle name="Calculation 2 6 14 3" xfId="723" xr:uid="{00000000-0005-0000-0000-000035020000}"/>
    <cellStyle name="Calculation 2 6 14 4" xfId="724" xr:uid="{00000000-0005-0000-0000-000036020000}"/>
    <cellStyle name="Calculation 2 6 14 5" xfId="725" xr:uid="{00000000-0005-0000-0000-000037020000}"/>
    <cellStyle name="Calculation 2 6 15" xfId="726" xr:uid="{00000000-0005-0000-0000-000038020000}"/>
    <cellStyle name="Calculation 2 6 15 2" xfId="727" xr:uid="{00000000-0005-0000-0000-000039020000}"/>
    <cellStyle name="Calculation 2 6 15 3" xfId="728" xr:uid="{00000000-0005-0000-0000-00003A020000}"/>
    <cellStyle name="Calculation 2 6 15 4" xfId="729" xr:uid="{00000000-0005-0000-0000-00003B020000}"/>
    <cellStyle name="Calculation 2 6 15 5" xfId="730" xr:uid="{00000000-0005-0000-0000-00003C020000}"/>
    <cellStyle name="Calculation 2 6 16" xfId="731" xr:uid="{00000000-0005-0000-0000-00003D020000}"/>
    <cellStyle name="Calculation 2 6 16 2" xfId="732" xr:uid="{00000000-0005-0000-0000-00003E020000}"/>
    <cellStyle name="Calculation 2 6 16 3" xfId="733" xr:uid="{00000000-0005-0000-0000-00003F020000}"/>
    <cellStyle name="Calculation 2 6 16 4" xfId="734" xr:uid="{00000000-0005-0000-0000-000040020000}"/>
    <cellStyle name="Calculation 2 6 16 5" xfId="735" xr:uid="{00000000-0005-0000-0000-000041020000}"/>
    <cellStyle name="Calculation 2 6 17" xfId="736" xr:uid="{00000000-0005-0000-0000-000042020000}"/>
    <cellStyle name="Calculation 2 6 17 2" xfId="737" xr:uid="{00000000-0005-0000-0000-000043020000}"/>
    <cellStyle name="Calculation 2 6 17 3" xfId="738" xr:uid="{00000000-0005-0000-0000-000044020000}"/>
    <cellStyle name="Calculation 2 6 17 4" xfId="739" xr:uid="{00000000-0005-0000-0000-000045020000}"/>
    <cellStyle name="Calculation 2 6 17 5" xfId="740" xr:uid="{00000000-0005-0000-0000-000046020000}"/>
    <cellStyle name="Calculation 2 6 18" xfId="741" xr:uid="{00000000-0005-0000-0000-000047020000}"/>
    <cellStyle name="Calculation 2 6 18 2" xfId="742" xr:uid="{00000000-0005-0000-0000-000048020000}"/>
    <cellStyle name="Calculation 2 6 18 3" xfId="743" xr:uid="{00000000-0005-0000-0000-000049020000}"/>
    <cellStyle name="Calculation 2 6 18 4" xfId="744" xr:uid="{00000000-0005-0000-0000-00004A020000}"/>
    <cellStyle name="Calculation 2 6 18 5" xfId="745" xr:uid="{00000000-0005-0000-0000-00004B020000}"/>
    <cellStyle name="Calculation 2 6 19" xfId="746" xr:uid="{00000000-0005-0000-0000-00004C020000}"/>
    <cellStyle name="Calculation 2 6 19 2" xfId="747" xr:uid="{00000000-0005-0000-0000-00004D020000}"/>
    <cellStyle name="Calculation 2 6 19 3" xfId="748" xr:uid="{00000000-0005-0000-0000-00004E020000}"/>
    <cellStyle name="Calculation 2 6 19 4" xfId="749" xr:uid="{00000000-0005-0000-0000-00004F020000}"/>
    <cellStyle name="Calculation 2 6 19 5" xfId="750" xr:uid="{00000000-0005-0000-0000-000050020000}"/>
    <cellStyle name="Calculation 2 6 2" xfId="751" xr:uid="{00000000-0005-0000-0000-000051020000}"/>
    <cellStyle name="Calculation 2 6 2 2" xfId="752" xr:uid="{00000000-0005-0000-0000-000052020000}"/>
    <cellStyle name="Calculation 2 6 2 3" xfId="753" xr:uid="{00000000-0005-0000-0000-000053020000}"/>
    <cellStyle name="Calculation 2 6 2 4" xfId="754" xr:uid="{00000000-0005-0000-0000-000054020000}"/>
    <cellStyle name="Calculation 2 6 2 5" xfId="755" xr:uid="{00000000-0005-0000-0000-000055020000}"/>
    <cellStyle name="Calculation 2 6 20" xfId="756" xr:uid="{00000000-0005-0000-0000-000056020000}"/>
    <cellStyle name="Calculation 2 6 20 2" xfId="757" xr:uid="{00000000-0005-0000-0000-000057020000}"/>
    <cellStyle name="Calculation 2 6 20 3" xfId="758" xr:uid="{00000000-0005-0000-0000-000058020000}"/>
    <cellStyle name="Calculation 2 6 20 4" xfId="759" xr:uid="{00000000-0005-0000-0000-000059020000}"/>
    <cellStyle name="Calculation 2 6 20 5" xfId="760" xr:uid="{00000000-0005-0000-0000-00005A020000}"/>
    <cellStyle name="Calculation 2 6 21" xfId="761" xr:uid="{00000000-0005-0000-0000-00005B020000}"/>
    <cellStyle name="Calculation 2 6 21 2" xfId="762" xr:uid="{00000000-0005-0000-0000-00005C020000}"/>
    <cellStyle name="Calculation 2 6 21 3" xfId="763" xr:uid="{00000000-0005-0000-0000-00005D020000}"/>
    <cellStyle name="Calculation 2 6 21 4" xfId="764" xr:uid="{00000000-0005-0000-0000-00005E020000}"/>
    <cellStyle name="Calculation 2 6 21 5" xfId="765" xr:uid="{00000000-0005-0000-0000-00005F020000}"/>
    <cellStyle name="Calculation 2 6 22" xfId="766" xr:uid="{00000000-0005-0000-0000-000060020000}"/>
    <cellStyle name="Calculation 2 6 22 2" xfId="767" xr:uid="{00000000-0005-0000-0000-000061020000}"/>
    <cellStyle name="Calculation 2 6 22 3" xfId="768" xr:uid="{00000000-0005-0000-0000-000062020000}"/>
    <cellStyle name="Calculation 2 6 22 4" xfId="769" xr:uid="{00000000-0005-0000-0000-000063020000}"/>
    <cellStyle name="Calculation 2 6 23" xfId="770" xr:uid="{00000000-0005-0000-0000-000064020000}"/>
    <cellStyle name="Calculation 2 6 23 2" xfId="771" xr:uid="{00000000-0005-0000-0000-000065020000}"/>
    <cellStyle name="Calculation 2 6 23 3" xfId="772" xr:uid="{00000000-0005-0000-0000-000066020000}"/>
    <cellStyle name="Calculation 2 6 23 4" xfId="773" xr:uid="{00000000-0005-0000-0000-000067020000}"/>
    <cellStyle name="Calculation 2 6 24" xfId="774" xr:uid="{00000000-0005-0000-0000-000068020000}"/>
    <cellStyle name="Calculation 2 6 24 2" xfId="775" xr:uid="{00000000-0005-0000-0000-000069020000}"/>
    <cellStyle name="Calculation 2 6 24 3" xfId="776" xr:uid="{00000000-0005-0000-0000-00006A020000}"/>
    <cellStyle name="Calculation 2 6 24 4" xfId="777" xr:uid="{00000000-0005-0000-0000-00006B020000}"/>
    <cellStyle name="Calculation 2 6 25" xfId="778" xr:uid="{00000000-0005-0000-0000-00006C020000}"/>
    <cellStyle name="Calculation 2 6 25 2" xfId="779" xr:uid="{00000000-0005-0000-0000-00006D020000}"/>
    <cellStyle name="Calculation 2 6 25 3" xfId="780" xr:uid="{00000000-0005-0000-0000-00006E020000}"/>
    <cellStyle name="Calculation 2 6 25 4" xfId="781" xr:uid="{00000000-0005-0000-0000-00006F020000}"/>
    <cellStyle name="Calculation 2 6 3" xfId="782" xr:uid="{00000000-0005-0000-0000-000070020000}"/>
    <cellStyle name="Calculation 2 6 3 2" xfId="783" xr:uid="{00000000-0005-0000-0000-000071020000}"/>
    <cellStyle name="Calculation 2 6 3 3" xfId="784" xr:uid="{00000000-0005-0000-0000-000072020000}"/>
    <cellStyle name="Calculation 2 6 3 4" xfId="785" xr:uid="{00000000-0005-0000-0000-000073020000}"/>
    <cellStyle name="Calculation 2 6 3 5" xfId="786" xr:uid="{00000000-0005-0000-0000-000074020000}"/>
    <cellStyle name="Calculation 2 6 4" xfId="787" xr:uid="{00000000-0005-0000-0000-000075020000}"/>
    <cellStyle name="Calculation 2 6 4 2" xfId="788" xr:uid="{00000000-0005-0000-0000-000076020000}"/>
    <cellStyle name="Calculation 2 6 4 3" xfId="789" xr:uid="{00000000-0005-0000-0000-000077020000}"/>
    <cellStyle name="Calculation 2 6 4 4" xfId="790" xr:uid="{00000000-0005-0000-0000-000078020000}"/>
    <cellStyle name="Calculation 2 6 4 5" xfId="791" xr:uid="{00000000-0005-0000-0000-000079020000}"/>
    <cellStyle name="Calculation 2 6 5" xfId="792" xr:uid="{00000000-0005-0000-0000-00007A020000}"/>
    <cellStyle name="Calculation 2 6 5 2" xfId="793" xr:uid="{00000000-0005-0000-0000-00007B020000}"/>
    <cellStyle name="Calculation 2 6 5 3" xfId="794" xr:uid="{00000000-0005-0000-0000-00007C020000}"/>
    <cellStyle name="Calculation 2 6 5 4" xfId="795" xr:uid="{00000000-0005-0000-0000-00007D020000}"/>
    <cellStyle name="Calculation 2 6 5 5" xfId="796" xr:uid="{00000000-0005-0000-0000-00007E020000}"/>
    <cellStyle name="Calculation 2 6 6" xfId="797" xr:uid="{00000000-0005-0000-0000-00007F020000}"/>
    <cellStyle name="Calculation 2 6 6 2" xfId="798" xr:uid="{00000000-0005-0000-0000-000080020000}"/>
    <cellStyle name="Calculation 2 6 6 3" xfId="799" xr:uid="{00000000-0005-0000-0000-000081020000}"/>
    <cellStyle name="Calculation 2 6 6 4" xfId="800" xr:uid="{00000000-0005-0000-0000-000082020000}"/>
    <cellStyle name="Calculation 2 6 6 5" xfId="801" xr:uid="{00000000-0005-0000-0000-000083020000}"/>
    <cellStyle name="Calculation 2 6 7" xfId="802" xr:uid="{00000000-0005-0000-0000-000084020000}"/>
    <cellStyle name="Calculation 2 6 7 2" xfId="803" xr:uid="{00000000-0005-0000-0000-000085020000}"/>
    <cellStyle name="Calculation 2 6 7 3" xfId="804" xr:uid="{00000000-0005-0000-0000-000086020000}"/>
    <cellStyle name="Calculation 2 6 7 4" xfId="805" xr:uid="{00000000-0005-0000-0000-000087020000}"/>
    <cellStyle name="Calculation 2 6 7 5" xfId="806" xr:uid="{00000000-0005-0000-0000-000088020000}"/>
    <cellStyle name="Calculation 2 6 8" xfId="807" xr:uid="{00000000-0005-0000-0000-000089020000}"/>
    <cellStyle name="Calculation 2 6 8 2" xfId="808" xr:uid="{00000000-0005-0000-0000-00008A020000}"/>
    <cellStyle name="Calculation 2 6 8 3" xfId="809" xr:uid="{00000000-0005-0000-0000-00008B020000}"/>
    <cellStyle name="Calculation 2 6 8 4" xfId="810" xr:uid="{00000000-0005-0000-0000-00008C020000}"/>
    <cellStyle name="Calculation 2 6 8 5" xfId="811" xr:uid="{00000000-0005-0000-0000-00008D020000}"/>
    <cellStyle name="Calculation 2 6 9" xfId="812" xr:uid="{00000000-0005-0000-0000-00008E020000}"/>
    <cellStyle name="Calculation 2 6 9 2" xfId="813" xr:uid="{00000000-0005-0000-0000-00008F020000}"/>
    <cellStyle name="Calculation 2 6 9 3" xfId="814" xr:uid="{00000000-0005-0000-0000-000090020000}"/>
    <cellStyle name="Calculation 2 6 9 4" xfId="815" xr:uid="{00000000-0005-0000-0000-000091020000}"/>
    <cellStyle name="Calculation 2 6 9 5" xfId="816" xr:uid="{00000000-0005-0000-0000-000092020000}"/>
    <cellStyle name="Calculation 2 7" xfId="817" xr:uid="{00000000-0005-0000-0000-000093020000}"/>
    <cellStyle name="Calculation 2 7 2" xfId="818" xr:uid="{00000000-0005-0000-0000-000094020000}"/>
    <cellStyle name="Calculation 2 7 3" xfId="819" xr:uid="{00000000-0005-0000-0000-000095020000}"/>
    <cellStyle name="Calculation 2 7 4" xfId="820" xr:uid="{00000000-0005-0000-0000-000096020000}"/>
    <cellStyle name="Calculation 2 7 5" xfId="821" xr:uid="{00000000-0005-0000-0000-000097020000}"/>
    <cellStyle name="Calculation 2 8" xfId="822" xr:uid="{00000000-0005-0000-0000-000098020000}"/>
    <cellStyle name="Calculation 2 8 2" xfId="823" xr:uid="{00000000-0005-0000-0000-000099020000}"/>
    <cellStyle name="Calculation 2 8 3" xfId="824" xr:uid="{00000000-0005-0000-0000-00009A020000}"/>
    <cellStyle name="Calculation 2 8 4" xfId="825" xr:uid="{00000000-0005-0000-0000-00009B020000}"/>
    <cellStyle name="Calculation 2 8 5" xfId="826" xr:uid="{00000000-0005-0000-0000-00009C020000}"/>
    <cellStyle name="Calculation 2 9" xfId="827" xr:uid="{00000000-0005-0000-0000-00009D020000}"/>
    <cellStyle name="Calculation 2 9 2" xfId="828" xr:uid="{00000000-0005-0000-0000-00009E020000}"/>
    <cellStyle name="Calculation 2 9 3" xfId="829" xr:uid="{00000000-0005-0000-0000-00009F020000}"/>
    <cellStyle name="Calculation 2 9 4" xfId="830" xr:uid="{00000000-0005-0000-0000-0000A0020000}"/>
    <cellStyle name="Calculation 2 9 5" xfId="831" xr:uid="{00000000-0005-0000-0000-0000A1020000}"/>
    <cellStyle name="centre across selection" xfId="54" xr:uid="{00000000-0005-0000-0000-0000A2020000}"/>
    <cellStyle name="cf1" xfId="187" xr:uid="{00000000-0005-0000-0000-0000A3020000}"/>
    <cellStyle name="cf2" xfId="188" xr:uid="{00000000-0005-0000-0000-0000A4020000}"/>
    <cellStyle name="cf3" xfId="189" xr:uid="{00000000-0005-0000-0000-0000A5020000}"/>
    <cellStyle name="cf4" xfId="190" xr:uid="{00000000-0005-0000-0000-0000A6020000}"/>
    <cellStyle name="cf5" xfId="191" xr:uid="{00000000-0005-0000-0000-0000A7020000}"/>
    <cellStyle name="cf6" xfId="192" xr:uid="{00000000-0005-0000-0000-0000A8020000}"/>
    <cellStyle name="Check Cell 2" xfId="55" xr:uid="{00000000-0005-0000-0000-0000A9020000}"/>
    <cellStyle name="Check Cell 2 2" xfId="832" xr:uid="{00000000-0005-0000-0000-0000AA020000}"/>
    <cellStyle name="Check Cell 2 3" xfId="833" xr:uid="{00000000-0005-0000-0000-0000AB020000}"/>
    <cellStyle name="Check Cell 3" xfId="834" xr:uid="{00000000-0005-0000-0000-0000AC020000}"/>
    <cellStyle name="Comma" xfId="1" builtinId="3"/>
    <cellStyle name="Comma 10" xfId="835" xr:uid="{00000000-0005-0000-0000-0000AE020000}"/>
    <cellStyle name="Comma 10 2" xfId="836" xr:uid="{00000000-0005-0000-0000-0000AF020000}"/>
    <cellStyle name="Comma 11" xfId="837" xr:uid="{00000000-0005-0000-0000-0000B0020000}"/>
    <cellStyle name="Comma 2" xfId="56" xr:uid="{00000000-0005-0000-0000-0000B1020000}"/>
    <cellStyle name="Comma 2 10" xfId="838" xr:uid="{00000000-0005-0000-0000-0000B2020000}"/>
    <cellStyle name="Comma 2 11" xfId="839" xr:uid="{00000000-0005-0000-0000-0000B3020000}"/>
    <cellStyle name="Comma 2 12" xfId="840" xr:uid="{00000000-0005-0000-0000-0000B4020000}"/>
    <cellStyle name="Comma 2 12 2" xfId="841" xr:uid="{00000000-0005-0000-0000-0000B5020000}"/>
    <cellStyle name="Comma 2 13" xfId="842" xr:uid="{00000000-0005-0000-0000-0000B6020000}"/>
    <cellStyle name="Comma 2 14" xfId="843" xr:uid="{00000000-0005-0000-0000-0000B7020000}"/>
    <cellStyle name="Comma 2 2" xfId="193" xr:uid="{00000000-0005-0000-0000-0000B8020000}"/>
    <cellStyle name="Comma 2 2 2" xfId="194" xr:uid="{00000000-0005-0000-0000-0000B9020000}"/>
    <cellStyle name="Comma 2 2 2 2" xfId="844" xr:uid="{00000000-0005-0000-0000-0000BA020000}"/>
    <cellStyle name="Comma 2 2 3" xfId="845" xr:uid="{00000000-0005-0000-0000-0000BB020000}"/>
    <cellStyle name="Comma 2 2 4" xfId="3916" xr:uid="{00000000-0005-0000-0000-0000BC020000}"/>
    <cellStyle name="Comma 2 3" xfId="195" xr:uid="{00000000-0005-0000-0000-0000BD020000}"/>
    <cellStyle name="Comma 2 3 2" xfId="846" xr:uid="{00000000-0005-0000-0000-0000BE020000}"/>
    <cellStyle name="Comma 2 3 3" xfId="3921" xr:uid="{00000000-0005-0000-0000-0000BF020000}"/>
    <cellStyle name="Comma 2 3 4" xfId="3957" xr:uid="{00000000-0005-0000-0000-0000C0020000}"/>
    <cellStyle name="Comma 2 4" xfId="847" xr:uid="{00000000-0005-0000-0000-0000C1020000}"/>
    <cellStyle name="Comma 2 5" xfId="848" xr:uid="{00000000-0005-0000-0000-0000C2020000}"/>
    <cellStyle name="Comma 2 6" xfId="849" xr:uid="{00000000-0005-0000-0000-0000C3020000}"/>
    <cellStyle name="Comma 2 7" xfId="850" xr:uid="{00000000-0005-0000-0000-0000C4020000}"/>
    <cellStyle name="Comma 2 8" xfId="851" xr:uid="{00000000-0005-0000-0000-0000C5020000}"/>
    <cellStyle name="Comma 2 9" xfId="852" xr:uid="{00000000-0005-0000-0000-0000C6020000}"/>
    <cellStyle name="Comma 3" xfId="57" xr:uid="{00000000-0005-0000-0000-0000C7020000}"/>
    <cellStyle name="Comma 3 2" xfId="196" xr:uid="{00000000-0005-0000-0000-0000C8020000}"/>
    <cellStyle name="Comma 3 3" xfId="853" xr:uid="{00000000-0005-0000-0000-0000C9020000}"/>
    <cellStyle name="Comma 3 3 2" xfId="3939" xr:uid="{00000000-0005-0000-0000-0000CA020000}"/>
    <cellStyle name="Comma 3 4" xfId="854" xr:uid="{00000000-0005-0000-0000-0000CB020000}"/>
    <cellStyle name="Comma 3 4 2" xfId="3925" xr:uid="{00000000-0005-0000-0000-0000CC020000}"/>
    <cellStyle name="Comma 3 5" xfId="855" xr:uid="{00000000-0005-0000-0000-0000CD020000}"/>
    <cellStyle name="Comma 3 6" xfId="856" xr:uid="{00000000-0005-0000-0000-0000CE020000}"/>
    <cellStyle name="Comma 3 7" xfId="857" xr:uid="{00000000-0005-0000-0000-0000CF020000}"/>
    <cellStyle name="Comma 4" xfId="58" xr:uid="{00000000-0005-0000-0000-0000D0020000}"/>
    <cellStyle name="Comma 4 2" xfId="858" xr:uid="{00000000-0005-0000-0000-0000D1020000}"/>
    <cellStyle name="Comma 4 3" xfId="859" xr:uid="{00000000-0005-0000-0000-0000D2020000}"/>
    <cellStyle name="Comma 4 4" xfId="860" xr:uid="{00000000-0005-0000-0000-0000D3020000}"/>
    <cellStyle name="Comma 4 5" xfId="861" xr:uid="{00000000-0005-0000-0000-0000D4020000}"/>
    <cellStyle name="Comma 4 6" xfId="862" xr:uid="{00000000-0005-0000-0000-0000D5020000}"/>
    <cellStyle name="Comma 5" xfId="197" xr:uid="{00000000-0005-0000-0000-0000D6020000}"/>
    <cellStyle name="Comma 5 2" xfId="863" xr:uid="{00000000-0005-0000-0000-0000D7020000}"/>
    <cellStyle name="Comma 5 3" xfId="864" xr:uid="{00000000-0005-0000-0000-0000D8020000}"/>
    <cellStyle name="Comma 5 4" xfId="865" xr:uid="{00000000-0005-0000-0000-0000D9020000}"/>
    <cellStyle name="Comma 5 5" xfId="866" xr:uid="{00000000-0005-0000-0000-0000DA020000}"/>
    <cellStyle name="Comma 6" xfId="198" xr:uid="{00000000-0005-0000-0000-0000DB020000}"/>
    <cellStyle name="Comma 6 2" xfId="867" xr:uid="{00000000-0005-0000-0000-0000DC020000}"/>
    <cellStyle name="Comma 6 3" xfId="868" xr:uid="{00000000-0005-0000-0000-0000DD020000}"/>
    <cellStyle name="Comma 6 4" xfId="869" xr:uid="{00000000-0005-0000-0000-0000DE020000}"/>
    <cellStyle name="Comma 6 5" xfId="870" xr:uid="{00000000-0005-0000-0000-0000DF020000}"/>
    <cellStyle name="Comma 7" xfId="871" xr:uid="{00000000-0005-0000-0000-0000E0020000}"/>
    <cellStyle name="Comma 7 2" xfId="872" xr:uid="{00000000-0005-0000-0000-0000E1020000}"/>
    <cellStyle name="Comma 7 3" xfId="873" xr:uid="{00000000-0005-0000-0000-0000E2020000}"/>
    <cellStyle name="Comma 8" xfId="874" xr:uid="{00000000-0005-0000-0000-0000E3020000}"/>
    <cellStyle name="Comma 8 2" xfId="875" xr:uid="{00000000-0005-0000-0000-0000E4020000}"/>
    <cellStyle name="Comma 8 3" xfId="876" xr:uid="{00000000-0005-0000-0000-0000E5020000}"/>
    <cellStyle name="Comma 8 4" xfId="877" xr:uid="{00000000-0005-0000-0000-0000E6020000}"/>
    <cellStyle name="Comma 9" xfId="878" xr:uid="{00000000-0005-0000-0000-0000E7020000}"/>
    <cellStyle name="Comma 9 2" xfId="879" xr:uid="{00000000-0005-0000-0000-0000E8020000}"/>
    <cellStyle name="Comma0" xfId="59" xr:uid="{00000000-0005-0000-0000-0000E9020000}"/>
    <cellStyle name="Currency 14" xfId="3961" xr:uid="{00000000-0005-0000-0000-0000EB020000}"/>
    <cellStyle name="Currency 14 12 10" xfId="3966" xr:uid="{3B3D72DD-C276-48BA-8E22-B094E81F04A9}"/>
    <cellStyle name="Currency 14 21" xfId="3965" xr:uid="{F3617526-4F11-45D7-A252-1D34435693CC}"/>
    <cellStyle name="Currency 14 24" xfId="3968" xr:uid="{93E1532C-FD5D-4210-A005-21E1943881AF}"/>
    <cellStyle name="Currency 2" xfId="60" xr:uid="{00000000-0005-0000-0000-0000EC020000}"/>
    <cellStyle name="Currency 2 2" xfId="209" xr:uid="{00000000-0005-0000-0000-0000ED020000}"/>
    <cellStyle name="Currency 2 2 2" xfId="880" xr:uid="{00000000-0005-0000-0000-0000EE020000}"/>
    <cellStyle name="Currency 2 2 3" xfId="881" xr:uid="{00000000-0005-0000-0000-0000EF020000}"/>
    <cellStyle name="Currency 2 3" xfId="882" xr:uid="{00000000-0005-0000-0000-0000F0020000}"/>
    <cellStyle name="Currency 2 4" xfId="883" xr:uid="{00000000-0005-0000-0000-0000F1020000}"/>
    <cellStyle name="Currency 2 5" xfId="884" xr:uid="{00000000-0005-0000-0000-0000F2020000}"/>
    <cellStyle name="Currency 2 6" xfId="885" xr:uid="{00000000-0005-0000-0000-0000F3020000}"/>
    <cellStyle name="Currency 3" xfId="61" xr:uid="{00000000-0005-0000-0000-0000F4020000}"/>
    <cellStyle name="Currency 3 2" xfId="199" xr:uid="{00000000-0005-0000-0000-0000F5020000}"/>
    <cellStyle name="Currency 3 2 2" xfId="886" xr:uid="{00000000-0005-0000-0000-0000F6020000}"/>
    <cellStyle name="Currency 3 2 3" xfId="887" xr:uid="{00000000-0005-0000-0000-0000F7020000}"/>
    <cellStyle name="Currency 3 2 4" xfId="888" xr:uid="{00000000-0005-0000-0000-0000F8020000}"/>
    <cellStyle name="Currency 3 3" xfId="889" xr:uid="{00000000-0005-0000-0000-0000F9020000}"/>
    <cellStyle name="Currency 3 3 2" xfId="3940" xr:uid="{00000000-0005-0000-0000-0000FA020000}"/>
    <cellStyle name="Currency 3 4" xfId="890" xr:uid="{00000000-0005-0000-0000-0000FB020000}"/>
    <cellStyle name="Currency 3 5" xfId="891" xr:uid="{00000000-0005-0000-0000-0000FC020000}"/>
    <cellStyle name="Currency 3 5 2" xfId="892" xr:uid="{00000000-0005-0000-0000-0000FD020000}"/>
    <cellStyle name="Currency 3 6" xfId="893" xr:uid="{00000000-0005-0000-0000-0000FE020000}"/>
    <cellStyle name="Currency 3 7" xfId="894" xr:uid="{00000000-0005-0000-0000-0000FF020000}"/>
    <cellStyle name="Currency 4" xfId="62" xr:uid="{00000000-0005-0000-0000-000000030000}"/>
    <cellStyle name="Currency 4 2" xfId="895" xr:uid="{00000000-0005-0000-0000-000001030000}"/>
    <cellStyle name="Currency 4 3" xfId="896" xr:uid="{00000000-0005-0000-0000-000002030000}"/>
    <cellStyle name="Currency 4 4" xfId="897" xr:uid="{00000000-0005-0000-0000-000003030000}"/>
    <cellStyle name="Currency 4 5" xfId="898" xr:uid="{00000000-0005-0000-0000-000004030000}"/>
    <cellStyle name="Currency 5" xfId="200" xr:uid="{00000000-0005-0000-0000-000005030000}"/>
    <cellStyle name="Currency 5 2" xfId="899" xr:uid="{00000000-0005-0000-0000-000006030000}"/>
    <cellStyle name="Currency 5 3" xfId="900" xr:uid="{00000000-0005-0000-0000-000007030000}"/>
    <cellStyle name="Currency 6" xfId="901" xr:uid="{00000000-0005-0000-0000-000008030000}"/>
    <cellStyle name="Currency 6 2" xfId="902" xr:uid="{00000000-0005-0000-0000-000009030000}"/>
    <cellStyle name="Currency 7" xfId="903" xr:uid="{00000000-0005-0000-0000-00000A030000}"/>
    <cellStyle name="Currency 7 2" xfId="904" xr:uid="{00000000-0005-0000-0000-00000B030000}"/>
    <cellStyle name="Currency 8" xfId="905" xr:uid="{00000000-0005-0000-0000-00000C030000}"/>
    <cellStyle name="Currency 9" xfId="906" xr:uid="{00000000-0005-0000-0000-00000D030000}"/>
    <cellStyle name="Currency 9 2" xfId="907" xr:uid="{00000000-0005-0000-0000-00000E030000}"/>
    <cellStyle name="dataEntry" xfId="3926" xr:uid="{00000000-0005-0000-0000-00000F030000}"/>
    <cellStyle name="DetailStyleText" xfId="908" xr:uid="{00000000-0005-0000-0000-000010030000}"/>
    <cellStyle name="Emphasis 1" xfId="909" xr:uid="{00000000-0005-0000-0000-000011030000}"/>
    <cellStyle name="Emphasis 2" xfId="910" xr:uid="{00000000-0005-0000-0000-000012030000}"/>
    <cellStyle name="Emphasis 3" xfId="911" xr:uid="{00000000-0005-0000-0000-000013030000}"/>
    <cellStyle name="Estimated" xfId="63" xr:uid="{00000000-0005-0000-0000-000014030000}"/>
    <cellStyle name="Euro" xfId="64" xr:uid="{00000000-0005-0000-0000-000015030000}"/>
    <cellStyle name="Èurrency [0]" xfId="912" xr:uid="{00000000-0005-0000-0000-000016030000}"/>
    <cellStyle name="Explanatory Text 2" xfId="65" xr:uid="{00000000-0005-0000-0000-000017030000}"/>
    <cellStyle name="Explanatory Text 2 2" xfId="913" xr:uid="{00000000-0005-0000-0000-000018030000}"/>
    <cellStyle name="external input" xfId="66" xr:uid="{00000000-0005-0000-0000-000019030000}"/>
    <cellStyle name="FinancialTitleStyle" xfId="914" xr:uid="{00000000-0005-0000-0000-00001A030000}"/>
    <cellStyle name="Fixed" xfId="67" xr:uid="{00000000-0005-0000-0000-00001B030000}"/>
    <cellStyle name="Followed Hyperlink 10" xfId="915" xr:uid="{00000000-0005-0000-0000-00001C030000}"/>
    <cellStyle name="Followed Hyperlink 10 2" xfId="916" xr:uid="{00000000-0005-0000-0000-00001D030000}"/>
    <cellStyle name="Followed Hyperlink 2" xfId="917" xr:uid="{00000000-0005-0000-0000-00001E030000}"/>
    <cellStyle name="Followed Hyperlink 2 2" xfId="918" xr:uid="{00000000-0005-0000-0000-00001F030000}"/>
    <cellStyle name="Followed Hyperlink 3" xfId="919" xr:uid="{00000000-0005-0000-0000-000020030000}"/>
    <cellStyle name="Followed Hyperlink 3 2" xfId="920" xr:uid="{00000000-0005-0000-0000-000021030000}"/>
    <cellStyle name="Followed Hyperlink 4" xfId="921" xr:uid="{00000000-0005-0000-0000-000022030000}"/>
    <cellStyle name="Followed Hyperlink 4 2" xfId="922" xr:uid="{00000000-0005-0000-0000-000023030000}"/>
    <cellStyle name="Followed Hyperlink 5" xfId="923" xr:uid="{00000000-0005-0000-0000-000024030000}"/>
    <cellStyle name="Followed Hyperlink 5 2" xfId="924" xr:uid="{00000000-0005-0000-0000-000025030000}"/>
    <cellStyle name="Followed Hyperlink 6" xfId="925" xr:uid="{00000000-0005-0000-0000-000026030000}"/>
    <cellStyle name="Followed Hyperlink 6 2" xfId="926" xr:uid="{00000000-0005-0000-0000-000027030000}"/>
    <cellStyle name="Followed Hyperlink 7" xfId="927" xr:uid="{00000000-0005-0000-0000-000028030000}"/>
    <cellStyle name="Followed Hyperlink 7 2" xfId="928" xr:uid="{00000000-0005-0000-0000-000029030000}"/>
    <cellStyle name="Followed Hyperlink 8" xfId="929" xr:uid="{00000000-0005-0000-0000-00002A030000}"/>
    <cellStyle name="Followed Hyperlink 8 2" xfId="930" xr:uid="{00000000-0005-0000-0000-00002B030000}"/>
    <cellStyle name="Followed Hyperlink 9" xfId="931" xr:uid="{00000000-0005-0000-0000-00002C030000}"/>
    <cellStyle name="Followed Hyperlink 9 2" xfId="932" xr:uid="{00000000-0005-0000-0000-00002D030000}"/>
    <cellStyle name="Good 2" xfId="68" xr:uid="{00000000-0005-0000-0000-00002E030000}"/>
    <cellStyle name="Good 2 2" xfId="933" xr:uid="{00000000-0005-0000-0000-00002F030000}"/>
    <cellStyle name="Good 2 3" xfId="934" xr:uid="{00000000-0005-0000-0000-000030030000}"/>
    <cellStyle name="Header" xfId="69" xr:uid="{00000000-0005-0000-0000-000031030000}"/>
    <cellStyle name="HeaderGrant" xfId="70" xr:uid="{00000000-0005-0000-0000-000032030000}"/>
    <cellStyle name="HeaderGrant 10" xfId="935" xr:uid="{00000000-0005-0000-0000-000033030000}"/>
    <cellStyle name="HeaderGrant 10 2" xfId="936" xr:uid="{00000000-0005-0000-0000-000034030000}"/>
    <cellStyle name="HeaderGrant 10 3" xfId="937" xr:uid="{00000000-0005-0000-0000-000035030000}"/>
    <cellStyle name="HeaderGrant 10 4" xfId="938" xr:uid="{00000000-0005-0000-0000-000036030000}"/>
    <cellStyle name="HeaderGrant 10 5" xfId="939" xr:uid="{00000000-0005-0000-0000-000037030000}"/>
    <cellStyle name="HeaderGrant 11" xfId="940" xr:uid="{00000000-0005-0000-0000-000038030000}"/>
    <cellStyle name="HeaderGrant 11 2" xfId="941" xr:uid="{00000000-0005-0000-0000-000039030000}"/>
    <cellStyle name="HeaderGrant 11 3" xfId="942" xr:uid="{00000000-0005-0000-0000-00003A030000}"/>
    <cellStyle name="HeaderGrant 11 4" xfId="943" xr:uid="{00000000-0005-0000-0000-00003B030000}"/>
    <cellStyle name="HeaderGrant 12" xfId="944" xr:uid="{00000000-0005-0000-0000-00003C030000}"/>
    <cellStyle name="HeaderGrant 12 2" xfId="945" xr:uid="{00000000-0005-0000-0000-00003D030000}"/>
    <cellStyle name="HeaderGrant 12 3" xfId="946" xr:uid="{00000000-0005-0000-0000-00003E030000}"/>
    <cellStyle name="HeaderGrant 12 4" xfId="947" xr:uid="{00000000-0005-0000-0000-00003F030000}"/>
    <cellStyle name="HeaderGrant 13" xfId="948" xr:uid="{00000000-0005-0000-0000-000040030000}"/>
    <cellStyle name="HeaderGrant 13 2" xfId="949" xr:uid="{00000000-0005-0000-0000-000041030000}"/>
    <cellStyle name="HeaderGrant 13 3" xfId="950" xr:uid="{00000000-0005-0000-0000-000042030000}"/>
    <cellStyle name="HeaderGrant 13 4" xfId="951" xr:uid="{00000000-0005-0000-0000-000043030000}"/>
    <cellStyle name="HeaderGrant 2" xfId="952" xr:uid="{00000000-0005-0000-0000-000044030000}"/>
    <cellStyle name="HeaderGrant 2 10" xfId="953" xr:uid="{00000000-0005-0000-0000-000045030000}"/>
    <cellStyle name="HeaderGrant 2 10 2" xfId="954" xr:uid="{00000000-0005-0000-0000-000046030000}"/>
    <cellStyle name="HeaderGrant 2 10 3" xfId="955" xr:uid="{00000000-0005-0000-0000-000047030000}"/>
    <cellStyle name="HeaderGrant 2 10 4" xfId="956" xr:uid="{00000000-0005-0000-0000-000048030000}"/>
    <cellStyle name="HeaderGrant 2 11" xfId="957" xr:uid="{00000000-0005-0000-0000-000049030000}"/>
    <cellStyle name="HeaderGrant 2 11 2" xfId="958" xr:uid="{00000000-0005-0000-0000-00004A030000}"/>
    <cellStyle name="HeaderGrant 2 11 3" xfId="959" xr:uid="{00000000-0005-0000-0000-00004B030000}"/>
    <cellStyle name="HeaderGrant 2 11 4" xfId="960" xr:uid="{00000000-0005-0000-0000-00004C030000}"/>
    <cellStyle name="HeaderGrant 2 12" xfId="961" xr:uid="{00000000-0005-0000-0000-00004D030000}"/>
    <cellStyle name="HeaderGrant 2 12 2" xfId="962" xr:uid="{00000000-0005-0000-0000-00004E030000}"/>
    <cellStyle name="HeaderGrant 2 12 3" xfId="963" xr:uid="{00000000-0005-0000-0000-00004F030000}"/>
    <cellStyle name="HeaderGrant 2 12 4" xfId="964" xr:uid="{00000000-0005-0000-0000-000050030000}"/>
    <cellStyle name="HeaderGrant 2 2" xfId="965" xr:uid="{00000000-0005-0000-0000-000051030000}"/>
    <cellStyle name="HeaderGrant 2 2 10" xfId="966" xr:uid="{00000000-0005-0000-0000-000052030000}"/>
    <cellStyle name="HeaderGrant 2 2 10 2" xfId="967" xr:uid="{00000000-0005-0000-0000-000053030000}"/>
    <cellStyle name="HeaderGrant 2 2 10 3" xfId="968" xr:uid="{00000000-0005-0000-0000-000054030000}"/>
    <cellStyle name="HeaderGrant 2 2 10 4" xfId="969" xr:uid="{00000000-0005-0000-0000-000055030000}"/>
    <cellStyle name="HeaderGrant 2 2 10 5" xfId="970" xr:uid="{00000000-0005-0000-0000-000056030000}"/>
    <cellStyle name="HeaderGrant 2 2 11" xfId="971" xr:uid="{00000000-0005-0000-0000-000057030000}"/>
    <cellStyle name="HeaderGrant 2 2 11 2" xfId="972" xr:uid="{00000000-0005-0000-0000-000058030000}"/>
    <cellStyle name="HeaderGrant 2 2 11 3" xfId="973" xr:uid="{00000000-0005-0000-0000-000059030000}"/>
    <cellStyle name="HeaderGrant 2 2 11 4" xfId="974" xr:uid="{00000000-0005-0000-0000-00005A030000}"/>
    <cellStyle name="HeaderGrant 2 2 12" xfId="975" xr:uid="{00000000-0005-0000-0000-00005B030000}"/>
    <cellStyle name="HeaderGrant 2 2 12 2" xfId="976" xr:uid="{00000000-0005-0000-0000-00005C030000}"/>
    <cellStyle name="HeaderGrant 2 2 12 3" xfId="977" xr:uid="{00000000-0005-0000-0000-00005D030000}"/>
    <cellStyle name="HeaderGrant 2 2 12 4" xfId="978" xr:uid="{00000000-0005-0000-0000-00005E030000}"/>
    <cellStyle name="HeaderGrant 2 2 13" xfId="979" xr:uid="{00000000-0005-0000-0000-00005F030000}"/>
    <cellStyle name="HeaderGrant 2 2 13 2" xfId="980" xr:uid="{00000000-0005-0000-0000-000060030000}"/>
    <cellStyle name="HeaderGrant 2 2 13 3" xfId="981" xr:uid="{00000000-0005-0000-0000-000061030000}"/>
    <cellStyle name="HeaderGrant 2 2 13 4" xfId="982" xr:uid="{00000000-0005-0000-0000-000062030000}"/>
    <cellStyle name="HeaderGrant 2 2 14" xfId="983" xr:uid="{00000000-0005-0000-0000-000063030000}"/>
    <cellStyle name="HeaderGrant 2 2 2" xfId="984" xr:uid="{00000000-0005-0000-0000-000064030000}"/>
    <cellStyle name="HeaderGrant 2 2 2 2" xfId="985" xr:uid="{00000000-0005-0000-0000-000065030000}"/>
    <cellStyle name="HeaderGrant 2 2 2 3" xfId="986" xr:uid="{00000000-0005-0000-0000-000066030000}"/>
    <cellStyle name="HeaderGrant 2 2 2 4" xfId="987" xr:uid="{00000000-0005-0000-0000-000067030000}"/>
    <cellStyle name="HeaderGrant 2 2 2 5" xfId="988" xr:uid="{00000000-0005-0000-0000-000068030000}"/>
    <cellStyle name="HeaderGrant 2 2 3" xfId="989" xr:uid="{00000000-0005-0000-0000-000069030000}"/>
    <cellStyle name="HeaderGrant 2 2 3 2" xfId="990" xr:uid="{00000000-0005-0000-0000-00006A030000}"/>
    <cellStyle name="HeaderGrant 2 2 3 3" xfId="991" xr:uid="{00000000-0005-0000-0000-00006B030000}"/>
    <cellStyle name="HeaderGrant 2 2 3 4" xfId="992" xr:uid="{00000000-0005-0000-0000-00006C030000}"/>
    <cellStyle name="HeaderGrant 2 2 3 5" xfId="993" xr:uid="{00000000-0005-0000-0000-00006D030000}"/>
    <cellStyle name="HeaderGrant 2 2 4" xfId="994" xr:uid="{00000000-0005-0000-0000-00006E030000}"/>
    <cellStyle name="HeaderGrant 2 2 4 2" xfId="995" xr:uid="{00000000-0005-0000-0000-00006F030000}"/>
    <cellStyle name="HeaderGrant 2 2 4 3" xfId="996" xr:uid="{00000000-0005-0000-0000-000070030000}"/>
    <cellStyle name="HeaderGrant 2 2 4 4" xfId="997" xr:uid="{00000000-0005-0000-0000-000071030000}"/>
    <cellStyle name="HeaderGrant 2 2 4 5" xfId="998" xr:uid="{00000000-0005-0000-0000-000072030000}"/>
    <cellStyle name="HeaderGrant 2 2 5" xfId="999" xr:uid="{00000000-0005-0000-0000-000073030000}"/>
    <cellStyle name="HeaderGrant 2 2 5 2" xfId="1000" xr:uid="{00000000-0005-0000-0000-000074030000}"/>
    <cellStyle name="HeaderGrant 2 2 5 3" xfId="1001" xr:uid="{00000000-0005-0000-0000-000075030000}"/>
    <cellStyle name="HeaderGrant 2 2 5 4" xfId="1002" xr:uid="{00000000-0005-0000-0000-000076030000}"/>
    <cellStyle name="HeaderGrant 2 2 5 5" xfId="1003" xr:uid="{00000000-0005-0000-0000-000077030000}"/>
    <cellStyle name="HeaderGrant 2 2 6" xfId="1004" xr:uid="{00000000-0005-0000-0000-000078030000}"/>
    <cellStyle name="HeaderGrant 2 2 6 2" xfId="1005" xr:uid="{00000000-0005-0000-0000-000079030000}"/>
    <cellStyle name="HeaderGrant 2 2 6 3" xfId="1006" xr:uid="{00000000-0005-0000-0000-00007A030000}"/>
    <cellStyle name="HeaderGrant 2 2 6 4" xfId="1007" xr:uid="{00000000-0005-0000-0000-00007B030000}"/>
    <cellStyle name="HeaderGrant 2 2 6 5" xfId="1008" xr:uid="{00000000-0005-0000-0000-00007C030000}"/>
    <cellStyle name="HeaderGrant 2 2 7" xfId="1009" xr:uid="{00000000-0005-0000-0000-00007D030000}"/>
    <cellStyle name="HeaderGrant 2 2 7 2" xfId="1010" xr:uid="{00000000-0005-0000-0000-00007E030000}"/>
    <cellStyle name="HeaderGrant 2 2 7 3" xfId="1011" xr:uid="{00000000-0005-0000-0000-00007F030000}"/>
    <cellStyle name="HeaderGrant 2 2 7 4" xfId="1012" xr:uid="{00000000-0005-0000-0000-000080030000}"/>
    <cellStyle name="HeaderGrant 2 2 7 5" xfId="1013" xr:uid="{00000000-0005-0000-0000-000081030000}"/>
    <cellStyle name="HeaderGrant 2 2 8" xfId="1014" xr:uid="{00000000-0005-0000-0000-000082030000}"/>
    <cellStyle name="HeaderGrant 2 2 8 2" xfId="1015" xr:uid="{00000000-0005-0000-0000-000083030000}"/>
    <cellStyle name="HeaderGrant 2 2 8 3" xfId="1016" xr:uid="{00000000-0005-0000-0000-000084030000}"/>
    <cellStyle name="HeaderGrant 2 2 8 4" xfId="1017" xr:uid="{00000000-0005-0000-0000-000085030000}"/>
    <cellStyle name="HeaderGrant 2 2 8 5" xfId="1018" xr:uid="{00000000-0005-0000-0000-000086030000}"/>
    <cellStyle name="HeaderGrant 2 2 9" xfId="1019" xr:uid="{00000000-0005-0000-0000-000087030000}"/>
    <cellStyle name="HeaderGrant 2 2 9 2" xfId="1020" xr:uid="{00000000-0005-0000-0000-000088030000}"/>
    <cellStyle name="HeaderGrant 2 2 9 3" xfId="1021" xr:uid="{00000000-0005-0000-0000-000089030000}"/>
    <cellStyle name="HeaderGrant 2 2 9 4" xfId="1022" xr:uid="{00000000-0005-0000-0000-00008A030000}"/>
    <cellStyle name="HeaderGrant 2 2 9 5" xfId="1023" xr:uid="{00000000-0005-0000-0000-00008B030000}"/>
    <cellStyle name="HeaderGrant 2 3" xfId="1024" xr:uid="{00000000-0005-0000-0000-00008C030000}"/>
    <cellStyle name="HeaderGrant 2 3 10" xfId="1025" xr:uid="{00000000-0005-0000-0000-00008D030000}"/>
    <cellStyle name="HeaderGrant 2 3 10 2" xfId="1026" xr:uid="{00000000-0005-0000-0000-00008E030000}"/>
    <cellStyle name="HeaderGrant 2 3 10 3" xfId="1027" xr:uid="{00000000-0005-0000-0000-00008F030000}"/>
    <cellStyle name="HeaderGrant 2 3 10 4" xfId="1028" xr:uid="{00000000-0005-0000-0000-000090030000}"/>
    <cellStyle name="HeaderGrant 2 3 10 5" xfId="1029" xr:uid="{00000000-0005-0000-0000-000091030000}"/>
    <cellStyle name="HeaderGrant 2 3 11" xfId="1030" xr:uid="{00000000-0005-0000-0000-000092030000}"/>
    <cellStyle name="HeaderGrant 2 3 11 2" xfId="1031" xr:uid="{00000000-0005-0000-0000-000093030000}"/>
    <cellStyle name="HeaderGrant 2 3 11 3" xfId="1032" xr:uid="{00000000-0005-0000-0000-000094030000}"/>
    <cellStyle name="HeaderGrant 2 3 11 4" xfId="1033" xr:uid="{00000000-0005-0000-0000-000095030000}"/>
    <cellStyle name="HeaderGrant 2 3 12" xfId="1034" xr:uid="{00000000-0005-0000-0000-000096030000}"/>
    <cellStyle name="HeaderGrant 2 3 12 2" xfId="1035" xr:uid="{00000000-0005-0000-0000-000097030000}"/>
    <cellStyle name="HeaderGrant 2 3 12 3" xfId="1036" xr:uid="{00000000-0005-0000-0000-000098030000}"/>
    <cellStyle name="HeaderGrant 2 3 12 4" xfId="1037" xr:uid="{00000000-0005-0000-0000-000099030000}"/>
    <cellStyle name="HeaderGrant 2 3 13" xfId="1038" xr:uid="{00000000-0005-0000-0000-00009A030000}"/>
    <cellStyle name="HeaderGrant 2 3 13 2" xfId="1039" xr:uid="{00000000-0005-0000-0000-00009B030000}"/>
    <cellStyle name="HeaderGrant 2 3 13 3" xfId="1040" xr:uid="{00000000-0005-0000-0000-00009C030000}"/>
    <cellStyle name="HeaderGrant 2 3 13 4" xfId="1041" xr:uid="{00000000-0005-0000-0000-00009D030000}"/>
    <cellStyle name="HeaderGrant 2 3 14" xfId="1042" xr:uid="{00000000-0005-0000-0000-00009E030000}"/>
    <cellStyle name="HeaderGrant 2 3 2" xfId="1043" xr:uid="{00000000-0005-0000-0000-00009F030000}"/>
    <cellStyle name="HeaderGrant 2 3 2 2" xfId="1044" xr:uid="{00000000-0005-0000-0000-0000A0030000}"/>
    <cellStyle name="HeaderGrant 2 3 2 3" xfId="1045" xr:uid="{00000000-0005-0000-0000-0000A1030000}"/>
    <cellStyle name="HeaderGrant 2 3 2 4" xfId="1046" xr:uid="{00000000-0005-0000-0000-0000A2030000}"/>
    <cellStyle name="HeaderGrant 2 3 2 5" xfId="1047" xr:uid="{00000000-0005-0000-0000-0000A3030000}"/>
    <cellStyle name="HeaderGrant 2 3 3" xfId="1048" xr:uid="{00000000-0005-0000-0000-0000A4030000}"/>
    <cellStyle name="HeaderGrant 2 3 3 2" xfId="1049" xr:uid="{00000000-0005-0000-0000-0000A5030000}"/>
    <cellStyle name="HeaderGrant 2 3 3 3" xfId="1050" xr:uid="{00000000-0005-0000-0000-0000A6030000}"/>
    <cellStyle name="HeaderGrant 2 3 3 4" xfId="1051" xr:uid="{00000000-0005-0000-0000-0000A7030000}"/>
    <cellStyle name="HeaderGrant 2 3 3 5" xfId="1052" xr:uid="{00000000-0005-0000-0000-0000A8030000}"/>
    <cellStyle name="HeaderGrant 2 3 4" xfId="1053" xr:uid="{00000000-0005-0000-0000-0000A9030000}"/>
    <cellStyle name="HeaderGrant 2 3 4 2" xfId="1054" xr:uid="{00000000-0005-0000-0000-0000AA030000}"/>
    <cellStyle name="HeaderGrant 2 3 4 3" xfId="1055" xr:uid="{00000000-0005-0000-0000-0000AB030000}"/>
    <cellStyle name="HeaderGrant 2 3 4 4" xfId="1056" xr:uid="{00000000-0005-0000-0000-0000AC030000}"/>
    <cellStyle name="HeaderGrant 2 3 4 5" xfId="1057" xr:uid="{00000000-0005-0000-0000-0000AD030000}"/>
    <cellStyle name="HeaderGrant 2 3 5" xfId="1058" xr:uid="{00000000-0005-0000-0000-0000AE030000}"/>
    <cellStyle name="HeaderGrant 2 3 5 2" xfId="1059" xr:uid="{00000000-0005-0000-0000-0000AF030000}"/>
    <cellStyle name="HeaderGrant 2 3 5 3" xfId="1060" xr:uid="{00000000-0005-0000-0000-0000B0030000}"/>
    <cellStyle name="HeaderGrant 2 3 5 4" xfId="1061" xr:uid="{00000000-0005-0000-0000-0000B1030000}"/>
    <cellStyle name="HeaderGrant 2 3 5 5" xfId="1062" xr:uid="{00000000-0005-0000-0000-0000B2030000}"/>
    <cellStyle name="HeaderGrant 2 3 6" xfId="1063" xr:uid="{00000000-0005-0000-0000-0000B3030000}"/>
    <cellStyle name="HeaderGrant 2 3 6 2" xfId="1064" xr:uid="{00000000-0005-0000-0000-0000B4030000}"/>
    <cellStyle name="HeaderGrant 2 3 6 3" xfId="1065" xr:uid="{00000000-0005-0000-0000-0000B5030000}"/>
    <cellStyle name="HeaderGrant 2 3 6 4" xfId="1066" xr:uid="{00000000-0005-0000-0000-0000B6030000}"/>
    <cellStyle name="HeaderGrant 2 3 6 5" xfId="1067" xr:uid="{00000000-0005-0000-0000-0000B7030000}"/>
    <cellStyle name="HeaderGrant 2 3 7" xfId="1068" xr:uid="{00000000-0005-0000-0000-0000B8030000}"/>
    <cellStyle name="HeaderGrant 2 3 7 2" xfId="1069" xr:uid="{00000000-0005-0000-0000-0000B9030000}"/>
    <cellStyle name="HeaderGrant 2 3 7 3" xfId="1070" xr:uid="{00000000-0005-0000-0000-0000BA030000}"/>
    <cellStyle name="HeaderGrant 2 3 7 4" xfId="1071" xr:uid="{00000000-0005-0000-0000-0000BB030000}"/>
    <cellStyle name="HeaderGrant 2 3 7 5" xfId="1072" xr:uid="{00000000-0005-0000-0000-0000BC030000}"/>
    <cellStyle name="HeaderGrant 2 3 8" xfId="1073" xr:uid="{00000000-0005-0000-0000-0000BD030000}"/>
    <cellStyle name="HeaderGrant 2 3 8 2" xfId="1074" xr:uid="{00000000-0005-0000-0000-0000BE030000}"/>
    <cellStyle name="HeaderGrant 2 3 8 3" xfId="1075" xr:uid="{00000000-0005-0000-0000-0000BF030000}"/>
    <cellStyle name="HeaderGrant 2 3 8 4" xfId="1076" xr:uid="{00000000-0005-0000-0000-0000C0030000}"/>
    <cellStyle name="HeaderGrant 2 3 8 5" xfId="1077" xr:uid="{00000000-0005-0000-0000-0000C1030000}"/>
    <cellStyle name="HeaderGrant 2 3 9" xfId="1078" xr:uid="{00000000-0005-0000-0000-0000C2030000}"/>
    <cellStyle name="HeaderGrant 2 3 9 2" xfId="1079" xr:uid="{00000000-0005-0000-0000-0000C3030000}"/>
    <cellStyle name="HeaderGrant 2 3 9 3" xfId="1080" xr:uid="{00000000-0005-0000-0000-0000C4030000}"/>
    <cellStyle name="HeaderGrant 2 3 9 4" xfId="1081" xr:uid="{00000000-0005-0000-0000-0000C5030000}"/>
    <cellStyle name="HeaderGrant 2 3 9 5" xfId="1082" xr:uid="{00000000-0005-0000-0000-0000C6030000}"/>
    <cellStyle name="HeaderGrant 2 4" xfId="1083" xr:uid="{00000000-0005-0000-0000-0000C7030000}"/>
    <cellStyle name="HeaderGrant 2 4 10" xfId="1084" xr:uid="{00000000-0005-0000-0000-0000C8030000}"/>
    <cellStyle name="HeaderGrant 2 4 10 2" xfId="1085" xr:uid="{00000000-0005-0000-0000-0000C9030000}"/>
    <cellStyle name="HeaderGrant 2 4 10 3" xfId="1086" xr:uid="{00000000-0005-0000-0000-0000CA030000}"/>
    <cellStyle name="HeaderGrant 2 4 10 4" xfId="1087" xr:uid="{00000000-0005-0000-0000-0000CB030000}"/>
    <cellStyle name="HeaderGrant 2 4 10 5" xfId="1088" xr:uid="{00000000-0005-0000-0000-0000CC030000}"/>
    <cellStyle name="HeaderGrant 2 4 11" xfId="1089" xr:uid="{00000000-0005-0000-0000-0000CD030000}"/>
    <cellStyle name="HeaderGrant 2 4 11 2" xfId="1090" xr:uid="{00000000-0005-0000-0000-0000CE030000}"/>
    <cellStyle name="HeaderGrant 2 4 11 3" xfId="1091" xr:uid="{00000000-0005-0000-0000-0000CF030000}"/>
    <cellStyle name="HeaderGrant 2 4 11 4" xfId="1092" xr:uid="{00000000-0005-0000-0000-0000D0030000}"/>
    <cellStyle name="HeaderGrant 2 4 11 5" xfId="1093" xr:uid="{00000000-0005-0000-0000-0000D1030000}"/>
    <cellStyle name="HeaderGrant 2 4 12" xfId="1094" xr:uid="{00000000-0005-0000-0000-0000D2030000}"/>
    <cellStyle name="HeaderGrant 2 4 12 2" xfId="1095" xr:uid="{00000000-0005-0000-0000-0000D3030000}"/>
    <cellStyle name="HeaderGrant 2 4 12 3" xfId="1096" xr:uid="{00000000-0005-0000-0000-0000D4030000}"/>
    <cellStyle name="HeaderGrant 2 4 12 4" xfId="1097" xr:uid="{00000000-0005-0000-0000-0000D5030000}"/>
    <cellStyle name="HeaderGrant 2 4 12 5" xfId="1098" xr:uid="{00000000-0005-0000-0000-0000D6030000}"/>
    <cellStyle name="HeaderGrant 2 4 13" xfId="1099" xr:uid="{00000000-0005-0000-0000-0000D7030000}"/>
    <cellStyle name="HeaderGrant 2 4 13 2" xfId="1100" xr:uid="{00000000-0005-0000-0000-0000D8030000}"/>
    <cellStyle name="HeaderGrant 2 4 13 3" xfId="1101" xr:uid="{00000000-0005-0000-0000-0000D9030000}"/>
    <cellStyle name="HeaderGrant 2 4 13 4" xfId="1102" xr:uid="{00000000-0005-0000-0000-0000DA030000}"/>
    <cellStyle name="HeaderGrant 2 4 13 5" xfId="1103" xr:uid="{00000000-0005-0000-0000-0000DB030000}"/>
    <cellStyle name="HeaderGrant 2 4 14" xfId="1104" xr:uid="{00000000-0005-0000-0000-0000DC030000}"/>
    <cellStyle name="HeaderGrant 2 4 14 2" xfId="1105" xr:uid="{00000000-0005-0000-0000-0000DD030000}"/>
    <cellStyle name="HeaderGrant 2 4 14 3" xfId="1106" xr:uid="{00000000-0005-0000-0000-0000DE030000}"/>
    <cellStyle name="HeaderGrant 2 4 14 4" xfId="1107" xr:uid="{00000000-0005-0000-0000-0000DF030000}"/>
    <cellStyle name="HeaderGrant 2 4 14 5" xfId="1108" xr:uid="{00000000-0005-0000-0000-0000E0030000}"/>
    <cellStyle name="HeaderGrant 2 4 15" xfId="1109" xr:uid="{00000000-0005-0000-0000-0000E1030000}"/>
    <cellStyle name="HeaderGrant 2 4 15 2" xfId="1110" xr:uid="{00000000-0005-0000-0000-0000E2030000}"/>
    <cellStyle name="HeaderGrant 2 4 15 3" xfId="1111" xr:uid="{00000000-0005-0000-0000-0000E3030000}"/>
    <cellStyle name="HeaderGrant 2 4 15 4" xfId="1112" xr:uid="{00000000-0005-0000-0000-0000E4030000}"/>
    <cellStyle name="HeaderGrant 2 4 15 5" xfId="1113" xr:uid="{00000000-0005-0000-0000-0000E5030000}"/>
    <cellStyle name="HeaderGrant 2 4 16" xfId="1114" xr:uid="{00000000-0005-0000-0000-0000E6030000}"/>
    <cellStyle name="HeaderGrant 2 4 16 2" xfId="1115" xr:uid="{00000000-0005-0000-0000-0000E7030000}"/>
    <cellStyle name="HeaderGrant 2 4 16 3" xfId="1116" xr:uid="{00000000-0005-0000-0000-0000E8030000}"/>
    <cellStyle name="HeaderGrant 2 4 16 4" xfId="1117" xr:uid="{00000000-0005-0000-0000-0000E9030000}"/>
    <cellStyle name="HeaderGrant 2 4 16 5" xfId="1118" xr:uid="{00000000-0005-0000-0000-0000EA030000}"/>
    <cellStyle name="HeaderGrant 2 4 17" xfId="1119" xr:uid="{00000000-0005-0000-0000-0000EB030000}"/>
    <cellStyle name="HeaderGrant 2 4 17 2" xfId="1120" xr:uid="{00000000-0005-0000-0000-0000EC030000}"/>
    <cellStyle name="HeaderGrant 2 4 17 3" xfId="1121" xr:uid="{00000000-0005-0000-0000-0000ED030000}"/>
    <cellStyle name="HeaderGrant 2 4 17 4" xfId="1122" xr:uid="{00000000-0005-0000-0000-0000EE030000}"/>
    <cellStyle name="HeaderGrant 2 4 17 5" xfId="1123" xr:uid="{00000000-0005-0000-0000-0000EF030000}"/>
    <cellStyle name="HeaderGrant 2 4 18" xfId="1124" xr:uid="{00000000-0005-0000-0000-0000F0030000}"/>
    <cellStyle name="HeaderGrant 2 4 18 2" xfId="1125" xr:uid="{00000000-0005-0000-0000-0000F1030000}"/>
    <cellStyle name="HeaderGrant 2 4 18 3" xfId="1126" xr:uid="{00000000-0005-0000-0000-0000F2030000}"/>
    <cellStyle name="HeaderGrant 2 4 18 4" xfId="1127" xr:uid="{00000000-0005-0000-0000-0000F3030000}"/>
    <cellStyle name="HeaderGrant 2 4 18 5" xfId="1128" xr:uid="{00000000-0005-0000-0000-0000F4030000}"/>
    <cellStyle name="HeaderGrant 2 4 19" xfId="1129" xr:uid="{00000000-0005-0000-0000-0000F5030000}"/>
    <cellStyle name="HeaderGrant 2 4 19 2" xfId="1130" xr:uid="{00000000-0005-0000-0000-0000F6030000}"/>
    <cellStyle name="HeaderGrant 2 4 19 3" xfId="1131" xr:uid="{00000000-0005-0000-0000-0000F7030000}"/>
    <cellStyle name="HeaderGrant 2 4 19 4" xfId="1132" xr:uid="{00000000-0005-0000-0000-0000F8030000}"/>
    <cellStyle name="HeaderGrant 2 4 19 5" xfId="1133" xr:uid="{00000000-0005-0000-0000-0000F9030000}"/>
    <cellStyle name="HeaderGrant 2 4 2" xfId="1134" xr:uid="{00000000-0005-0000-0000-0000FA030000}"/>
    <cellStyle name="HeaderGrant 2 4 2 2" xfId="1135" xr:uid="{00000000-0005-0000-0000-0000FB030000}"/>
    <cellStyle name="HeaderGrant 2 4 2 3" xfId="1136" xr:uid="{00000000-0005-0000-0000-0000FC030000}"/>
    <cellStyle name="HeaderGrant 2 4 2 4" xfId="1137" xr:uid="{00000000-0005-0000-0000-0000FD030000}"/>
    <cellStyle name="HeaderGrant 2 4 2 5" xfId="1138" xr:uid="{00000000-0005-0000-0000-0000FE030000}"/>
    <cellStyle name="HeaderGrant 2 4 20" xfId="1139" xr:uid="{00000000-0005-0000-0000-0000FF030000}"/>
    <cellStyle name="HeaderGrant 2 4 20 2" xfId="1140" xr:uid="{00000000-0005-0000-0000-000000040000}"/>
    <cellStyle name="HeaderGrant 2 4 20 3" xfId="1141" xr:uid="{00000000-0005-0000-0000-000001040000}"/>
    <cellStyle name="HeaderGrant 2 4 20 4" xfId="1142" xr:uid="{00000000-0005-0000-0000-000002040000}"/>
    <cellStyle name="HeaderGrant 2 4 20 5" xfId="1143" xr:uid="{00000000-0005-0000-0000-000003040000}"/>
    <cellStyle name="HeaderGrant 2 4 21" xfId="1144" xr:uid="{00000000-0005-0000-0000-000004040000}"/>
    <cellStyle name="HeaderGrant 2 4 21 2" xfId="1145" xr:uid="{00000000-0005-0000-0000-000005040000}"/>
    <cellStyle name="HeaderGrant 2 4 21 3" xfId="1146" xr:uid="{00000000-0005-0000-0000-000006040000}"/>
    <cellStyle name="HeaderGrant 2 4 21 4" xfId="1147" xr:uid="{00000000-0005-0000-0000-000007040000}"/>
    <cellStyle name="HeaderGrant 2 4 21 5" xfId="1148" xr:uid="{00000000-0005-0000-0000-000008040000}"/>
    <cellStyle name="HeaderGrant 2 4 22" xfId="1149" xr:uid="{00000000-0005-0000-0000-000009040000}"/>
    <cellStyle name="HeaderGrant 2 4 22 2" xfId="1150" xr:uid="{00000000-0005-0000-0000-00000A040000}"/>
    <cellStyle name="HeaderGrant 2 4 22 3" xfId="1151" xr:uid="{00000000-0005-0000-0000-00000B040000}"/>
    <cellStyle name="HeaderGrant 2 4 22 4" xfId="1152" xr:uid="{00000000-0005-0000-0000-00000C040000}"/>
    <cellStyle name="HeaderGrant 2 4 23" xfId="1153" xr:uid="{00000000-0005-0000-0000-00000D040000}"/>
    <cellStyle name="HeaderGrant 2 4 23 2" xfId="1154" xr:uid="{00000000-0005-0000-0000-00000E040000}"/>
    <cellStyle name="HeaderGrant 2 4 23 3" xfId="1155" xr:uid="{00000000-0005-0000-0000-00000F040000}"/>
    <cellStyle name="HeaderGrant 2 4 23 4" xfId="1156" xr:uid="{00000000-0005-0000-0000-000010040000}"/>
    <cellStyle name="HeaderGrant 2 4 24" xfId="1157" xr:uid="{00000000-0005-0000-0000-000011040000}"/>
    <cellStyle name="HeaderGrant 2 4 24 2" xfId="1158" xr:uid="{00000000-0005-0000-0000-000012040000}"/>
    <cellStyle name="HeaderGrant 2 4 24 3" xfId="1159" xr:uid="{00000000-0005-0000-0000-000013040000}"/>
    <cellStyle name="HeaderGrant 2 4 24 4" xfId="1160" xr:uid="{00000000-0005-0000-0000-000014040000}"/>
    <cellStyle name="HeaderGrant 2 4 25" xfId="1161" xr:uid="{00000000-0005-0000-0000-000015040000}"/>
    <cellStyle name="HeaderGrant 2 4 25 2" xfId="1162" xr:uid="{00000000-0005-0000-0000-000016040000}"/>
    <cellStyle name="HeaderGrant 2 4 25 3" xfId="1163" xr:uid="{00000000-0005-0000-0000-000017040000}"/>
    <cellStyle name="HeaderGrant 2 4 25 4" xfId="1164" xr:uid="{00000000-0005-0000-0000-000018040000}"/>
    <cellStyle name="HeaderGrant 2 4 3" xfId="1165" xr:uid="{00000000-0005-0000-0000-000019040000}"/>
    <cellStyle name="HeaderGrant 2 4 3 2" xfId="1166" xr:uid="{00000000-0005-0000-0000-00001A040000}"/>
    <cellStyle name="HeaderGrant 2 4 3 3" xfId="1167" xr:uid="{00000000-0005-0000-0000-00001B040000}"/>
    <cellStyle name="HeaderGrant 2 4 3 4" xfId="1168" xr:uid="{00000000-0005-0000-0000-00001C040000}"/>
    <cellStyle name="HeaderGrant 2 4 3 5" xfId="1169" xr:uid="{00000000-0005-0000-0000-00001D040000}"/>
    <cellStyle name="HeaderGrant 2 4 4" xfId="1170" xr:uid="{00000000-0005-0000-0000-00001E040000}"/>
    <cellStyle name="HeaderGrant 2 4 4 2" xfId="1171" xr:uid="{00000000-0005-0000-0000-00001F040000}"/>
    <cellStyle name="HeaderGrant 2 4 4 3" xfId="1172" xr:uid="{00000000-0005-0000-0000-000020040000}"/>
    <cellStyle name="HeaderGrant 2 4 4 4" xfId="1173" xr:uid="{00000000-0005-0000-0000-000021040000}"/>
    <cellStyle name="HeaderGrant 2 4 4 5" xfId="1174" xr:uid="{00000000-0005-0000-0000-000022040000}"/>
    <cellStyle name="HeaderGrant 2 4 5" xfId="1175" xr:uid="{00000000-0005-0000-0000-000023040000}"/>
    <cellStyle name="HeaderGrant 2 4 5 2" xfId="1176" xr:uid="{00000000-0005-0000-0000-000024040000}"/>
    <cellStyle name="HeaderGrant 2 4 5 3" xfId="1177" xr:uid="{00000000-0005-0000-0000-000025040000}"/>
    <cellStyle name="HeaderGrant 2 4 5 4" xfId="1178" xr:uid="{00000000-0005-0000-0000-000026040000}"/>
    <cellStyle name="HeaderGrant 2 4 5 5" xfId="1179" xr:uid="{00000000-0005-0000-0000-000027040000}"/>
    <cellStyle name="HeaderGrant 2 4 6" xfId="1180" xr:uid="{00000000-0005-0000-0000-000028040000}"/>
    <cellStyle name="HeaderGrant 2 4 6 2" xfId="1181" xr:uid="{00000000-0005-0000-0000-000029040000}"/>
    <cellStyle name="HeaderGrant 2 4 6 3" xfId="1182" xr:uid="{00000000-0005-0000-0000-00002A040000}"/>
    <cellStyle name="HeaderGrant 2 4 6 4" xfId="1183" xr:uid="{00000000-0005-0000-0000-00002B040000}"/>
    <cellStyle name="HeaderGrant 2 4 6 5" xfId="1184" xr:uid="{00000000-0005-0000-0000-00002C040000}"/>
    <cellStyle name="HeaderGrant 2 4 7" xfId="1185" xr:uid="{00000000-0005-0000-0000-00002D040000}"/>
    <cellStyle name="HeaderGrant 2 4 7 2" xfId="1186" xr:uid="{00000000-0005-0000-0000-00002E040000}"/>
    <cellStyle name="HeaderGrant 2 4 7 3" xfId="1187" xr:uid="{00000000-0005-0000-0000-00002F040000}"/>
    <cellStyle name="HeaderGrant 2 4 7 4" xfId="1188" xr:uid="{00000000-0005-0000-0000-000030040000}"/>
    <cellStyle name="HeaderGrant 2 4 7 5" xfId="1189" xr:uid="{00000000-0005-0000-0000-000031040000}"/>
    <cellStyle name="HeaderGrant 2 4 8" xfId="1190" xr:uid="{00000000-0005-0000-0000-000032040000}"/>
    <cellStyle name="HeaderGrant 2 4 8 2" xfId="1191" xr:uid="{00000000-0005-0000-0000-000033040000}"/>
    <cellStyle name="HeaderGrant 2 4 8 3" xfId="1192" xr:uid="{00000000-0005-0000-0000-000034040000}"/>
    <cellStyle name="HeaderGrant 2 4 8 4" xfId="1193" xr:uid="{00000000-0005-0000-0000-000035040000}"/>
    <cellStyle name="HeaderGrant 2 4 8 5" xfId="1194" xr:uid="{00000000-0005-0000-0000-000036040000}"/>
    <cellStyle name="HeaderGrant 2 4 9" xfId="1195" xr:uid="{00000000-0005-0000-0000-000037040000}"/>
    <cellStyle name="HeaderGrant 2 4 9 2" xfId="1196" xr:uid="{00000000-0005-0000-0000-000038040000}"/>
    <cellStyle name="HeaderGrant 2 4 9 3" xfId="1197" xr:uid="{00000000-0005-0000-0000-000039040000}"/>
    <cellStyle name="HeaderGrant 2 4 9 4" xfId="1198" xr:uid="{00000000-0005-0000-0000-00003A040000}"/>
    <cellStyle name="HeaderGrant 2 4 9 5" xfId="1199" xr:uid="{00000000-0005-0000-0000-00003B040000}"/>
    <cellStyle name="HeaderGrant 2 5" xfId="1200" xr:uid="{00000000-0005-0000-0000-00003C040000}"/>
    <cellStyle name="HeaderGrant 2 5 2" xfId="1201" xr:uid="{00000000-0005-0000-0000-00003D040000}"/>
    <cellStyle name="HeaderGrant 2 5 3" xfId="1202" xr:uid="{00000000-0005-0000-0000-00003E040000}"/>
    <cellStyle name="HeaderGrant 2 5 4" xfId="1203" xr:uid="{00000000-0005-0000-0000-00003F040000}"/>
    <cellStyle name="HeaderGrant 2 5 5" xfId="1204" xr:uid="{00000000-0005-0000-0000-000040040000}"/>
    <cellStyle name="HeaderGrant 2 6" xfId="1205" xr:uid="{00000000-0005-0000-0000-000041040000}"/>
    <cellStyle name="HeaderGrant 2 6 2" xfId="1206" xr:uid="{00000000-0005-0000-0000-000042040000}"/>
    <cellStyle name="HeaderGrant 2 6 3" xfId="1207" xr:uid="{00000000-0005-0000-0000-000043040000}"/>
    <cellStyle name="HeaderGrant 2 6 4" xfId="1208" xr:uid="{00000000-0005-0000-0000-000044040000}"/>
    <cellStyle name="HeaderGrant 2 6 5" xfId="1209" xr:uid="{00000000-0005-0000-0000-000045040000}"/>
    <cellStyle name="HeaderGrant 2 7" xfId="1210" xr:uid="{00000000-0005-0000-0000-000046040000}"/>
    <cellStyle name="HeaderGrant 2 7 2" xfId="1211" xr:uid="{00000000-0005-0000-0000-000047040000}"/>
    <cellStyle name="HeaderGrant 2 7 3" xfId="1212" xr:uid="{00000000-0005-0000-0000-000048040000}"/>
    <cellStyle name="HeaderGrant 2 7 4" xfId="1213" xr:uid="{00000000-0005-0000-0000-000049040000}"/>
    <cellStyle name="HeaderGrant 2 7 5" xfId="1214" xr:uid="{00000000-0005-0000-0000-00004A040000}"/>
    <cellStyle name="HeaderGrant 2 8" xfId="1215" xr:uid="{00000000-0005-0000-0000-00004B040000}"/>
    <cellStyle name="HeaderGrant 2 8 2" xfId="1216" xr:uid="{00000000-0005-0000-0000-00004C040000}"/>
    <cellStyle name="HeaderGrant 2 8 3" xfId="1217" xr:uid="{00000000-0005-0000-0000-00004D040000}"/>
    <cellStyle name="HeaderGrant 2 8 4" xfId="1218" xr:uid="{00000000-0005-0000-0000-00004E040000}"/>
    <cellStyle name="HeaderGrant 2 8 5" xfId="1219" xr:uid="{00000000-0005-0000-0000-00004F040000}"/>
    <cellStyle name="HeaderGrant 2 9" xfId="1220" xr:uid="{00000000-0005-0000-0000-000050040000}"/>
    <cellStyle name="HeaderGrant 2 9 2" xfId="1221" xr:uid="{00000000-0005-0000-0000-000051040000}"/>
    <cellStyle name="HeaderGrant 2 9 3" xfId="1222" xr:uid="{00000000-0005-0000-0000-000052040000}"/>
    <cellStyle name="HeaderGrant 2 9 4" xfId="1223" xr:uid="{00000000-0005-0000-0000-000053040000}"/>
    <cellStyle name="HeaderGrant 2 9 5" xfId="1224" xr:uid="{00000000-0005-0000-0000-000054040000}"/>
    <cellStyle name="HeaderGrant 3" xfId="1225" xr:uid="{00000000-0005-0000-0000-000055040000}"/>
    <cellStyle name="HeaderGrant 3 10" xfId="1226" xr:uid="{00000000-0005-0000-0000-000056040000}"/>
    <cellStyle name="HeaderGrant 3 10 2" xfId="1227" xr:uid="{00000000-0005-0000-0000-000057040000}"/>
    <cellStyle name="HeaderGrant 3 10 3" xfId="1228" xr:uid="{00000000-0005-0000-0000-000058040000}"/>
    <cellStyle name="HeaderGrant 3 10 4" xfId="1229" xr:uid="{00000000-0005-0000-0000-000059040000}"/>
    <cellStyle name="HeaderGrant 3 10 5" xfId="1230" xr:uid="{00000000-0005-0000-0000-00005A040000}"/>
    <cellStyle name="HeaderGrant 3 11" xfId="1231" xr:uid="{00000000-0005-0000-0000-00005B040000}"/>
    <cellStyle name="HeaderGrant 3 11 2" xfId="1232" xr:uid="{00000000-0005-0000-0000-00005C040000}"/>
    <cellStyle name="HeaderGrant 3 11 3" xfId="1233" xr:uid="{00000000-0005-0000-0000-00005D040000}"/>
    <cellStyle name="HeaderGrant 3 11 4" xfId="1234" xr:uid="{00000000-0005-0000-0000-00005E040000}"/>
    <cellStyle name="HeaderGrant 3 12" xfId="1235" xr:uid="{00000000-0005-0000-0000-00005F040000}"/>
    <cellStyle name="HeaderGrant 3 12 2" xfId="1236" xr:uid="{00000000-0005-0000-0000-000060040000}"/>
    <cellStyle name="HeaderGrant 3 12 3" xfId="1237" xr:uid="{00000000-0005-0000-0000-000061040000}"/>
    <cellStyle name="HeaderGrant 3 12 4" xfId="1238" xr:uid="{00000000-0005-0000-0000-000062040000}"/>
    <cellStyle name="HeaderGrant 3 13" xfId="1239" xr:uid="{00000000-0005-0000-0000-000063040000}"/>
    <cellStyle name="HeaderGrant 3 13 2" xfId="1240" xr:uid="{00000000-0005-0000-0000-000064040000}"/>
    <cellStyle name="HeaderGrant 3 13 3" xfId="1241" xr:uid="{00000000-0005-0000-0000-000065040000}"/>
    <cellStyle name="HeaderGrant 3 13 4" xfId="1242" xr:uid="{00000000-0005-0000-0000-000066040000}"/>
    <cellStyle name="HeaderGrant 3 14" xfId="1243" xr:uid="{00000000-0005-0000-0000-000067040000}"/>
    <cellStyle name="HeaderGrant 3 2" xfId="1244" xr:uid="{00000000-0005-0000-0000-000068040000}"/>
    <cellStyle name="HeaderGrant 3 2 2" xfId="1245" xr:uid="{00000000-0005-0000-0000-000069040000}"/>
    <cellStyle name="HeaderGrant 3 2 3" xfId="1246" xr:uid="{00000000-0005-0000-0000-00006A040000}"/>
    <cellStyle name="HeaderGrant 3 2 4" xfId="1247" xr:uid="{00000000-0005-0000-0000-00006B040000}"/>
    <cellStyle name="HeaderGrant 3 2 5" xfId="1248" xr:uid="{00000000-0005-0000-0000-00006C040000}"/>
    <cellStyle name="HeaderGrant 3 3" xfId="1249" xr:uid="{00000000-0005-0000-0000-00006D040000}"/>
    <cellStyle name="HeaderGrant 3 3 2" xfId="1250" xr:uid="{00000000-0005-0000-0000-00006E040000}"/>
    <cellStyle name="HeaderGrant 3 3 3" xfId="1251" xr:uid="{00000000-0005-0000-0000-00006F040000}"/>
    <cellStyle name="HeaderGrant 3 3 4" xfId="1252" xr:uid="{00000000-0005-0000-0000-000070040000}"/>
    <cellStyle name="HeaderGrant 3 3 5" xfId="1253" xr:uid="{00000000-0005-0000-0000-000071040000}"/>
    <cellStyle name="HeaderGrant 3 4" xfId="1254" xr:uid="{00000000-0005-0000-0000-000072040000}"/>
    <cellStyle name="HeaderGrant 3 4 2" xfId="1255" xr:uid="{00000000-0005-0000-0000-000073040000}"/>
    <cellStyle name="HeaderGrant 3 4 3" xfId="1256" xr:uid="{00000000-0005-0000-0000-000074040000}"/>
    <cellStyle name="HeaderGrant 3 4 4" xfId="1257" xr:uid="{00000000-0005-0000-0000-000075040000}"/>
    <cellStyle name="HeaderGrant 3 4 5" xfId="1258" xr:uid="{00000000-0005-0000-0000-000076040000}"/>
    <cellStyle name="HeaderGrant 3 5" xfId="1259" xr:uid="{00000000-0005-0000-0000-000077040000}"/>
    <cellStyle name="HeaderGrant 3 5 2" xfId="1260" xr:uid="{00000000-0005-0000-0000-000078040000}"/>
    <cellStyle name="HeaderGrant 3 5 3" xfId="1261" xr:uid="{00000000-0005-0000-0000-000079040000}"/>
    <cellStyle name="HeaderGrant 3 5 4" xfId="1262" xr:uid="{00000000-0005-0000-0000-00007A040000}"/>
    <cellStyle name="HeaderGrant 3 5 5" xfId="1263" xr:uid="{00000000-0005-0000-0000-00007B040000}"/>
    <cellStyle name="HeaderGrant 3 6" xfId="1264" xr:uid="{00000000-0005-0000-0000-00007C040000}"/>
    <cellStyle name="HeaderGrant 3 6 2" xfId="1265" xr:uid="{00000000-0005-0000-0000-00007D040000}"/>
    <cellStyle name="HeaderGrant 3 6 3" xfId="1266" xr:uid="{00000000-0005-0000-0000-00007E040000}"/>
    <cellStyle name="HeaderGrant 3 6 4" xfId="1267" xr:uid="{00000000-0005-0000-0000-00007F040000}"/>
    <cellStyle name="HeaderGrant 3 6 5" xfId="1268" xr:uid="{00000000-0005-0000-0000-000080040000}"/>
    <cellStyle name="HeaderGrant 3 7" xfId="1269" xr:uid="{00000000-0005-0000-0000-000081040000}"/>
    <cellStyle name="HeaderGrant 3 7 2" xfId="1270" xr:uid="{00000000-0005-0000-0000-000082040000}"/>
    <cellStyle name="HeaderGrant 3 7 3" xfId="1271" xr:uid="{00000000-0005-0000-0000-000083040000}"/>
    <cellStyle name="HeaderGrant 3 7 4" xfId="1272" xr:uid="{00000000-0005-0000-0000-000084040000}"/>
    <cellStyle name="HeaderGrant 3 7 5" xfId="1273" xr:uid="{00000000-0005-0000-0000-000085040000}"/>
    <cellStyle name="HeaderGrant 3 8" xfId="1274" xr:uid="{00000000-0005-0000-0000-000086040000}"/>
    <cellStyle name="HeaderGrant 3 8 2" xfId="1275" xr:uid="{00000000-0005-0000-0000-000087040000}"/>
    <cellStyle name="HeaderGrant 3 8 3" xfId="1276" xr:uid="{00000000-0005-0000-0000-000088040000}"/>
    <cellStyle name="HeaderGrant 3 8 4" xfId="1277" xr:uid="{00000000-0005-0000-0000-000089040000}"/>
    <cellStyle name="HeaderGrant 3 8 5" xfId="1278" xr:uid="{00000000-0005-0000-0000-00008A040000}"/>
    <cellStyle name="HeaderGrant 3 9" xfId="1279" xr:uid="{00000000-0005-0000-0000-00008B040000}"/>
    <cellStyle name="HeaderGrant 3 9 2" xfId="1280" xr:uid="{00000000-0005-0000-0000-00008C040000}"/>
    <cellStyle name="HeaderGrant 3 9 3" xfId="1281" xr:uid="{00000000-0005-0000-0000-00008D040000}"/>
    <cellStyle name="HeaderGrant 3 9 4" xfId="1282" xr:uid="{00000000-0005-0000-0000-00008E040000}"/>
    <cellStyle name="HeaderGrant 3 9 5" xfId="1283" xr:uid="{00000000-0005-0000-0000-00008F040000}"/>
    <cellStyle name="HeaderGrant 4" xfId="1284" xr:uid="{00000000-0005-0000-0000-000090040000}"/>
    <cellStyle name="HeaderGrant 4 10" xfId="1285" xr:uid="{00000000-0005-0000-0000-000091040000}"/>
    <cellStyle name="HeaderGrant 4 10 2" xfId="1286" xr:uid="{00000000-0005-0000-0000-000092040000}"/>
    <cellStyle name="HeaderGrant 4 10 3" xfId="1287" xr:uid="{00000000-0005-0000-0000-000093040000}"/>
    <cellStyle name="HeaderGrant 4 10 4" xfId="1288" xr:uid="{00000000-0005-0000-0000-000094040000}"/>
    <cellStyle name="HeaderGrant 4 10 5" xfId="1289" xr:uid="{00000000-0005-0000-0000-000095040000}"/>
    <cellStyle name="HeaderGrant 4 11" xfId="1290" xr:uid="{00000000-0005-0000-0000-000096040000}"/>
    <cellStyle name="HeaderGrant 4 11 2" xfId="1291" xr:uid="{00000000-0005-0000-0000-000097040000}"/>
    <cellStyle name="HeaderGrant 4 11 3" xfId="1292" xr:uid="{00000000-0005-0000-0000-000098040000}"/>
    <cellStyle name="HeaderGrant 4 11 4" xfId="1293" xr:uid="{00000000-0005-0000-0000-000099040000}"/>
    <cellStyle name="HeaderGrant 4 12" xfId="1294" xr:uid="{00000000-0005-0000-0000-00009A040000}"/>
    <cellStyle name="HeaderGrant 4 12 2" xfId="1295" xr:uid="{00000000-0005-0000-0000-00009B040000}"/>
    <cellStyle name="HeaderGrant 4 12 3" xfId="1296" xr:uid="{00000000-0005-0000-0000-00009C040000}"/>
    <cellStyle name="HeaderGrant 4 12 4" xfId="1297" xr:uid="{00000000-0005-0000-0000-00009D040000}"/>
    <cellStyle name="HeaderGrant 4 13" xfId="1298" xr:uid="{00000000-0005-0000-0000-00009E040000}"/>
    <cellStyle name="HeaderGrant 4 13 2" xfId="1299" xr:uid="{00000000-0005-0000-0000-00009F040000}"/>
    <cellStyle name="HeaderGrant 4 13 3" xfId="1300" xr:uid="{00000000-0005-0000-0000-0000A0040000}"/>
    <cellStyle name="HeaderGrant 4 13 4" xfId="1301" xr:uid="{00000000-0005-0000-0000-0000A1040000}"/>
    <cellStyle name="HeaderGrant 4 14" xfId="1302" xr:uid="{00000000-0005-0000-0000-0000A2040000}"/>
    <cellStyle name="HeaderGrant 4 2" xfId="1303" xr:uid="{00000000-0005-0000-0000-0000A3040000}"/>
    <cellStyle name="HeaderGrant 4 2 2" xfId="1304" xr:uid="{00000000-0005-0000-0000-0000A4040000}"/>
    <cellStyle name="HeaderGrant 4 2 3" xfId="1305" xr:uid="{00000000-0005-0000-0000-0000A5040000}"/>
    <cellStyle name="HeaderGrant 4 2 4" xfId="1306" xr:uid="{00000000-0005-0000-0000-0000A6040000}"/>
    <cellStyle name="HeaderGrant 4 2 5" xfId="1307" xr:uid="{00000000-0005-0000-0000-0000A7040000}"/>
    <cellStyle name="HeaderGrant 4 3" xfId="1308" xr:uid="{00000000-0005-0000-0000-0000A8040000}"/>
    <cellStyle name="HeaderGrant 4 3 2" xfId="1309" xr:uid="{00000000-0005-0000-0000-0000A9040000}"/>
    <cellStyle name="HeaderGrant 4 3 3" xfId="1310" xr:uid="{00000000-0005-0000-0000-0000AA040000}"/>
    <cellStyle name="HeaderGrant 4 3 4" xfId="1311" xr:uid="{00000000-0005-0000-0000-0000AB040000}"/>
    <cellStyle name="HeaderGrant 4 3 5" xfId="1312" xr:uid="{00000000-0005-0000-0000-0000AC040000}"/>
    <cellStyle name="HeaderGrant 4 4" xfId="1313" xr:uid="{00000000-0005-0000-0000-0000AD040000}"/>
    <cellStyle name="HeaderGrant 4 4 2" xfId="1314" xr:uid="{00000000-0005-0000-0000-0000AE040000}"/>
    <cellStyle name="HeaderGrant 4 4 3" xfId="1315" xr:uid="{00000000-0005-0000-0000-0000AF040000}"/>
    <cellStyle name="HeaderGrant 4 4 4" xfId="1316" xr:uid="{00000000-0005-0000-0000-0000B0040000}"/>
    <cellStyle name="HeaderGrant 4 4 5" xfId="1317" xr:uid="{00000000-0005-0000-0000-0000B1040000}"/>
    <cellStyle name="HeaderGrant 4 5" xfId="1318" xr:uid="{00000000-0005-0000-0000-0000B2040000}"/>
    <cellStyle name="HeaderGrant 4 5 2" xfId="1319" xr:uid="{00000000-0005-0000-0000-0000B3040000}"/>
    <cellStyle name="HeaderGrant 4 5 3" xfId="1320" xr:uid="{00000000-0005-0000-0000-0000B4040000}"/>
    <cellStyle name="HeaderGrant 4 5 4" xfId="1321" xr:uid="{00000000-0005-0000-0000-0000B5040000}"/>
    <cellStyle name="HeaderGrant 4 5 5" xfId="1322" xr:uid="{00000000-0005-0000-0000-0000B6040000}"/>
    <cellStyle name="HeaderGrant 4 6" xfId="1323" xr:uid="{00000000-0005-0000-0000-0000B7040000}"/>
    <cellStyle name="HeaderGrant 4 6 2" xfId="1324" xr:uid="{00000000-0005-0000-0000-0000B8040000}"/>
    <cellStyle name="HeaderGrant 4 6 3" xfId="1325" xr:uid="{00000000-0005-0000-0000-0000B9040000}"/>
    <cellStyle name="HeaderGrant 4 6 4" xfId="1326" xr:uid="{00000000-0005-0000-0000-0000BA040000}"/>
    <cellStyle name="HeaderGrant 4 6 5" xfId="1327" xr:uid="{00000000-0005-0000-0000-0000BB040000}"/>
    <cellStyle name="HeaderGrant 4 7" xfId="1328" xr:uid="{00000000-0005-0000-0000-0000BC040000}"/>
    <cellStyle name="HeaderGrant 4 7 2" xfId="1329" xr:uid="{00000000-0005-0000-0000-0000BD040000}"/>
    <cellStyle name="HeaderGrant 4 7 3" xfId="1330" xr:uid="{00000000-0005-0000-0000-0000BE040000}"/>
    <cellStyle name="HeaderGrant 4 7 4" xfId="1331" xr:uid="{00000000-0005-0000-0000-0000BF040000}"/>
    <cellStyle name="HeaderGrant 4 7 5" xfId="1332" xr:uid="{00000000-0005-0000-0000-0000C0040000}"/>
    <cellStyle name="HeaderGrant 4 8" xfId="1333" xr:uid="{00000000-0005-0000-0000-0000C1040000}"/>
    <cellStyle name="HeaderGrant 4 8 2" xfId="1334" xr:uid="{00000000-0005-0000-0000-0000C2040000}"/>
    <cellStyle name="HeaderGrant 4 8 3" xfId="1335" xr:uid="{00000000-0005-0000-0000-0000C3040000}"/>
    <cellStyle name="HeaderGrant 4 8 4" xfId="1336" xr:uid="{00000000-0005-0000-0000-0000C4040000}"/>
    <cellStyle name="HeaderGrant 4 8 5" xfId="1337" xr:uid="{00000000-0005-0000-0000-0000C5040000}"/>
    <cellStyle name="HeaderGrant 4 9" xfId="1338" xr:uid="{00000000-0005-0000-0000-0000C6040000}"/>
    <cellStyle name="HeaderGrant 4 9 2" xfId="1339" xr:uid="{00000000-0005-0000-0000-0000C7040000}"/>
    <cellStyle name="HeaderGrant 4 9 3" xfId="1340" xr:uid="{00000000-0005-0000-0000-0000C8040000}"/>
    <cellStyle name="HeaderGrant 4 9 4" xfId="1341" xr:uid="{00000000-0005-0000-0000-0000C9040000}"/>
    <cellStyle name="HeaderGrant 4 9 5" xfId="1342" xr:uid="{00000000-0005-0000-0000-0000CA040000}"/>
    <cellStyle name="HeaderGrant 5" xfId="1343" xr:uid="{00000000-0005-0000-0000-0000CB040000}"/>
    <cellStyle name="HeaderGrant 5 10" xfId="1344" xr:uid="{00000000-0005-0000-0000-0000CC040000}"/>
    <cellStyle name="HeaderGrant 5 10 2" xfId="1345" xr:uid="{00000000-0005-0000-0000-0000CD040000}"/>
    <cellStyle name="HeaderGrant 5 10 3" xfId="1346" xr:uid="{00000000-0005-0000-0000-0000CE040000}"/>
    <cellStyle name="HeaderGrant 5 10 4" xfId="1347" xr:uid="{00000000-0005-0000-0000-0000CF040000}"/>
    <cellStyle name="HeaderGrant 5 10 5" xfId="1348" xr:uid="{00000000-0005-0000-0000-0000D0040000}"/>
    <cellStyle name="HeaderGrant 5 11" xfId="1349" xr:uid="{00000000-0005-0000-0000-0000D1040000}"/>
    <cellStyle name="HeaderGrant 5 11 2" xfId="1350" xr:uid="{00000000-0005-0000-0000-0000D2040000}"/>
    <cellStyle name="HeaderGrant 5 11 3" xfId="1351" xr:uid="{00000000-0005-0000-0000-0000D3040000}"/>
    <cellStyle name="HeaderGrant 5 11 4" xfId="1352" xr:uid="{00000000-0005-0000-0000-0000D4040000}"/>
    <cellStyle name="HeaderGrant 5 11 5" xfId="1353" xr:uid="{00000000-0005-0000-0000-0000D5040000}"/>
    <cellStyle name="HeaderGrant 5 12" xfId="1354" xr:uid="{00000000-0005-0000-0000-0000D6040000}"/>
    <cellStyle name="HeaderGrant 5 12 2" xfId="1355" xr:uid="{00000000-0005-0000-0000-0000D7040000}"/>
    <cellStyle name="HeaderGrant 5 12 3" xfId="1356" xr:uid="{00000000-0005-0000-0000-0000D8040000}"/>
    <cellStyle name="HeaderGrant 5 12 4" xfId="1357" xr:uid="{00000000-0005-0000-0000-0000D9040000}"/>
    <cellStyle name="HeaderGrant 5 12 5" xfId="1358" xr:uid="{00000000-0005-0000-0000-0000DA040000}"/>
    <cellStyle name="HeaderGrant 5 13" xfId="1359" xr:uid="{00000000-0005-0000-0000-0000DB040000}"/>
    <cellStyle name="HeaderGrant 5 13 2" xfId="1360" xr:uid="{00000000-0005-0000-0000-0000DC040000}"/>
    <cellStyle name="HeaderGrant 5 13 3" xfId="1361" xr:uid="{00000000-0005-0000-0000-0000DD040000}"/>
    <cellStyle name="HeaderGrant 5 13 4" xfId="1362" xr:uid="{00000000-0005-0000-0000-0000DE040000}"/>
    <cellStyle name="HeaderGrant 5 13 5" xfId="1363" xr:uid="{00000000-0005-0000-0000-0000DF040000}"/>
    <cellStyle name="HeaderGrant 5 14" xfId="1364" xr:uid="{00000000-0005-0000-0000-0000E0040000}"/>
    <cellStyle name="HeaderGrant 5 14 2" xfId="1365" xr:uid="{00000000-0005-0000-0000-0000E1040000}"/>
    <cellStyle name="HeaderGrant 5 14 3" xfId="1366" xr:uid="{00000000-0005-0000-0000-0000E2040000}"/>
    <cellStyle name="HeaderGrant 5 14 4" xfId="1367" xr:uid="{00000000-0005-0000-0000-0000E3040000}"/>
    <cellStyle name="HeaderGrant 5 14 5" xfId="1368" xr:uid="{00000000-0005-0000-0000-0000E4040000}"/>
    <cellStyle name="HeaderGrant 5 15" xfId="1369" xr:uid="{00000000-0005-0000-0000-0000E5040000}"/>
    <cellStyle name="HeaderGrant 5 15 2" xfId="1370" xr:uid="{00000000-0005-0000-0000-0000E6040000}"/>
    <cellStyle name="HeaderGrant 5 15 3" xfId="1371" xr:uid="{00000000-0005-0000-0000-0000E7040000}"/>
    <cellStyle name="HeaderGrant 5 15 4" xfId="1372" xr:uid="{00000000-0005-0000-0000-0000E8040000}"/>
    <cellStyle name="HeaderGrant 5 15 5" xfId="1373" xr:uid="{00000000-0005-0000-0000-0000E9040000}"/>
    <cellStyle name="HeaderGrant 5 16" xfId="1374" xr:uid="{00000000-0005-0000-0000-0000EA040000}"/>
    <cellStyle name="HeaderGrant 5 16 2" xfId="1375" xr:uid="{00000000-0005-0000-0000-0000EB040000}"/>
    <cellStyle name="HeaderGrant 5 16 3" xfId="1376" xr:uid="{00000000-0005-0000-0000-0000EC040000}"/>
    <cellStyle name="HeaderGrant 5 16 4" xfId="1377" xr:uid="{00000000-0005-0000-0000-0000ED040000}"/>
    <cellStyle name="HeaderGrant 5 16 5" xfId="1378" xr:uid="{00000000-0005-0000-0000-0000EE040000}"/>
    <cellStyle name="HeaderGrant 5 17" xfId="1379" xr:uid="{00000000-0005-0000-0000-0000EF040000}"/>
    <cellStyle name="HeaderGrant 5 17 2" xfId="1380" xr:uid="{00000000-0005-0000-0000-0000F0040000}"/>
    <cellStyle name="HeaderGrant 5 17 3" xfId="1381" xr:uid="{00000000-0005-0000-0000-0000F1040000}"/>
    <cellStyle name="HeaderGrant 5 17 4" xfId="1382" xr:uid="{00000000-0005-0000-0000-0000F2040000}"/>
    <cellStyle name="HeaderGrant 5 17 5" xfId="1383" xr:uid="{00000000-0005-0000-0000-0000F3040000}"/>
    <cellStyle name="HeaderGrant 5 18" xfId="1384" xr:uid="{00000000-0005-0000-0000-0000F4040000}"/>
    <cellStyle name="HeaderGrant 5 18 2" xfId="1385" xr:uid="{00000000-0005-0000-0000-0000F5040000}"/>
    <cellStyle name="HeaderGrant 5 18 3" xfId="1386" xr:uid="{00000000-0005-0000-0000-0000F6040000}"/>
    <cellStyle name="HeaderGrant 5 18 4" xfId="1387" xr:uid="{00000000-0005-0000-0000-0000F7040000}"/>
    <cellStyle name="HeaderGrant 5 18 5" xfId="1388" xr:uid="{00000000-0005-0000-0000-0000F8040000}"/>
    <cellStyle name="HeaderGrant 5 19" xfId="1389" xr:uid="{00000000-0005-0000-0000-0000F9040000}"/>
    <cellStyle name="HeaderGrant 5 19 2" xfId="1390" xr:uid="{00000000-0005-0000-0000-0000FA040000}"/>
    <cellStyle name="HeaderGrant 5 19 3" xfId="1391" xr:uid="{00000000-0005-0000-0000-0000FB040000}"/>
    <cellStyle name="HeaderGrant 5 19 4" xfId="1392" xr:uid="{00000000-0005-0000-0000-0000FC040000}"/>
    <cellStyle name="HeaderGrant 5 19 5" xfId="1393" xr:uid="{00000000-0005-0000-0000-0000FD040000}"/>
    <cellStyle name="HeaderGrant 5 2" xfId="1394" xr:uid="{00000000-0005-0000-0000-0000FE040000}"/>
    <cellStyle name="HeaderGrant 5 2 2" xfId="1395" xr:uid="{00000000-0005-0000-0000-0000FF040000}"/>
    <cellStyle name="HeaderGrant 5 2 3" xfId="1396" xr:uid="{00000000-0005-0000-0000-000000050000}"/>
    <cellStyle name="HeaderGrant 5 2 4" xfId="1397" xr:uid="{00000000-0005-0000-0000-000001050000}"/>
    <cellStyle name="HeaderGrant 5 2 5" xfId="1398" xr:uid="{00000000-0005-0000-0000-000002050000}"/>
    <cellStyle name="HeaderGrant 5 20" xfId="1399" xr:uid="{00000000-0005-0000-0000-000003050000}"/>
    <cellStyle name="HeaderGrant 5 20 2" xfId="1400" xr:uid="{00000000-0005-0000-0000-000004050000}"/>
    <cellStyle name="HeaderGrant 5 20 3" xfId="1401" xr:uid="{00000000-0005-0000-0000-000005050000}"/>
    <cellStyle name="HeaderGrant 5 20 4" xfId="1402" xr:uid="{00000000-0005-0000-0000-000006050000}"/>
    <cellStyle name="HeaderGrant 5 20 5" xfId="1403" xr:uid="{00000000-0005-0000-0000-000007050000}"/>
    <cellStyle name="HeaderGrant 5 21" xfId="1404" xr:uid="{00000000-0005-0000-0000-000008050000}"/>
    <cellStyle name="HeaderGrant 5 21 2" xfId="1405" xr:uid="{00000000-0005-0000-0000-000009050000}"/>
    <cellStyle name="HeaderGrant 5 21 3" xfId="1406" xr:uid="{00000000-0005-0000-0000-00000A050000}"/>
    <cellStyle name="HeaderGrant 5 21 4" xfId="1407" xr:uid="{00000000-0005-0000-0000-00000B050000}"/>
    <cellStyle name="HeaderGrant 5 21 5" xfId="1408" xr:uid="{00000000-0005-0000-0000-00000C050000}"/>
    <cellStyle name="HeaderGrant 5 22" xfId="1409" xr:uid="{00000000-0005-0000-0000-00000D050000}"/>
    <cellStyle name="HeaderGrant 5 22 2" xfId="1410" xr:uid="{00000000-0005-0000-0000-00000E050000}"/>
    <cellStyle name="HeaderGrant 5 22 3" xfId="1411" xr:uid="{00000000-0005-0000-0000-00000F050000}"/>
    <cellStyle name="HeaderGrant 5 22 4" xfId="1412" xr:uid="{00000000-0005-0000-0000-000010050000}"/>
    <cellStyle name="HeaderGrant 5 23" xfId="1413" xr:uid="{00000000-0005-0000-0000-000011050000}"/>
    <cellStyle name="HeaderGrant 5 23 2" xfId="1414" xr:uid="{00000000-0005-0000-0000-000012050000}"/>
    <cellStyle name="HeaderGrant 5 23 3" xfId="1415" xr:uid="{00000000-0005-0000-0000-000013050000}"/>
    <cellStyle name="HeaderGrant 5 23 4" xfId="1416" xr:uid="{00000000-0005-0000-0000-000014050000}"/>
    <cellStyle name="HeaderGrant 5 24" xfId="1417" xr:uid="{00000000-0005-0000-0000-000015050000}"/>
    <cellStyle name="HeaderGrant 5 24 2" xfId="1418" xr:uid="{00000000-0005-0000-0000-000016050000}"/>
    <cellStyle name="HeaderGrant 5 24 3" xfId="1419" xr:uid="{00000000-0005-0000-0000-000017050000}"/>
    <cellStyle name="HeaderGrant 5 24 4" xfId="1420" xr:uid="{00000000-0005-0000-0000-000018050000}"/>
    <cellStyle name="HeaderGrant 5 25" xfId="1421" xr:uid="{00000000-0005-0000-0000-000019050000}"/>
    <cellStyle name="HeaderGrant 5 25 2" xfId="1422" xr:uid="{00000000-0005-0000-0000-00001A050000}"/>
    <cellStyle name="HeaderGrant 5 25 3" xfId="1423" xr:uid="{00000000-0005-0000-0000-00001B050000}"/>
    <cellStyle name="HeaderGrant 5 25 4" xfId="1424" xr:uid="{00000000-0005-0000-0000-00001C050000}"/>
    <cellStyle name="HeaderGrant 5 3" xfId="1425" xr:uid="{00000000-0005-0000-0000-00001D050000}"/>
    <cellStyle name="HeaderGrant 5 3 2" xfId="1426" xr:uid="{00000000-0005-0000-0000-00001E050000}"/>
    <cellStyle name="HeaderGrant 5 3 3" xfId="1427" xr:uid="{00000000-0005-0000-0000-00001F050000}"/>
    <cellStyle name="HeaderGrant 5 3 4" xfId="1428" xr:uid="{00000000-0005-0000-0000-000020050000}"/>
    <cellStyle name="HeaderGrant 5 3 5" xfId="1429" xr:uid="{00000000-0005-0000-0000-000021050000}"/>
    <cellStyle name="HeaderGrant 5 4" xfId="1430" xr:uid="{00000000-0005-0000-0000-000022050000}"/>
    <cellStyle name="HeaderGrant 5 4 2" xfId="1431" xr:uid="{00000000-0005-0000-0000-000023050000}"/>
    <cellStyle name="HeaderGrant 5 4 3" xfId="1432" xr:uid="{00000000-0005-0000-0000-000024050000}"/>
    <cellStyle name="HeaderGrant 5 4 4" xfId="1433" xr:uid="{00000000-0005-0000-0000-000025050000}"/>
    <cellStyle name="HeaderGrant 5 4 5" xfId="1434" xr:uid="{00000000-0005-0000-0000-000026050000}"/>
    <cellStyle name="HeaderGrant 5 5" xfId="1435" xr:uid="{00000000-0005-0000-0000-000027050000}"/>
    <cellStyle name="HeaderGrant 5 5 2" xfId="1436" xr:uid="{00000000-0005-0000-0000-000028050000}"/>
    <cellStyle name="HeaderGrant 5 5 3" xfId="1437" xr:uid="{00000000-0005-0000-0000-000029050000}"/>
    <cellStyle name="HeaderGrant 5 5 4" xfId="1438" xr:uid="{00000000-0005-0000-0000-00002A050000}"/>
    <cellStyle name="HeaderGrant 5 5 5" xfId="1439" xr:uid="{00000000-0005-0000-0000-00002B050000}"/>
    <cellStyle name="HeaderGrant 5 6" xfId="1440" xr:uid="{00000000-0005-0000-0000-00002C050000}"/>
    <cellStyle name="HeaderGrant 5 6 2" xfId="1441" xr:uid="{00000000-0005-0000-0000-00002D050000}"/>
    <cellStyle name="HeaderGrant 5 6 3" xfId="1442" xr:uid="{00000000-0005-0000-0000-00002E050000}"/>
    <cellStyle name="HeaderGrant 5 6 4" xfId="1443" xr:uid="{00000000-0005-0000-0000-00002F050000}"/>
    <cellStyle name="HeaderGrant 5 6 5" xfId="1444" xr:uid="{00000000-0005-0000-0000-000030050000}"/>
    <cellStyle name="HeaderGrant 5 7" xfId="1445" xr:uid="{00000000-0005-0000-0000-000031050000}"/>
    <cellStyle name="HeaderGrant 5 7 2" xfId="1446" xr:uid="{00000000-0005-0000-0000-000032050000}"/>
    <cellStyle name="HeaderGrant 5 7 3" xfId="1447" xr:uid="{00000000-0005-0000-0000-000033050000}"/>
    <cellStyle name="HeaderGrant 5 7 4" xfId="1448" xr:uid="{00000000-0005-0000-0000-000034050000}"/>
    <cellStyle name="HeaderGrant 5 7 5" xfId="1449" xr:uid="{00000000-0005-0000-0000-000035050000}"/>
    <cellStyle name="HeaderGrant 5 8" xfId="1450" xr:uid="{00000000-0005-0000-0000-000036050000}"/>
    <cellStyle name="HeaderGrant 5 8 2" xfId="1451" xr:uid="{00000000-0005-0000-0000-000037050000}"/>
    <cellStyle name="HeaderGrant 5 8 3" xfId="1452" xr:uid="{00000000-0005-0000-0000-000038050000}"/>
    <cellStyle name="HeaderGrant 5 8 4" xfId="1453" xr:uid="{00000000-0005-0000-0000-000039050000}"/>
    <cellStyle name="HeaderGrant 5 8 5" xfId="1454" xr:uid="{00000000-0005-0000-0000-00003A050000}"/>
    <cellStyle name="HeaderGrant 5 9" xfId="1455" xr:uid="{00000000-0005-0000-0000-00003B050000}"/>
    <cellStyle name="HeaderGrant 5 9 2" xfId="1456" xr:uid="{00000000-0005-0000-0000-00003C050000}"/>
    <cellStyle name="HeaderGrant 5 9 3" xfId="1457" xr:uid="{00000000-0005-0000-0000-00003D050000}"/>
    <cellStyle name="HeaderGrant 5 9 4" xfId="1458" xr:uid="{00000000-0005-0000-0000-00003E050000}"/>
    <cellStyle name="HeaderGrant 5 9 5" xfId="1459" xr:uid="{00000000-0005-0000-0000-00003F050000}"/>
    <cellStyle name="HeaderGrant 6" xfId="1460" xr:uid="{00000000-0005-0000-0000-000040050000}"/>
    <cellStyle name="HeaderGrant 6 2" xfId="1461" xr:uid="{00000000-0005-0000-0000-000041050000}"/>
    <cellStyle name="HeaderGrant 6 3" xfId="1462" xr:uid="{00000000-0005-0000-0000-000042050000}"/>
    <cellStyle name="HeaderGrant 6 4" xfId="1463" xr:uid="{00000000-0005-0000-0000-000043050000}"/>
    <cellStyle name="HeaderGrant 6 5" xfId="1464" xr:uid="{00000000-0005-0000-0000-000044050000}"/>
    <cellStyle name="HeaderGrant 7" xfId="1465" xr:uid="{00000000-0005-0000-0000-000045050000}"/>
    <cellStyle name="HeaderGrant 7 2" xfId="1466" xr:uid="{00000000-0005-0000-0000-000046050000}"/>
    <cellStyle name="HeaderGrant 7 3" xfId="1467" xr:uid="{00000000-0005-0000-0000-000047050000}"/>
    <cellStyle name="HeaderGrant 7 4" xfId="1468" xr:uid="{00000000-0005-0000-0000-000048050000}"/>
    <cellStyle name="HeaderGrant 7 5" xfId="1469" xr:uid="{00000000-0005-0000-0000-000049050000}"/>
    <cellStyle name="HeaderGrant 8" xfId="1470" xr:uid="{00000000-0005-0000-0000-00004A050000}"/>
    <cellStyle name="HeaderGrant 8 2" xfId="1471" xr:uid="{00000000-0005-0000-0000-00004B050000}"/>
    <cellStyle name="HeaderGrant 8 3" xfId="1472" xr:uid="{00000000-0005-0000-0000-00004C050000}"/>
    <cellStyle name="HeaderGrant 8 4" xfId="1473" xr:uid="{00000000-0005-0000-0000-00004D050000}"/>
    <cellStyle name="HeaderGrant 8 5" xfId="1474" xr:uid="{00000000-0005-0000-0000-00004E050000}"/>
    <cellStyle name="HeaderGrant 9" xfId="1475" xr:uid="{00000000-0005-0000-0000-00004F050000}"/>
    <cellStyle name="HeaderGrant 9 2" xfId="1476" xr:uid="{00000000-0005-0000-0000-000050050000}"/>
    <cellStyle name="HeaderGrant 9 3" xfId="1477" xr:uid="{00000000-0005-0000-0000-000051050000}"/>
    <cellStyle name="HeaderGrant 9 4" xfId="1478" xr:uid="{00000000-0005-0000-0000-000052050000}"/>
    <cellStyle name="HeaderGrant 9 5" xfId="1479" xr:uid="{00000000-0005-0000-0000-000053050000}"/>
    <cellStyle name="HeaderLEA" xfId="71" xr:uid="{00000000-0005-0000-0000-000054050000}"/>
    <cellStyle name="Heading 1 2" xfId="72" xr:uid="{00000000-0005-0000-0000-000055050000}"/>
    <cellStyle name="Heading 1 2 2" xfId="1480" xr:uid="{00000000-0005-0000-0000-000056050000}"/>
    <cellStyle name="Heading 2 2" xfId="73" xr:uid="{00000000-0005-0000-0000-000057050000}"/>
    <cellStyle name="Heading 2 2 2" xfId="1481" xr:uid="{00000000-0005-0000-0000-000058050000}"/>
    <cellStyle name="Heading 3 2" xfId="74" xr:uid="{00000000-0005-0000-0000-000059050000}"/>
    <cellStyle name="Heading 3 2 2" xfId="1482" xr:uid="{00000000-0005-0000-0000-00005A050000}"/>
    <cellStyle name="Heading 4 2" xfId="75" xr:uid="{00000000-0005-0000-0000-00005B050000}"/>
    <cellStyle name="Heading 4 2 2" xfId="1483" xr:uid="{00000000-0005-0000-0000-00005C050000}"/>
    <cellStyle name="Heading 4 3" xfId="1484" xr:uid="{00000000-0005-0000-0000-00005D050000}"/>
    <cellStyle name="Hyperlink" xfId="3967" builtinId="8"/>
    <cellStyle name="Hyperlink 2" xfId="76" xr:uid="{00000000-0005-0000-0000-00005F050000}"/>
    <cellStyle name="Hyperlink 2 2" xfId="77" xr:uid="{00000000-0005-0000-0000-000060050000}"/>
    <cellStyle name="Hyperlink 2 2 2" xfId="1485" xr:uid="{00000000-0005-0000-0000-000061050000}"/>
    <cellStyle name="Hyperlink 2 3" xfId="1486" xr:uid="{00000000-0005-0000-0000-000062050000}"/>
    <cellStyle name="Hyperlink 2 3 2" xfId="3941" xr:uid="{00000000-0005-0000-0000-000063050000}"/>
    <cellStyle name="Hyperlink 2 4" xfId="1487" xr:uid="{00000000-0005-0000-0000-000064050000}"/>
    <cellStyle name="Hyperlink 2 5" xfId="1488" xr:uid="{00000000-0005-0000-0000-000065050000}"/>
    <cellStyle name="Hyperlink 3" xfId="78" xr:uid="{00000000-0005-0000-0000-000066050000}"/>
    <cellStyle name="Hyperlink 3 2" xfId="1489" xr:uid="{00000000-0005-0000-0000-000067050000}"/>
    <cellStyle name="Hyperlink 4" xfId="79" xr:uid="{00000000-0005-0000-0000-000068050000}"/>
    <cellStyle name="Hyperlink 4 2" xfId="1490" xr:uid="{00000000-0005-0000-0000-000069050000}"/>
    <cellStyle name="Hyperlink 5" xfId="80" xr:uid="{00000000-0005-0000-0000-00006A050000}"/>
    <cellStyle name="Imported" xfId="81" xr:uid="{00000000-0005-0000-0000-00006B050000}"/>
    <cellStyle name="imput" xfId="3927" xr:uid="{00000000-0005-0000-0000-00006C050000}"/>
    <cellStyle name="Input 2" xfId="82" xr:uid="{00000000-0005-0000-0000-00006D050000}"/>
    <cellStyle name="Input 2 10" xfId="1491" xr:uid="{00000000-0005-0000-0000-00006E050000}"/>
    <cellStyle name="Input 2 10 2" xfId="1492" xr:uid="{00000000-0005-0000-0000-00006F050000}"/>
    <cellStyle name="Input 2 10 3" xfId="1493" xr:uid="{00000000-0005-0000-0000-000070050000}"/>
    <cellStyle name="Input 2 10 4" xfId="1494" xr:uid="{00000000-0005-0000-0000-000071050000}"/>
    <cellStyle name="Input 2 10 5" xfId="1495" xr:uid="{00000000-0005-0000-0000-000072050000}"/>
    <cellStyle name="Input 2 11" xfId="1496" xr:uid="{00000000-0005-0000-0000-000073050000}"/>
    <cellStyle name="Input 2 11 2" xfId="1497" xr:uid="{00000000-0005-0000-0000-000074050000}"/>
    <cellStyle name="Input 2 11 3" xfId="1498" xr:uid="{00000000-0005-0000-0000-000075050000}"/>
    <cellStyle name="Input 2 11 4" xfId="1499" xr:uid="{00000000-0005-0000-0000-000076050000}"/>
    <cellStyle name="Input 2 11 5" xfId="1500" xr:uid="{00000000-0005-0000-0000-000077050000}"/>
    <cellStyle name="Input 2 12" xfId="1501" xr:uid="{00000000-0005-0000-0000-000078050000}"/>
    <cellStyle name="Input 2 12 2" xfId="1502" xr:uid="{00000000-0005-0000-0000-000079050000}"/>
    <cellStyle name="Input 2 12 3" xfId="1503" xr:uid="{00000000-0005-0000-0000-00007A050000}"/>
    <cellStyle name="Input 2 12 4" xfId="1504" xr:uid="{00000000-0005-0000-0000-00007B050000}"/>
    <cellStyle name="Input 2 12 5" xfId="1505" xr:uid="{00000000-0005-0000-0000-00007C050000}"/>
    <cellStyle name="Input 2 13" xfId="1506" xr:uid="{00000000-0005-0000-0000-00007D050000}"/>
    <cellStyle name="Input 2 13 2" xfId="1507" xr:uid="{00000000-0005-0000-0000-00007E050000}"/>
    <cellStyle name="Input 2 13 3" xfId="1508" xr:uid="{00000000-0005-0000-0000-00007F050000}"/>
    <cellStyle name="Input 2 13 4" xfId="1509" xr:uid="{00000000-0005-0000-0000-000080050000}"/>
    <cellStyle name="Input 2 14" xfId="1510" xr:uid="{00000000-0005-0000-0000-000081050000}"/>
    <cellStyle name="Input 2 14 2" xfId="1511" xr:uid="{00000000-0005-0000-0000-000082050000}"/>
    <cellStyle name="Input 2 14 3" xfId="1512" xr:uid="{00000000-0005-0000-0000-000083050000}"/>
    <cellStyle name="Input 2 14 4" xfId="1513" xr:uid="{00000000-0005-0000-0000-000084050000}"/>
    <cellStyle name="Input 2 15" xfId="1514" xr:uid="{00000000-0005-0000-0000-000085050000}"/>
    <cellStyle name="Input 2 15 2" xfId="1515" xr:uid="{00000000-0005-0000-0000-000086050000}"/>
    <cellStyle name="Input 2 15 3" xfId="1516" xr:uid="{00000000-0005-0000-0000-000087050000}"/>
    <cellStyle name="Input 2 15 4" xfId="1517" xr:uid="{00000000-0005-0000-0000-000088050000}"/>
    <cellStyle name="Input 2 16" xfId="1518" xr:uid="{00000000-0005-0000-0000-000089050000}"/>
    <cellStyle name="Input 2 2" xfId="1519" xr:uid="{00000000-0005-0000-0000-00008A050000}"/>
    <cellStyle name="Input 2 2 10" xfId="1520" xr:uid="{00000000-0005-0000-0000-00008B050000}"/>
    <cellStyle name="Input 2 2 10 2" xfId="1521" xr:uid="{00000000-0005-0000-0000-00008C050000}"/>
    <cellStyle name="Input 2 2 10 3" xfId="1522" xr:uid="{00000000-0005-0000-0000-00008D050000}"/>
    <cellStyle name="Input 2 2 10 4" xfId="1523" xr:uid="{00000000-0005-0000-0000-00008E050000}"/>
    <cellStyle name="Input 2 2 10 5" xfId="1524" xr:uid="{00000000-0005-0000-0000-00008F050000}"/>
    <cellStyle name="Input 2 2 11" xfId="1525" xr:uid="{00000000-0005-0000-0000-000090050000}"/>
    <cellStyle name="Input 2 2 11 2" xfId="1526" xr:uid="{00000000-0005-0000-0000-000091050000}"/>
    <cellStyle name="Input 2 2 11 3" xfId="1527" xr:uid="{00000000-0005-0000-0000-000092050000}"/>
    <cellStyle name="Input 2 2 11 4" xfId="1528" xr:uid="{00000000-0005-0000-0000-000093050000}"/>
    <cellStyle name="Input 2 2 11 5" xfId="1529" xr:uid="{00000000-0005-0000-0000-000094050000}"/>
    <cellStyle name="Input 2 2 12" xfId="1530" xr:uid="{00000000-0005-0000-0000-000095050000}"/>
    <cellStyle name="Input 2 2 12 2" xfId="1531" xr:uid="{00000000-0005-0000-0000-000096050000}"/>
    <cellStyle name="Input 2 2 12 3" xfId="1532" xr:uid="{00000000-0005-0000-0000-000097050000}"/>
    <cellStyle name="Input 2 2 12 4" xfId="1533" xr:uid="{00000000-0005-0000-0000-000098050000}"/>
    <cellStyle name="Input 2 2 12 5" xfId="1534" xr:uid="{00000000-0005-0000-0000-000099050000}"/>
    <cellStyle name="Input 2 2 13" xfId="1535" xr:uid="{00000000-0005-0000-0000-00009A050000}"/>
    <cellStyle name="Input 2 2 13 2" xfId="1536" xr:uid="{00000000-0005-0000-0000-00009B050000}"/>
    <cellStyle name="Input 2 2 13 3" xfId="1537" xr:uid="{00000000-0005-0000-0000-00009C050000}"/>
    <cellStyle name="Input 2 2 13 4" xfId="1538" xr:uid="{00000000-0005-0000-0000-00009D050000}"/>
    <cellStyle name="Input 2 2 13 5" xfId="1539" xr:uid="{00000000-0005-0000-0000-00009E050000}"/>
    <cellStyle name="Input 2 2 14" xfId="1540" xr:uid="{00000000-0005-0000-0000-00009F050000}"/>
    <cellStyle name="Input 2 2 14 2" xfId="1541" xr:uid="{00000000-0005-0000-0000-0000A0050000}"/>
    <cellStyle name="Input 2 2 14 3" xfId="1542" xr:uid="{00000000-0005-0000-0000-0000A1050000}"/>
    <cellStyle name="Input 2 2 14 4" xfId="1543" xr:uid="{00000000-0005-0000-0000-0000A2050000}"/>
    <cellStyle name="Input 2 2 14 5" xfId="1544" xr:uid="{00000000-0005-0000-0000-0000A3050000}"/>
    <cellStyle name="Input 2 2 15" xfId="1545" xr:uid="{00000000-0005-0000-0000-0000A4050000}"/>
    <cellStyle name="Input 2 2 15 2" xfId="1546" xr:uid="{00000000-0005-0000-0000-0000A5050000}"/>
    <cellStyle name="Input 2 2 15 3" xfId="1547" xr:uid="{00000000-0005-0000-0000-0000A6050000}"/>
    <cellStyle name="Input 2 2 15 4" xfId="1548" xr:uid="{00000000-0005-0000-0000-0000A7050000}"/>
    <cellStyle name="Input 2 2 15 5" xfId="1549" xr:uid="{00000000-0005-0000-0000-0000A8050000}"/>
    <cellStyle name="Input 2 2 16" xfId="1550" xr:uid="{00000000-0005-0000-0000-0000A9050000}"/>
    <cellStyle name="Input 2 2 16 2" xfId="1551" xr:uid="{00000000-0005-0000-0000-0000AA050000}"/>
    <cellStyle name="Input 2 2 16 3" xfId="1552" xr:uid="{00000000-0005-0000-0000-0000AB050000}"/>
    <cellStyle name="Input 2 2 16 4" xfId="1553" xr:uid="{00000000-0005-0000-0000-0000AC050000}"/>
    <cellStyle name="Input 2 2 16 5" xfId="1554" xr:uid="{00000000-0005-0000-0000-0000AD050000}"/>
    <cellStyle name="Input 2 2 17" xfId="1555" xr:uid="{00000000-0005-0000-0000-0000AE050000}"/>
    <cellStyle name="Input 2 2 17 2" xfId="1556" xr:uid="{00000000-0005-0000-0000-0000AF050000}"/>
    <cellStyle name="Input 2 2 17 3" xfId="1557" xr:uid="{00000000-0005-0000-0000-0000B0050000}"/>
    <cellStyle name="Input 2 2 17 4" xfId="1558" xr:uid="{00000000-0005-0000-0000-0000B1050000}"/>
    <cellStyle name="Input 2 2 17 5" xfId="1559" xr:uid="{00000000-0005-0000-0000-0000B2050000}"/>
    <cellStyle name="Input 2 2 18" xfId="1560" xr:uid="{00000000-0005-0000-0000-0000B3050000}"/>
    <cellStyle name="Input 2 2 18 2" xfId="1561" xr:uid="{00000000-0005-0000-0000-0000B4050000}"/>
    <cellStyle name="Input 2 2 18 3" xfId="1562" xr:uid="{00000000-0005-0000-0000-0000B5050000}"/>
    <cellStyle name="Input 2 2 18 4" xfId="1563" xr:uid="{00000000-0005-0000-0000-0000B6050000}"/>
    <cellStyle name="Input 2 2 18 5" xfId="1564" xr:uid="{00000000-0005-0000-0000-0000B7050000}"/>
    <cellStyle name="Input 2 2 19" xfId="1565" xr:uid="{00000000-0005-0000-0000-0000B8050000}"/>
    <cellStyle name="Input 2 2 19 2" xfId="1566" xr:uid="{00000000-0005-0000-0000-0000B9050000}"/>
    <cellStyle name="Input 2 2 19 3" xfId="1567" xr:uid="{00000000-0005-0000-0000-0000BA050000}"/>
    <cellStyle name="Input 2 2 19 4" xfId="1568" xr:uid="{00000000-0005-0000-0000-0000BB050000}"/>
    <cellStyle name="Input 2 2 2" xfId="1569" xr:uid="{00000000-0005-0000-0000-0000BC050000}"/>
    <cellStyle name="Input 2 2 2 2" xfId="1570" xr:uid="{00000000-0005-0000-0000-0000BD050000}"/>
    <cellStyle name="Input 2 2 2 3" xfId="1571" xr:uid="{00000000-0005-0000-0000-0000BE050000}"/>
    <cellStyle name="Input 2 2 2 4" xfId="1572" xr:uid="{00000000-0005-0000-0000-0000BF050000}"/>
    <cellStyle name="Input 2 2 2 5" xfId="1573" xr:uid="{00000000-0005-0000-0000-0000C0050000}"/>
    <cellStyle name="Input 2 2 20" xfId="1574" xr:uid="{00000000-0005-0000-0000-0000C1050000}"/>
    <cellStyle name="Input 2 2 20 2" xfId="1575" xr:uid="{00000000-0005-0000-0000-0000C2050000}"/>
    <cellStyle name="Input 2 2 20 3" xfId="1576" xr:uid="{00000000-0005-0000-0000-0000C3050000}"/>
    <cellStyle name="Input 2 2 20 4" xfId="1577" xr:uid="{00000000-0005-0000-0000-0000C4050000}"/>
    <cellStyle name="Input 2 2 21" xfId="1578" xr:uid="{00000000-0005-0000-0000-0000C5050000}"/>
    <cellStyle name="Input 2 2 21 2" xfId="1579" xr:uid="{00000000-0005-0000-0000-0000C6050000}"/>
    <cellStyle name="Input 2 2 21 3" xfId="1580" xr:uid="{00000000-0005-0000-0000-0000C7050000}"/>
    <cellStyle name="Input 2 2 21 4" xfId="1581" xr:uid="{00000000-0005-0000-0000-0000C8050000}"/>
    <cellStyle name="Input 2 2 22" xfId="1582" xr:uid="{00000000-0005-0000-0000-0000C9050000}"/>
    <cellStyle name="Input 2 2 22 2" xfId="1583" xr:uid="{00000000-0005-0000-0000-0000CA050000}"/>
    <cellStyle name="Input 2 2 22 3" xfId="1584" xr:uid="{00000000-0005-0000-0000-0000CB050000}"/>
    <cellStyle name="Input 2 2 22 4" xfId="1585" xr:uid="{00000000-0005-0000-0000-0000CC050000}"/>
    <cellStyle name="Input 2 2 23" xfId="1586" xr:uid="{00000000-0005-0000-0000-0000CD050000}"/>
    <cellStyle name="Input 2 2 3" xfId="1587" xr:uid="{00000000-0005-0000-0000-0000CE050000}"/>
    <cellStyle name="Input 2 2 3 2" xfId="1588" xr:uid="{00000000-0005-0000-0000-0000CF050000}"/>
    <cellStyle name="Input 2 2 3 3" xfId="1589" xr:uid="{00000000-0005-0000-0000-0000D0050000}"/>
    <cellStyle name="Input 2 2 3 4" xfId="1590" xr:uid="{00000000-0005-0000-0000-0000D1050000}"/>
    <cellStyle name="Input 2 2 3 5" xfId="1591" xr:uid="{00000000-0005-0000-0000-0000D2050000}"/>
    <cellStyle name="Input 2 2 4" xfId="1592" xr:uid="{00000000-0005-0000-0000-0000D3050000}"/>
    <cellStyle name="Input 2 2 4 2" xfId="1593" xr:uid="{00000000-0005-0000-0000-0000D4050000}"/>
    <cellStyle name="Input 2 2 4 3" xfId="1594" xr:uid="{00000000-0005-0000-0000-0000D5050000}"/>
    <cellStyle name="Input 2 2 4 4" xfId="1595" xr:uid="{00000000-0005-0000-0000-0000D6050000}"/>
    <cellStyle name="Input 2 2 4 5" xfId="1596" xr:uid="{00000000-0005-0000-0000-0000D7050000}"/>
    <cellStyle name="Input 2 2 5" xfId="1597" xr:uid="{00000000-0005-0000-0000-0000D8050000}"/>
    <cellStyle name="Input 2 2 5 2" xfId="1598" xr:uid="{00000000-0005-0000-0000-0000D9050000}"/>
    <cellStyle name="Input 2 2 5 3" xfId="1599" xr:uid="{00000000-0005-0000-0000-0000DA050000}"/>
    <cellStyle name="Input 2 2 5 4" xfId="1600" xr:uid="{00000000-0005-0000-0000-0000DB050000}"/>
    <cellStyle name="Input 2 2 5 5" xfId="1601" xr:uid="{00000000-0005-0000-0000-0000DC050000}"/>
    <cellStyle name="Input 2 2 6" xfId="1602" xr:uid="{00000000-0005-0000-0000-0000DD050000}"/>
    <cellStyle name="Input 2 2 6 2" xfId="1603" xr:uid="{00000000-0005-0000-0000-0000DE050000}"/>
    <cellStyle name="Input 2 2 6 3" xfId="1604" xr:uid="{00000000-0005-0000-0000-0000DF050000}"/>
    <cellStyle name="Input 2 2 6 4" xfId="1605" xr:uid="{00000000-0005-0000-0000-0000E0050000}"/>
    <cellStyle name="Input 2 2 6 5" xfId="1606" xr:uid="{00000000-0005-0000-0000-0000E1050000}"/>
    <cellStyle name="Input 2 2 7" xfId="1607" xr:uid="{00000000-0005-0000-0000-0000E2050000}"/>
    <cellStyle name="Input 2 2 7 2" xfId="1608" xr:uid="{00000000-0005-0000-0000-0000E3050000}"/>
    <cellStyle name="Input 2 2 7 3" xfId="1609" xr:uid="{00000000-0005-0000-0000-0000E4050000}"/>
    <cellStyle name="Input 2 2 7 4" xfId="1610" xr:uid="{00000000-0005-0000-0000-0000E5050000}"/>
    <cellStyle name="Input 2 2 7 5" xfId="1611" xr:uid="{00000000-0005-0000-0000-0000E6050000}"/>
    <cellStyle name="Input 2 2 8" xfId="1612" xr:uid="{00000000-0005-0000-0000-0000E7050000}"/>
    <cellStyle name="Input 2 2 8 2" xfId="1613" xr:uid="{00000000-0005-0000-0000-0000E8050000}"/>
    <cellStyle name="Input 2 2 8 3" xfId="1614" xr:uid="{00000000-0005-0000-0000-0000E9050000}"/>
    <cellStyle name="Input 2 2 8 4" xfId="1615" xr:uid="{00000000-0005-0000-0000-0000EA050000}"/>
    <cellStyle name="Input 2 2 8 5" xfId="1616" xr:uid="{00000000-0005-0000-0000-0000EB050000}"/>
    <cellStyle name="Input 2 2 9" xfId="1617" xr:uid="{00000000-0005-0000-0000-0000EC050000}"/>
    <cellStyle name="Input 2 2 9 2" xfId="1618" xr:uid="{00000000-0005-0000-0000-0000ED050000}"/>
    <cellStyle name="Input 2 2 9 3" xfId="1619" xr:uid="{00000000-0005-0000-0000-0000EE050000}"/>
    <cellStyle name="Input 2 2 9 4" xfId="1620" xr:uid="{00000000-0005-0000-0000-0000EF050000}"/>
    <cellStyle name="Input 2 2 9 5" xfId="1621" xr:uid="{00000000-0005-0000-0000-0000F0050000}"/>
    <cellStyle name="Input 2 3" xfId="1622" xr:uid="{00000000-0005-0000-0000-0000F1050000}"/>
    <cellStyle name="Input 2 3 10" xfId="1623" xr:uid="{00000000-0005-0000-0000-0000F2050000}"/>
    <cellStyle name="Input 2 3 10 2" xfId="1624" xr:uid="{00000000-0005-0000-0000-0000F3050000}"/>
    <cellStyle name="Input 2 3 10 3" xfId="1625" xr:uid="{00000000-0005-0000-0000-0000F4050000}"/>
    <cellStyle name="Input 2 3 10 4" xfId="1626" xr:uid="{00000000-0005-0000-0000-0000F5050000}"/>
    <cellStyle name="Input 2 3 10 5" xfId="1627" xr:uid="{00000000-0005-0000-0000-0000F6050000}"/>
    <cellStyle name="Input 2 3 11" xfId="1628" xr:uid="{00000000-0005-0000-0000-0000F7050000}"/>
    <cellStyle name="Input 2 3 11 2" xfId="1629" xr:uid="{00000000-0005-0000-0000-0000F8050000}"/>
    <cellStyle name="Input 2 3 11 3" xfId="1630" xr:uid="{00000000-0005-0000-0000-0000F9050000}"/>
    <cellStyle name="Input 2 3 11 4" xfId="1631" xr:uid="{00000000-0005-0000-0000-0000FA050000}"/>
    <cellStyle name="Input 2 3 11 5" xfId="1632" xr:uid="{00000000-0005-0000-0000-0000FB050000}"/>
    <cellStyle name="Input 2 3 12" xfId="1633" xr:uid="{00000000-0005-0000-0000-0000FC050000}"/>
    <cellStyle name="Input 2 3 12 2" xfId="1634" xr:uid="{00000000-0005-0000-0000-0000FD050000}"/>
    <cellStyle name="Input 2 3 12 3" xfId="1635" xr:uid="{00000000-0005-0000-0000-0000FE050000}"/>
    <cellStyle name="Input 2 3 12 4" xfId="1636" xr:uid="{00000000-0005-0000-0000-0000FF050000}"/>
    <cellStyle name="Input 2 3 12 5" xfId="1637" xr:uid="{00000000-0005-0000-0000-000000060000}"/>
    <cellStyle name="Input 2 3 13" xfId="1638" xr:uid="{00000000-0005-0000-0000-000001060000}"/>
    <cellStyle name="Input 2 3 13 2" xfId="1639" xr:uid="{00000000-0005-0000-0000-000002060000}"/>
    <cellStyle name="Input 2 3 13 3" xfId="1640" xr:uid="{00000000-0005-0000-0000-000003060000}"/>
    <cellStyle name="Input 2 3 13 4" xfId="1641" xr:uid="{00000000-0005-0000-0000-000004060000}"/>
    <cellStyle name="Input 2 3 13 5" xfId="1642" xr:uid="{00000000-0005-0000-0000-000005060000}"/>
    <cellStyle name="Input 2 3 14" xfId="1643" xr:uid="{00000000-0005-0000-0000-000006060000}"/>
    <cellStyle name="Input 2 3 14 2" xfId="1644" xr:uid="{00000000-0005-0000-0000-000007060000}"/>
    <cellStyle name="Input 2 3 14 3" xfId="1645" xr:uid="{00000000-0005-0000-0000-000008060000}"/>
    <cellStyle name="Input 2 3 14 4" xfId="1646" xr:uid="{00000000-0005-0000-0000-000009060000}"/>
    <cellStyle name="Input 2 3 14 5" xfId="1647" xr:uid="{00000000-0005-0000-0000-00000A060000}"/>
    <cellStyle name="Input 2 3 15" xfId="1648" xr:uid="{00000000-0005-0000-0000-00000B060000}"/>
    <cellStyle name="Input 2 3 15 2" xfId="1649" xr:uid="{00000000-0005-0000-0000-00000C060000}"/>
    <cellStyle name="Input 2 3 15 3" xfId="1650" xr:uid="{00000000-0005-0000-0000-00000D060000}"/>
    <cellStyle name="Input 2 3 15 4" xfId="1651" xr:uid="{00000000-0005-0000-0000-00000E060000}"/>
    <cellStyle name="Input 2 3 15 5" xfId="1652" xr:uid="{00000000-0005-0000-0000-00000F060000}"/>
    <cellStyle name="Input 2 3 16" xfId="1653" xr:uid="{00000000-0005-0000-0000-000010060000}"/>
    <cellStyle name="Input 2 3 16 2" xfId="1654" xr:uid="{00000000-0005-0000-0000-000011060000}"/>
    <cellStyle name="Input 2 3 16 3" xfId="1655" xr:uid="{00000000-0005-0000-0000-000012060000}"/>
    <cellStyle name="Input 2 3 16 4" xfId="1656" xr:uid="{00000000-0005-0000-0000-000013060000}"/>
    <cellStyle name="Input 2 3 16 5" xfId="1657" xr:uid="{00000000-0005-0000-0000-000014060000}"/>
    <cellStyle name="Input 2 3 17" xfId="1658" xr:uid="{00000000-0005-0000-0000-000015060000}"/>
    <cellStyle name="Input 2 3 17 2" xfId="1659" xr:uid="{00000000-0005-0000-0000-000016060000}"/>
    <cellStyle name="Input 2 3 17 3" xfId="1660" xr:uid="{00000000-0005-0000-0000-000017060000}"/>
    <cellStyle name="Input 2 3 17 4" xfId="1661" xr:uid="{00000000-0005-0000-0000-000018060000}"/>
    <cellStyle name="Input 2 3 17 5" xfId="1662" xr:uid="{00000000-0005-0000-0000-000019060000}"/>
    <cellStyle name="Input 2 3 18" xfId="1663" xr:uid="{00000000-0005-0000-0000-00001A060000}"/>
    <cellStyle name="Input 2 3 18 2" xfId="1664" xr:uid="{00000000-0005-0000-0000-00001B060000}"/>
    <cellStyle name="Input 2 3 18 3" xfId="1665" xr:uid="{00000000-0005-0000-0000-00001C060000}"/>
    <cellStyle name="Input 2 3 18 4" xfId="1666" xr:uid="{00000000-0005-0000-0000-00001D060000}"/>
    <cellStyle name="Input 2 3 18 5" xfId="1667" xr:uid="{00000000-0005-0000-0000-00001E060000}"/>
    <cellStyle name="Input 2 3 19" xfId="1668" xr:uid="{00000000-0005-0000-0000-00001F060000}"/>
    <cellStyle name="Input 2 3 19 2" xfId="1669" xr:uid="{00000000-0005-0000-0000-000020060000}"/>
    <cellStyle name="Input 2 3 19 3" xfId="1670" xr:uid="{00000000-0005-0000-0000-000021060000}"/>
    <cellStyle name="Input 2 3 19 4" xfId="1671" xr:uid="{00000000-0005-0000-0000-000022060000}"/>
    <cellStyle name="Input 2 3 2" xfId="1672" xr:uid="{00000000-0005-0000-0000-000023060000}"/>
    <cellStyle name="Input 2 3 2 2" xfId="1673" xr:uid="{00000000-0005-0000-0000-000024060000}"/>
    <cellStyle name="Input 2 3 2 3" xfId="1674" xr:uid="{00000000-0005-0000-0000-000025060000}"/>
    <cellStyle name="Input 2 3 2 4" xfId="1675" xr:uid="{00000000-0005-0000-0000-000026060000}"/>
    <cellStyle name="Input 2 3 2 5" xfId="1676" xr:uid="{00000000-0005-0000-0000-000027060000}"/>
    <cellStyle name="Input 2 3 20" xfId="1677" xr:uid="{00000000-0005-0000-0000-000028060000}"/>
    <cellStyle name="Input 2 3 20 2" xfId="1678" xr:uid="{00000000-0005-0000-0000-000029060000}"/>
    <cellStyle name="Input 2 3 20 3" xfId="1679" xr:uid="{00000000-0005-0000-0000-00002A060000}"/>
    <cellStyle name="Input 2 3 20 4" xfId="1680" xr:uid="{00000000-0005-0000-0000-00002B060000}"/>
    <cellStyle name="Input 2 3 21" xfId="1681" xr:uid="{00000000-0005-0000-0000-00002C060000}"/>
    <cellStyle name="Input 2 3 21 2" xfId="1682" xr:uid="{00000000-0005-0000-0000-00002D060000}"/>
    <cellStyle name="Input 2 3 21 3" xfId="1683" xr:uid="{00000000-0005-0000-0000-00002E060000}"/>
    <cellStyle name="Input 2 3 21 4" xfId="1684" xr:uid="{00000000-0005-0000-0000-00002F060000}"/>
    <cellStyle name="Input 2 3 22" xfId="1685" xr:uid="{00000000-0005-0000-0000-000030060000}"/>
    <cellStyle name="Input 2 3 22 2" xfId="1686" xr:uid="{00000000-0005-0000-0000-000031060000}"/>
    <cellStyle name="Input 2 3 22 3" xfId="1687" xr:uid="{00000000-0005-0000-0000-000032060000}"/>
    <cellStyle name="Input 2 3 22 4" xfId="1688" xr:uid="{00000000-0005-0000-0000-000033060000}"/>
    <cellStyle name="Input 2 3 23" xfId="1689" xr:uid="{00000000-0005-0000-0000-000034060000}"/>
    <cellStyle name="Input 2 3 3" xfId="1690" xr:uid="{00000000-0005-0000-0000-000035060000}"/>
    <cellStyle name="Input 2 3 3 2" xfId="1691" xr:uid="{00000000-0005-0000-0000-000036060000}"/>
    <cellStyle name="Input 2 3 3 3" xfId="1692" xr:uid="{00000000-0005-0000-0000-000037060000}"/>
    <cellStyle name="Input 2 3 3 4" xfId="1693" xr:uid="{00000000-0005-0000-0000-000038060000}"/>
    <cellStyle name="Input 2 3 3 5" xfId="1694" xr:uid="{00000000-0005-0000-0000-000039060000}"/>
    <cellStyle name="Input 2 3 4" xfId="1695" xr:uid="{00000000-0005-0000-0000-00003A060000}"/>
    <cellStyle name="Input 2 3 4 2" xfId="1696" xr:uid="{00000000-0005-0000-0000-00003B060000}"/>
    <cellStyle name="Input 2 3 4 3" xfId="1697" xr:uid="{00000000-0005-0000-0000-00003C060000}"/>
    <cellStyle name="Input 2 3 4 4" xfId="1698" xr:uid="{00000000-0005-0000-0000-00003D060000}"/>
    <cellStyle name="Input 2 3 4 5" xfId="1699" xr:uid="{00000000-0005-0000-0000-00003E060000}"/>
    <cellStyle name="Input 2 3 5" xfId="1700" xr:uid="{00000000-0005-0000-0000-00003F060000}"/>
    <cellStyle name="Input 2 3 5 2" xfId="1701" xr:uid="{00000000-0005-0000-0000-000040060000}"/>
    <cellStyle name="Input 2 3 5 3" xfId="1702" xr:uid="{00000000-0005-0000-0000-000041060000}"/>
    <cellStyle name="Input 2 3 5 4" xfId="1703" xr:uid="{00000000-0005-0000-0000-000042060000}"/>
    <cellStyle name="Input 2 3 5 5" xfId="1704" xr:uid="{00000000-0005-0000-0000-000043060000}"/>
    <cellStyle name="Input 2 3 6" xfId="1705" xr:uid="{00000000-0005-0000-0000-000044060000}"/>
    <cellStyle name="Input 2 3 6 2" xfId="1706" xr:uid="{00000000-0005-0000-0000-000045060000}"/>
    <cellStyle name="Input 2 3 6 3" xfId="1707" xr:uid="{00000000-0005-0000-0000-000046060000}"/>
    <cellStyle name="Input 2 3 6 4" xfId="1708" xr:uid="{00000000-0005-0000-0000-000047060000}"/>
    <cellStyle name="Input 2 3 6 5" xfId="1709" xr:uid="{00000000-0005-0000-0000-000048060000}"/>
    <cellStyle name="Input 2 3 7" xfId="1710" xr:uid="{00000000-0005-0000-0000-000049060000}"/>
    <cellStyle name="Input 2 3 7 2" xfId="1711" xr:uid="{00000000-0005-0000-0000-00004A060000}"/>
    <cellStyle name="Input 2 3 7 3" xfId="1712" xr:uid="{00000000-0005-0000-0000-00004B060000}"/>
    <cellStyle name="Input 2 3 7 4" xfId="1713" xr:uid="{00000000-0005-0000-0000-00004C060000}"/>
    <cellStyle name="Input 2 3 7 5" xfId="1714" xr:uid="{00000000-0005-0000-0000-00004D060000}"/>
    <cellStyle name="Input 2 3 8" xfId="1715" xr:uid="{00000000-0005-0000-0000-00004E060000}"/>
    <cellStyle name="Input 2 3 8 2" xfId="1716" xr:uid="{00000000-0005-0000-0000-00004F060000}"/>
    <cellStyle name="Input 2 3 8 3" xfId="1717" xr:uid="{00000000-0005-0000-0000-000050060000}"/>
    <cellStyle name="Input 2 3 8 4" xfId="1718" xr:uid="{00000000-0005-0000-0000-000051060000}"/>
    <cellStyle name="Input 2 3 8 5" xfId="1719" xr:uid="{00000000-0005-0000-0000-000052060000}"/>
    <cellStyle name="Input 2 3 9" xfId="1720" xr:uid="{00000000-0005-0000-0000-000053060000}"/>
    <cellStyle name="Input 2 3 9 2" xfId="1721" xr:uid="{00000000-0005-0000-0000-000054060000}"/>
    <cellStyle name="Input 2 3 9 3" xfId="1722" xr:uid="{00000000-0005-0000-0000-000055060000}"/>
    <cellStyle name="Input 2 3 9 4" xfId="1723" xr:uid="{00000000-0005-0000-0000-000056060000}"/>
    <cellStyle name="Input 2 3 9 5" xfId="1724" xr:uid="{00000000-0005-0000-0000-000057060000}"/>
    <cellStyle name="Input 2 4" xfId="1725" xr:uid="{00000000-0005-0000-0000-000058060000}"/>
    <cellStyle name="Input 2 4 10" xfId="1726" xr:uid="{00000000-0005-0000-0000-000059060000}"/>
    <cellStyle name="Input 2 4 10 2" xfId="1727" xr:uid="{00000000-0005-0000-0000-00005A060000}"/>
    <cellStyle name="Input 2 4 10 3" xfId="1728" xr:uid="{00000000-0005-0000-0000-00005B060000}"/>
    <cellStyle name="Input 2 4 10 4" xfId="1729" xr:uid="{00000000-0005-0000-0000-00005C060000}"/>
    <cellStyle name="Input 2 4 10 5" xfId="1730" xr:uid="{00000000-0005-0000-0000-00005D060000}"/>
    <cellStyle name="Input 2 4 11" xfId="1731" xr:uid="{00000000-0005-0000-0000-00005E060000}"/>
    <cellStyle name="Input 2 4 11 2" xfId="1732" xr:uid="{00000000-0005-0000-0000-00005F060000}"/>
    <cellStyle name="Input 2 4 11 3" xfId="1733" xr:uid="{00000000-0005-0000-0000-000060060000}"/>
    <cellStyle name="Input 2 4 11 4" xfId="1734" xr:uid="{00000000-0005-0000-0000-000061060000}"/>
    <cellStyle name="Input 2 4 11 5" xfId="1735" xr:uid="{00000000-0005-0000-0000-000062060000}"/>
    <cellStyle name="Input 2 4 12" xfId="1736" xr:uid="{00000000-0005-0000-0000-000063060000}"/>
    <cellStyle name="Input 2 4 12 2" xfId="1737" xr:uid="{00000000-0005-0000-0000-000064060000}"/>
    <cellStyle name="Input 2 4 12 3" xfId="1738" xr:uid="{00000000-0005-0000-0000-000065060000}"/>
    <cellStyle name="Input 2 4 12 4" xfId="1739" xr:uid="{00000000-0005-0000-0000-000066060000}"/>
    <cellStyle name="Input 2 4 12 5" xfId="1740" xr:uid="{00000000-0005-0000-0000-000067060000}"/>
    <cellStyle name="Input 2 4 13" xfId="1741" xr:uid="{00000000-0005-0000-0000-000068060000}"/>
    <cellStyle name="Input 2 4 13 2" xfId="1742" xr:uid="{00000000-0005-0000-0000-000069060000}"/>
    <cellStyle name="Input 2 4 13 3" xfId="1743" xr:uid="{00000000-0005-0000-0000-00006A060000}"/>
    <cellStyle name="Input 2 4 13 4" xfId="1744" xr:uid="{00000000-0005-0000-0000-00006B060000}"/>
    <cellStyle name="Input 2 4 13 5" xfId="1745" xr:uid="{00000000-0005-0000-0000-00006C060000}"/>
    <cellStyle name="Input 2 4 14" xfId="1746" xr:uid="{00000000-0005-0000-0000-00006D060000}"/>
    <cellStyle name="Input 2 4 14 2" xfId="1747" xr:uid="{00000000-0005-0000-0000-00006E060000}"/>
    <cellStyle name="Input 2 4 14 3" xfId="1748" xr:uid="{00000000-0005-0000-0000-00006F060000}"/>
    <cellStyle name="Input 2 4 14 4" xfId="1749" xr:uid="{00000000-0005-0000-0000-000070060000}"/>
    <cellStyle name="Input 2 4 14 5" xfId="1750" xr:uid="{00000000-0005-0000-0000-000071060000}"/>
    <cellStyle name="Input 2 4 15" xfId="1751" xr:uid="{00000000-0005-0000-0000-000072060000}"/>
    <cellStyle name="Input 2 4 15 2" xfId="1752" xr:uid="{00000000-0005-0000-0000-000073060000}"/>
    <cellStyle name="Input 2 4 15 3" xfId="1753" xr:uid="{00000000-0005-0000-0000-000074060000}"/>
    <cellStyle name="Input 2 4 15 4" xfId="1754" xr:uid="{00000000-0005-0000-0000-000075060000}"/>
    <cellStyle name="Input 2 4 15 5" xfId="1755" xr:uid="{00000000-0005-0000-0000-000076060000}"/>
    <cellStyle name="Input 2 4 16" xfId="1756" xr:uid="{00000000-0005-0000-0000-000077060000}"/>
    <cellStyle name="Input 2 4 16 2" xfId="1757" xr:uid="{00000000-0005-0000-0000-000078060000}"/>
    <cellStyle name="Input 2 4 16 3" xfId="1758" xr:uid="{00000000-0005-0000-0000-000079060000}"/>
    <cellStyle name="Input 2 4 16 4" xfId="1759" xr:uid="{00000000-0005-0000-0000-00007A060000}"/>
    <cellStyle name="Input 2 4 16 5" xfId="1760" xr:uid="{00000000-0005-0000-0000-00007B060000}"/>
    <cellStyle name="Input 2 4 17" xfId="1761" xr:uid="{00000000-0005-0000-0000-00007C060000}"/>
    <cellStyle name="Input 2 4 17 2" xfId="1762" xr:uid="{00000000-0005-0000-0000-00007D060000}"/>
    <cellStyle name="Input 2 4 17 3" xfId="1763" xr:uid="{00000000-0005-0000-0000-00007E060000}"/>
    <cellStyle name="Input 2 4 17 4" xfId="1764" xr:uid="{00000000-0005-0000-0000-00007F060000}"/>
    <cellStyle name="Input 2 4 17 5" xfId="1765" xr:uid="{00000000-0005-0000-0000-000080060000}"/>
    <cellStyle name="Input 2 4 18" xfId="1766" xr:uid="{00000000-0005-0000-0000-000081060000}"/>
    <cellStyle name="Input 2 4 18 2" xfId="1767" xr:uid="{00000000-0005-0000-0000-000082060000}"/>
    <cellStyle name="Input 2 4 18 3" xfId="1768" xr:uid="{00000000-0005-0000-0000-000083060000}"/>
    <cellStyle name="Input 2 4 18 4" xfId="1769" xr:uid="{00000000-0005-0000-0000-000084060000}"/>
    <cellStyle name="Input 2 4 18 5" xfId="1770" xr:uid="{00000000-0005-0000-0000-000085060000}"/>
    <cellStyle name="Input 2 4 19" xfId="1771" xr:uid="{00000000-0005-0000-0000-000086060000}"/>
    <cellStyle name="Input 2 4 19 2" xfId="1772" xr:uid="{00000000-0005-0000-0000-000087060000}"/>
    <cellStyle name="Input 2 4 19 3" xfId="1773" xr:uid="{00000000-0005-0000-0000-000088060000}"/>
    <cellStyle name="Input 2 4 19 4" xfId="1774" xr:uid="{00000000-0005-0000-0000-000089060000}"/>
    <cellStyle name="Input 2 4 2" xfId="1775" xr:uid="{00000000-0005-0000-0000-00008A060000}"/>
    <cellStyle name="Input 2 4 2 2" xfId="1776" xr:uid="{00000000-0005-0000-0000-00008B060000}"/>
    <cellStyle name="Input 2 4 2 3" xfId="1777" xr:uid="{00000000-0005-0000-0000-00008C060000}"/>
    <cellStyle name="Input 2 4 2 4" xfId="1778" xr:uid="{00000000-0005-0000-0000-00008D060000}"/>
    <cellStyle name="Input 2 4 2 5" xfId="1779" xr:uid="{00000000-0005-0000-0000-00008E060000}"/>
    <cellStyle name="Input 2 4 20" xfId="1780" xr:uid="{00000000-0005-0000-0000-00008F060000}"/>
    <cellStyle name="Input 2 4 20 2" xfId="1781" xr:uid="{00000000-0005-0000-0000-000090060000}"/>
    <cellStyle name="Input 2 4 20 3" xfId="1782" xr:uid="{00000000-0005-0000-0000-000091060000}"/>
    <cellStyle name="Input 2 4 20 4" xfId="1783" xr:uid="{00000000-0005-0000-0000-000092060000}"/>
    <cellStyle name="Input 2 4 21" xfId="1784" xr:uid="{00000000-0005-0000-0000-000093060000}"/>
    <cellStyle name="Input 2 4 21 2" xfId="1785" xr:uid="{00000000-0005-0000-0000-000094060000}"/>
    <cellStyle name="Input 2 4 21 3" xfId="1786" xr:uid="{00000000-0005-0000-0000-000095060000}"/>
    <cellStyle name="Input 2 4 21 4" xfId="1787" xr:uid="{00000000-0005-0000-0000-000096060000}"/>
    <cellStyle name="Input 2 4 22" xfId="1788" xr:uid="{00000000-0005-0000-0000-000097060000}"/>
    <cellStyle name="Input 2 4 22 2" xfId="1789" xr:uid="{00000000-0005-0000-0000-000098060000}"/>
    <cellStyle name="Input 2 4 22 3" xfId="1790" xr:uid="{00000000-0005-0000-0000-000099060000}"/>
    <cellStyle name="Input 2 4 22 4" xfId="1791" xr:uid="{00000000-0005-0000-0000-00009A060000}"/>
    <cellStyle name="Input 2 4 23" xfId="1792" xr:uid="{00000000-0005-0000-0000-00009B060000}"/>
    <cellStyle name="Input 2 4 3" xfId="1793" xr:uid="{00000000-0005-0000-0000-00009C060000}"/>
    <cellStyle name="Input 2 4 3 2" xfId="1794" xr:uid="{00000000-0005-0000-0000-00009D060000}"/>
    <cellStyle name="Input 2 4 3 3" xfId="1795" xr:uid="{00000000-0005-0000-0000-00009E060000}"/>
    <cellStyle name="Input 2 4 3 4" xfId="1796" xr:uid="{00000000-0005-0000-0000-00009F060000}"/>
    <cellStyle name="Input 2 4 3 5" xfId="1797" xr:uid="{00000000-0005-0000-0000-0000A0060000}"/>
    <cellStyle name="Input 2 4 4" xfId="1798" xr:uid="{00000000-0005-0000-0000-0000A1060000}"/>
    <cellStyle name="Input 2 4 4 2" xfId="1799" xr:uid="{00000000-0005-0000-0000-0000A2060000}"/>
    <cellStyle name="Input 2 4 4 3" xfId="1800" xr:uid="{00000000-0005-0000-0000-0000A3060000}"/>
    <cellStyle name="Input 2 4 4 4" xfId="1801" xr:uid="{00000000-0005-0000-0000-0000A4060000}"/>
    <cellStyle name="Input 2 4 4 5" xfId="1802" xr:uid="{00000000-0005-0000-0000-0000A5060000}"/>
    <cellStyle name="Input 2 4 5" xfId="1803" xr:uid="{00000000-0005-0000-0000-0000A6060000}"/>
    <cellStyle name="Input 2 4 5 2" xfId="1804" xr:uid="{00000000-0005-0000-0000-0000A7060000}"/>
    <cellStyle name="Input 2 4 5 3" xfId="1805" xr:uid="{00000000-0005-0000-0000-0000A8060000}"/>
    <cellStyle name="Input 2 4 5 4" xfId="1806" xr:uid="{00000000-0005-0000-0000-0000A9060000}"/>
    <cellStyle name="Input 2 4 5 5" xfId="1807" xr:uid="{00000000-0005-0000-0000-0000AA060000}"/>
    <cellStyle name="Input 2 4 6" xfId="1808" xr:uid="{00000000-0005-0000-0000-0000AB060000}"/>
    <cellStyle name="Input 2 4 6 2" xfId="1809" xr:uid="{00000000-0005-0000-0000-0000AC060000}"/>
    <cellStyle name="Input 2 4 6 3" xfId="1810" xr:uid="{00000000-0005-0000-0000-0000AD060000}"/>
    <cellStyle name="Input 2 4 6 4" xfId="1811" xr:uid="{00000000-0005-0000-0000-0000AE060000}"/>
    <cellStyle name="Input 2 4 6 5" xfId="1812" xr:uid="{00000000-0005-0000-0000-0000AF060000}"/>
    <cellStyle name="Input 2 4 7" xfId="1813" xr:uid="{00000000-0005-0000-0000-0000B0060000}"/>
    <cellStyle name="Input 2 4 7 2" xfId="1814" xr:uid="{00000000-0005-0000-0000-0000B1060000}"/>
    <cellStyle name="Input 2 4 7 3" xfId="1815" xr:uid="{00000000-0005-0000-0000-0000B2060000}"/>
    <cellStyle name="Input 2 4 7 4" xfId="1816" xr:uid="{00000000-0005-0000-0000-0000B3060000}"/>
    <cellStyle name="Input 2 4 7 5" xfId="1817" xr:uid="{00000000-0005-0000-0000-0000B4060000}"/>
    <cellStyle name="Input 2 4 8" xfId="1818" xr:uid="{00000000-0005-0000-0000-0000B5060000}"/>
    <cellStyle name="Input 2 4 8 2" xfId="1819" xr:uid="{00000000-0005-0000-0000-0000B6060000}"/>
    <cellStyle name="Input 2 4 8 3" xfId="1820" xr:uid="{00000000-0005-0000-0000-0000B7060000}"/>
    <cellStyle name="Input 2 4 8 4" xfId="1821" xr:uid="{00000000-0005-0000-0000-0000B8060000}"/>
    <cellStyle name="Input 2 4 8 5" xfId="1822" xr:uid="{00000000-0005-0000-0000-0000B9060000}"/>
    <cellStyle name="Input 2 4 9" xfId="1823" xr:uid="{00000000-0005-0000-0000-0000BA060000}"/>
    <cellStyle name="Input 2 4 9 2" xfId="1824" xr:uid="{00000000-0005-0000-0000-0000BB060000}"/>
    <cellStyle name="Input 2 4 9 3" xfId="1825" xr:uid="{00000000-0005-0000-0000-0000BC060000}"/>
    <cellStyle name="Input 2 4 9 4" xfId="1826" xr:uid="{00000000-0005-0000-0000-0000BD060000}"/>
    <cellStyle name="Input 2 4 9 5" xfId="1827" xr:uid="{00000000-0005-0000-0000-0000BE060000}"/>
    <cellStyle name="Input 2 5" xfId="1828" xr:uid="{00000000-0005-0000-0000-0000BF060000}"/>
    <cellStyle name="Input 2 5 10" xfId="1829" xr:uid="{00000000-0005-0000-0000-0000C0060000}"/>
    <cellStyle name="Input 2 5 10 2" xfId="1830" xr:uid="{00000000-0005-0000-0000-0000C1060000}"/>
    <cellStyle name="Input 2 5 10 3" xfId="1831" xr:uid="{00000000-0005-0000-0000-0000C2060000}"/>
    <cellStyle name="Input 2 5 10 4" xfId="1832" xr:uid="{00000000-0005-0000-0000-0000C3060000}"/>
    <cellStyle name="Input 2 5 10 5" xfId="1833" xr:uid="{00000000-0005-0000-0000-0000C4060000}"/>
    <cellStyle name="Input 2 5 11" xfId="1834" xr:uid="{00000000-0005-0000-0000-0000C5060000}"/>
    <cellStyle name="Input 2 5 11 2" xfId="1835" xr:uid="{00000000-0005-0000-0000-0000C6060000}"/>
    <cellStyle name="Input 2 5 11 3" xfId="1836" xr:uid="{00000000-0005-0000-0000-0000C7060000}"/>
    <cellStyle name="Input 2 5 11 4" xfId="1837" xr:uid="{00000000-0005-0000-0000-0000C8060000}"/>
    <cellStyle name="Input 2 5 11 5" xfId="1838" xr:uid="{00000000-0005-0000-0000-0000C9060000}"/>
    <cellStyle name="Input 2 5 12" xfId="1839" xr:uid="{00000000-0005-0000-0000-0000CA060000}"/>
    <cellStyle name="Input 2 5 12 2" xfId="1840" xr:uid="{00000000-0005-0000-0000-0000CB060000}"/>
    <cellStyle name="Input 2 5 12 3" xfId="1841" xr:uid="{00000000-0005-0000-0000-0000CC060000}"/>
    <cellStyle name="Input 2 5 12 4" xfId="1842" xr:uid="{00000000-0005-0000-0000-0000CD060000}"/>
    <cellStyle name="Input 2 5 12 5" xfId="1843" xr:uid="{00000000-0005-0000-0000-0000CE060000}"/>
    <cellStyle name="Input 2 5 13" xfId="1844" xr:uid="{00000000-0005-0000-0000-0000CF060000}"/>
    <cellStyle name="Input 2 5 13 2" xfId="1845" xr:uid="{00000000-0005-0000-0000-0000D0060000}"/>
    <cellStyle name="Input 2 5 13 3" xfId="1846" xr:uid="{00000000-0005-0000-0000-0000D1060000}"/>
    <cellStyle name="Input 2 5 13 4" xfId="1847" xr:uid="{00000000-0005-0000-0000-0000D2060000}"/>
    <cellStyle name="Input 2 5 13 5" xfId="1848" xr:uid="{00000000-0005-0000-0000-0000D3060000}"/>
    <cellStyle name="Input 2 5 14" xfId="1849" xr:uid="{00000000-0005-0000-0000-0000D4060000}"/>
    <cellStyle name="Input 2 5 14 2" xfId="1850" xr:uid="{00000000-0005-0000-0000-0000D5060000}"/>
    <cellStyle name="Input 2 5 14 3" xfId="1851" xr:uid="{00000000-0005-0000-0000-0000D6060000}"/>
    <cellStyle name="Input 2 5 14 4" xfId="1852" xr:uid="{00000000-0005-0000-0000-0000D7060000}"/>
    <cellStyle name="Input 2 5 14 5" xfId="1853" xr:uid="{00000000-0005-0000-0000-0000D8060000}"/>
    <cellStyle name="Input 2 5 15" xfId="1854" xr:uid="{00000000-0005-0000-0000-0000D9060000}"/>
    <cellStyle name="Input 2 5 15 2" xfId="1855" xr:uid="{00000000-0005-0000-0000-0000DA060000}"/>
    <cellStyle name="Input 2 5 15 3" xfId="1856" xr:uid="{00000000-0005-0000-0000-0000DB060000}"/>
    <cellStyle name="Input 2 5 15 4" xfId="1857" xr:uid="{00000000-0005-0000-0000-0000DC060000}"/>
    <cellStyle name="Input 2 5 15 5" xfId="1858" xr:uid="{00000000-0005-0000-0000-0000DD060000}"/>
    <cellStyle name="Input 2 5 16" xfId="1859" xr:uid="{00000000-0005-0000-0000-0000DE060000}"/>
    <cellStyle name="Input 2 5 16 2" xfId="1860" xr:uid="{00000000-0005-0000-0000-0000DF060000}"/>
    <cellStyle name="Input 2 5 16 3" xfId="1861" xr:uid="{00000000-0005-0000-0000-0000E0060000}"/>
    <cellStyle name="Input 2 5 16 4" xfId="1862" xr:uid="{00000000-0005-0000-0000-0000E1060000}"/>
    <cellStyle name="Input 2 5 16 5" xfId="1863" xr:uid="{00000000-0005-0000-0000-0000E2060000}"/>
    <cellStyle name="Input 2 5 17" xfId="1864" xr:uid="{00000000-0005-0000-0000-0000E3060000}"/>
    <cellStyle name="Input 2 5 17 2" xfId="1865" xr:uid="{00000000-0005-0000-0000-0000E4060000}"/>
    <cellStyle name="Input 2 5 17 3" xfId="1866" xr:uid="{00000000-0005-0000-0000-0000E5060000}"/>
    <cellStyle name="Input 2 5 17 4" xfId="1867" xr:uid="{00000000-0005-0000-0000-0000E6060000}"/>
    <cellStyle name="Input 2 5 17 5" xfId="1868" xr:uid="{00000000-0005-0000-0000-0000E7060000}"/>
    <cellStyle name="Input 2 5 18" xfId="1869" xr:uid="{00000000-0005-0000-0000-0000E8060000}"/>
    <cellStyle name="Input 2 5 18 2" xfId="1870" xr:uid="{00000000-0005-0000-0000-0000E9060000}"/>
    <cellStyle name="Input 2 5 18 3" xfId="1871" xr:uid="{00000000-0005-0000-0000-0000EA060000}"/>
    <cellStyle name="Input 2 5 18 4" xfId="1872" xr:uid="{00000000-0005-0000-0000-0000EB060000}"/>
    <cellStyle name="Input 2 5 18 5" xfId="1873" xr:uid="{00000000-0005-0000-0000-0000EC060000}"/>
    <cellStyle name="Input 2 5 19" xfId="1874" xr:uid="{00000000-0005-0000-0000-0000ED060000}"/>
    <cellStyle name="Input 2 5 19 2" xfId="1875" xr:uid="{00000000-0005-0000-0000-0000EE060000}"/>
    <cellStyle name="Input 2 5 19 3" xfId="1876" xr:uid="{00000000-0005-0000-0000-0000EF060000}"/>
    <cellStyle name="Input 2 5 19 4" xfId="1877" xr:uid="{00000000-0005-0000-0000-0000F0060000}"/>
    <cellStyle name="Input 2 5 2" xfId="1878" xr:uid="{00000000-0005-0000-0000-0000F1060000}"/>
    <cellStyle name="Input 2 5 2 2" xfId="1879" xr:uid="{00000000-0005-0000-0000-0000F2060000}"/>
    <cellStyle name="Input 2 5 2 3" xfId="1880" xr:uid="{00000000-0005-0000-0000-0000F3060000}"/>
    <cellStyle name="Input 2 5 2 4" xfId="1881" xr:uid="{00000000-0005-0000-0000-0000F4060000}"/>
    <cellStyle name="Input 2 5 2 5" xfId="1882" xr:uid="{00000000-0005-0000-0000-0000F5060000}"/>
    <cellStyle name="Input 2 5 20" xfId="1883" xr:uid="{00000000-0005-0000-0000-0000F6060000}"/>
    <cellStyle name="Input 2 5 20 2" xfId="1884" xr:uid="{00000000-0005-0000-0000-0000F7060000}"/>
    <cellStyle name="Input 2 5 20 3" xfId="1885" xr:uid="{00000000-0005-0000-0000-0000F8060000}"/>
    <cellStyle name="Input 2 5 20 4" xfId="1886" xr:uid="{00000000-0005-0000-0000-0000F9060000}"/>
    <cellStyle name="Input 2 5 21" xfId="1887" xr:uid="{00000000-0005-0000-0000-0000FA060000}"/>
    <cellStyle name="Input 2 5 21 2" xfId="1888" xr:uid="{00000000-0005-0000-0000-0000FB060000}"/>
    <cellStyle name="Input 2 5 21 3" xfId="1889" xr:uid="{00000000-0005-0000-0000-0000FC060000}"/>
    <cellStyle name="Input 2 5 21 4" xfId="1890" xr:uid="{00000000-0005-0000-0000-0000FD060000}"/>
    <cellStyle name="Input 2 5 22" xfId="1891" xr:uid="{00000000-0005-0000-0000-0000FE060000}"/>
    <cellStyle name="Input 2 5 22 2" xfId="1892" xr:uid="{00000000-0005-0000-0000-0000FF060000}"/>
    <cellStyle name="Input 2 5 22 3" xfId="1893" xr:uid="{00000000-0005-0000-0000-000000070000}"/>
    <cellStyle name="Input 2 5 22 4" xfId="1894" xr:uid="{00000000-0005-0000-0000-000001070000}"/>
    <cellStyle name="Input 2 5 23" xfId="1895" xr:uid="{00000000-0005-0000-0000-000002070000}"/>
    <cellStyle name="Input 2 5 3" xfId="1896" xr:uid="{00000000-0005-0000-0000-000003070000}"/>
    <cellStyle name="Input 2 5 3 2" xfId="1897" xr:uid="{00000000-0005-0000-0000-000004070000}"/>
    <cellStyle name="Input 2 5 3 3" xfId="1898" xr:uid="{00000000-0005-0000-0000-000005070000}"/>
    <cellStyle name="Input 2 5 3 4" xfId="1899" xr:uid="{00000000-0005-0000-0000-000006070000}"/>
    <cellStyle name="Input 2 5 3 5" xfId="1900" xr:uid="{00000000-0005-0000-0000-000007070000}"/>
    <cellStyle name="Input 2 5 4" xfId="1901" xr:uid="{00000000-0005-0000-0000-000008070000}"/>
    <cellStyle name="Input 2 5 4 2" xfId="1902" xr:uid="{00000000-0005-0000-0000-000009070000}"/>
    <cellStyle name="Input 2 5 4 3" xfId="1903" xr:uid="{00000000-0005-0000-0000-00000A070000}"/>
    <cellStyle name="Input 2 5 4 4" xfId="1904" xr:uid="{00000000-0005-0000-0000-00000B070000}"/>
    <cellStyle name="Input 2 5 4 5" xfId="1905" xr:uid="{00000000-0005-0000-0000-00000C070000}"/>
    <cellStyle name="Input 2 5 5" xfId="1906" xr:uid="{00000000-0005-0000-0000-00000D070000}"/>
    <cellStyle name="Input 2 5 5 2" xfId="1907" xr:uid="{00000000-0005-0000-0000-00000E070000}"/>
    <cellStyle name="Input 2 5 5 3" xfId="1908" xr:uid="{00000000-0005-0000-0000-00000F070000}"/>
    <cellStyle name="Input 2 5 5 4" xfId="1909" xr:uid="{00000000-0005-0000-0000-000010070000}"/>
    <cellStyle name="Input 2 5 5 5" xfId="1910" xr:uid="{00000000-0005-0000-0000-000011070000}"/>
    <cellStyle name="Input 2 5 6" xfId="1911" xr:uid="{00000000-0005-0000-0000-000012070000}"/>
    <cellStyle name="Input 2 5 6 2" xfId="1912" xr:uid="{00000000-0005-0000-0000-000013070000}"/>
    <cellStyle name="Input 2 5 6 3" xfId="1913" xr:uid="{00000000-0005-0000-0000-000014070000}"/>
    <cellStyle name="Input 2 5 6 4" xfId="1914" xr:uid="{00000000-0005-0000-0000-000015070000}"/>
    <cellStyle name="Input 2 5 6 5" xfId="1915" xr:uid="{00000000-0005-0000-0000-000016070000}"/>
    <cellStyle name="Input 2 5 7" xfId="1916" xr:uid="{00000000-0005-0000-0000-000017070000}"/>
    <cellStyle name="Input 2 5 7 2" xfId="1917" xr:uid="{00000000-0005-0000-0000-000018070000}"/>
    <cellStyle name="Input 2 5 7 3" xfId="1918" xr:uid="{00000000-0005-0000-0000-000019070000}"/>
    <cellStyle name="Input 2 5 7 4" xfId="1919" xr:uid="{00000000-0005-0000-0000-00001A070000}"/>
    <cellStyle name="Input 2 5 7 5" xfId="1920" xr:uid="{00000000-0005-0000-0000-00001B070000}"/>
    <cellStyle name="Input 2 5 8" xfId="1921" xr:uid="{00000000-0005-0000-0000-00001C070000}"/>
    <cellStyle name="Input 2 5 8 2" xfId="1922" xr:uid="{00000000-0005-0000-0000-00001D070000}"/>
    <cellStyle name="Input 2 5 8 3" xfId="1923" xr:uid="{00000000-0005-0000-0000-00001E070000}"/>
    <cellStyle name="Input 2 5 8 4" xfId="1924" xr:uid="{00000000-0005-0000-0000-00001F070000}"/>
    <cellStyle name="Input 2 5 8 5" xfId="1925" xr:uid="{00000000-0005-0000-0000-000020070000}"/>
    <cellStyle name="Input 2 5 9" xfId="1926" xr:uid="{00000000-0005-0000-0000-000021070000}"/>
    <cellStyle name="Input 2 5 9 2" xfId="1927" xr:uid="{00000000-0005-0000-0000-000022070000}"/>
    <cellStyle name="Input 2 5 9 3" xfId="1928" xr:uid="{00000000-0005-0000-0000-000023070000}"/>
    <cellStyle name="Input 2 5 9 4" xfId="1929" xr:uid="{00000000-0005-0000-0000-000024070000}"/>
    <cellStyle name="Input 2 5 9 5" xfId="1930" xr:uid="{00000000-0005-0000-0000-000025070000}"/>
    <cellStyle name="Input 2 6" xfId="1931" xr:uid="{00000000-0005-0000-0000-000026070000}"/>
    <cellStyle name="Input 2 6 10" xfId="1932" xr:uid="{00000000-0005-0000-0000-000027070000}"/>
    <cellStyle name="Input 2 6 10 2" xfId="1933" xr:uid="{00000000-0005-0000-0000-000028070000}"/>
    <cellStyle name="Input 2 6 10 3" xfId="1934" xr:uid="{00000000-0005-0000-0000-000029070000}"/>
    <cellStyle name="Input 2 6 10 4" xfId="1935" xr:uid="{00000000-0005-0000-0000-00002A070000}"/>
    <cellStyle name="Input 2 6 10 5" xfId="1936" xr:uid="{00000000-0005-0000-0000-00002B070000}"/>
    <cellStyle name="Input 2 6 11" xfId="1937" xr:uid="{00000000-0005-0000-0000-00002C070000}"/>
    <cellStyle name="Input 2 6 11 2" xfId="1938" xr:uid="{00000000-0005-0000-0000-00002D070000}"/>
    <cellStyle name="Input 2 6 11 3" xfId="1939" xr:uid="{00000000-0005-0000-0000-00002E070000}"/>
    <cellStyle name="Input 2 6 11 4" xfId="1940" xr:uid="{00000000-0005-0000-0000-00002F070000}"/>
    <cellStyle name="Input 2 6 11 5" xfId="1941" xr:uid="{00000000-0005-0000-0000-000030070000}"/>
    <cellStyle name="Input 2 6 12" xfId="1942" xr:uid="{00000000-0005-0000-0000-000031070000}"/>
    <cellStyle name="Input 2 6 12 2" xfId="1943" xr:uid="{00000000-0005-0000-0000-000032070000}"/>
    <cellStyle name="Input 2 6 12 3" xfId="1944" xr:uid="{00000000-0005-0000-0000-000033070000}"/>
    <cellStyle name="Input 2 6 12 4" xfId="1945" xr:uid="{00000000-0005-0000-0000-000034070000}"/>
    <cellStyle name="Input 2 6 12 5" xfId="1946" xr:uid="{00000000-0005-0000-0000-000035070000}"/>
    <cellStyle name="Input 2 6 13" xfId="1947" xr:uid="{00000000-0005-0000-0000-000036070000}"/>
    <cellStyle name="Input 2 6 13 2" xfId="1948" xr:uid="{00000000-0005-0000-0000-000037070000}"/>
    <cellStyle name="Input 2 6 13 3" xfId="1949" xr:uid="{00000000-0005-0000-0000-000038070000}"/>
    <cellStyle name="Input 2 6 13 4" xfId="1950" xr:uid="{00000000-0005-0000-0000-000039070000}"/>
    <cellStyle name="Input 2 6 13 5" xfId="1951" xr:uid="{00000000-0005-0000-0000-00003A070000}"/>
    <cellStyle name="Input 2 6 14" xfId="1952" xr:uid="{00000000-0005-0000-0000-00003B070000}"/>
    <cellStyle name="Input 2 6 14 2" xfId="1953" xr:uid="{00000000-0005-0000-0000-00003C070000}"/>
    <cellStyle name="Input 2 6 14 3" xfId="1954" xr:uid="{00000000-0005-0000-0000-00003D070000}"/>
    <cellStyle name="Input 2 6 14 4" xfId="1955" xr:uid="{00000000-0005-0000-0000-00003E070000}"/>
    <cellStyle name="Input 2 6 14 5" xfId="1956" xr:uid="{00000000-0005-0000-0000-00003F070000}"/>
    <cellStyle name="Input 2 6 15" xfId="1957" xr:uid="{00000000-0005-0000-0000-000040070000}"/>
    <cellStyle name="Input 2 6 15 2" xfId="1958" xr:uid="{00000000-0005-0000-0000-000041070000}"/>
    <cellStyle name="Input 2 6 15 3" xfId="1959" xr:uid="{00000000-0005-0000-0000-000042070000}"/>
    <cellStyle name="Input 2 6 15 4" xfId="1960" xr:uid="{00000000-0005-0000-0000-000043070000}"/>
    <cellStyle name="Input 2 6 15 5" xfId="1961" xr:uid="{00000000-0005-0000-0000-000044070000}"/>
    <cellStyle name="Input 2 6 16" xfId="1962" xr:uid="{00000000-0005-0000-0000-000045070000}"/>
    <cellStyle name="Input 2 6 16 2" xfId="1963" xr:uid="{00000000-0005-0000-0000-000046070000}"/>
    <cellStyle name="Input 2 6 16 3" xfId="1964" xr:uid="{00000000-0005-0000-0000-000047070000}"/>
    <cellStyle name="Input 2 6 16 4" xfId="1965" xr:uid="{00000000-0005-0000-0000-000048070000}"/>
    <cellStyle name="Input 2 6 16 5" xfId="1966" xr:uid="{00000000-0005-0000-0000-000049070000}"/>
    <cellStyle name="Input 2 6 17" xfId="1967" xr:uid="{00000000-0005-0000-0000-00004A070000}"/>
    <cellStyle name="Input 2 6 17 2" xfId="1968" xr:uid="{00000000-0005-0000-0000-00004B070000}"/>
    <cellStyle name="Input 2 6 17 3" xfId="1969" xr:uid="{00000000-0005-0000-0000-00004C070000}"/>
    <cellStyle name="Input 2 6 17 4" xfId="1970" xr:uid="{00000000-0005-0000-0000-00004D070000}"/>
    <cellStyle name="Input 2 6 17 5" xfId="1971" xr:uid="{00000000-0005-0000-0000-00004E070000}"/>
    <cellStyle name="Input 2 6 18" xfId="1972" xr:uid="{00000000-0005-0000-0000-00004F070000}"/>
    <cellStyle name="Input 2 6 18 2" xfId="1973" xr:uid="{00000000-0005-0000-0000-000050070000}"/>
    <cellStyle name="Input 2 6 18 3" xfId="1974" xr:uid="{00000000-0005-0000-0000-000051070000}"/>
    <cellStyle name="Input 2 6 18 4" xfId="1975" xr:uid="{00000000-0005-0000-0000-000052070000}"/>
    <cellStyle name="Input 2 6 18 5" xfId="1976" xr:uid="{00000000-0005-0000-0000-000053070000}"/>
    <cellStyle name="Input 2 6 19" xfId="1977" xr:uid="{00000000-0005-0000-0000-000054070000}"/>
    <cellStyle name="Input 2 6 19 2" xfId="1978" xr:uid="{00000000-0005-0000-0000-000055070000}"/>
    <cellStyle name="Input 2 6 19 3" xfId="1979" xr:uid="{00000000-0005-0000-0000-000056070000}"/>
    <cellStyle name="Input 2 6 19 4" xfId="1980" xr:uid="{00000000-0005-0000-0000-000057070000}"/>
    <cellStyle name="Input 2 6 19 5" xfId="1981" xr:uid="{00000000-0005-0000-0000-000058070000}"/>
    <cellStyle name="Input 2 6 2" xfId="1982" xr:uid="{00000000-0005-0000-0000-000059070000}"/>
    <cellStyle name="Input 2 6 2 2" xfId="1983" xr:uid="{00000000-0005-0000-0000-00005A070000}"/>
    <cellStyle name="Input 2 6 2 3" xfId="1984" xr:uid="{00000000-0005-0000-0000-00005B070000}"/>
    <cellStyle name="Input 2 6 2 4" xfId="1985" xr:uid="{00000000-0005-0000-0000-00005C070000}"/>
    <cellStyle name="Input 2 6 2 5" xfId="1986" xr:uid="{00000000-0005-0000-0000-00005D070000}"/>
    <cellStyle name="Input 2 6 20" xfId="1987" xr:uid="{00000000-0005-0000-0000-00005E070000}"/>
    <cellStyle name="Input 2 6 20 2" xfId="1988" xr:uid="{00000000-0005-0000-0000-00005F070000}"/>
    <cellStyle name="Input 2 6 20 3" xfId="1989" xr:uid="{00000000-0005-0000-0000-000060070000}"/>
    <cellStyle name="Input 2 6 20 4" xfId="1990" xr:uid="{00000000-0005-0000-0000-000061070000}"/>
    <cellStyle name="Input 2 6 20 5" xfId="1991" xr:uid="{00000000-0005-0000-0000-000062070000}"/>
    <cellStyle name="Input 2 6 21" xfId="1992" xr:uid="{00000000-0005-0000-0000-000063070000}"/>
    <cellStyle name="Input 2 6 21 2" xfId="1993" xr:uid="{00000000-0005-0000-0000-000064070000}"/>
    <cellStyle name="Input 2 6 21 3" xfId="1994" xr:uid="{00000000-0005-0000-0000-000065070000}"/>
    <cellStyle name="Input 2 6 21 4" xfId="1995" xr:uid="{00000000-0005-0000-0000-000066070000}"/>
    <cellStyle name="Input 2 6 21 5" xfId="1996" xr:uid="{00000000-0005-0000-0000-000067070000}"/>
    <cellStyle name="Input 2 6 22" xfId="1997" xr:uid="{00000000-0005-0000-0000-000068070000}"/>
    <cellStyle name="Input 2 6 22 2" xfId="1998" xr:uid="{00000000-0005-0000-0000-000069070000}"/>
    <cellStyle name="Input 2 6 22 3" xfId="1999" xr:uid="{00000000-0005-0000-0000-00006A070000}"/>
    <cellStyle name="Input 2 6 22 4" xfId="2000" xr:uid="{00000000-0005-0000-0000-00006B070000}"/>
    <cellStyle name="Input 2 6 23" xfId="2001" xr:uid="{00000000-0005-0000-0000-00006C070000}"/>
    <cellStyle name="Input 2 6 23 2" xfId="2002" xr:uid="{00000000-0005-0000-0000-00006D070000}"/>
    <cellStyle name="Input 2 6 23 3" xfId="2003" xr:uid="{00000000-0005-0000-0000-00006E070000}"/>
    <cellStyle name="Input 2 6 23 4" xfId="2004" xr:uid="{00000000-0005-0000-0000-00006F070000}"/>
    <cellStyle name="Input 2 6 24" xfId="2005" xr:uid="{00000000-0005-0000-0000-000070070000}"/>
    <cellStyle name="Input 2 6 24 2" xfId="2006" xr:uid="{00000000-0005-0000-0000-000071070000}"/>
    <cellStyle name="Input 2 6 24 3" xfId="2007" xr:uid="{00000000-0005-0000-0000-000072070000}"/>
    <cellStyle name="Input 2 6 24 4" xfId="2008" xr:uid="{00000000-0005-0000-0000-000073070000}"/>
    <cellStyle name="Input 2 6 25" xfId="2009" xr:uid="{00000000-0005-0000-0000-000074070000}"/>
    <cellStyle name="Input 2 6 25 2" xfId="2010" xr:uid="{00000000-0005-0000-0000-000075070000}"/>
    <cellStyle name="Input 2 6 25 3" xfId="2011" xr:uid="{00000000-0005-0000-0000-000076070000}"/>
    <cellStyle name="Input 2 6 25 4" xfId="2012" xr:uid="{00000000-0005-0000-0000-000077070000}"/>
    <cellStyle name="Input 2 6 3" xfId="2013" xr:uid="{00000000-0005-0000-0000-000078070000}"/>
    <cellStyle name="Input 2 6 3 2" xfId="2014" xr:uid="{00000000-0005-0000-0000-000079070000}"/>
    <cellStyle name="Input 2 6 3 3" xfId="2015" xr:uid="{00000000-0005-0000-0000-00007A070000}"/>
    <cellStyle name="Input 2 6 3 4" xfId="2016" xr:uid="{00000000-0005-0000-0000-00007B070000}"/>
    <cellStyle name="Input 2 6 3 5" xfId="2017" xr:uid="{00000000-0005-0000-0000-00007C070000}"/>
    <cellStyle name="Input 2 6 4" xfId="2018" xr:uid="{00000000-0005-0000-0000-00007D070000}"/>
    <cellStyle name="Input 2 6 4 2" xfId="2019" xr:uid="{00000000-0005-0000-0000-00007E070000}"/>
    <cellStyle name="Input 2 6 4 3" xfId="2020" xr:uid="{00000000-0005-0000-0000-00007F070000}"/>
    <cellStyle name="Input 2 6 4 4" xfId="2021" xr:uid="{00000000-0005-0000-0000-000080070000}"/>
    <cellStyle name="Input 2 6 4 5" xfId="2022" xr:uid="{00000000-0005-0000-0000-000081070000}"/>
    <cellStyle name="Input 2 6 5" xfId="2023" xr:uid="{00000000-0005-0000-0000-000082070000}"/>
    <cellStyle name="Input 2 6 5 2" xfId="2024" xr:uid="{00000000-0005-0000-0000-000083070000}"/>
    <cellStyle name="Input 2 6 5 3" xfId="2025" xr:uid="{00000000-0005-0000-0000-000084070000}"/>
    <cellStyle name="Input 2 6 5 4" xfId="2026" xr:uid="{00000000-0005-0000-0000-000085070000}"/>
    <cellStyle name="Input 2 6 5 5" xfId="2027" xr:uid="{00000000-0005-0000-0000-000086070000}"/>
    <cellStyle name="Input 2 6 6" xfId="2028" xr:uid="{00000000-0005-0000-0000-000087070000}"/>
    <cellStyle name="Input 2 6 6 2" xfId="2029" xr:uid="{00000000-0005-0000-0000-000088070000}"/>
    <cellStyle name="Input 2 6 6 3" xfId="2030" xr:uid="{00000000-0005-0000-0000-000089070000}"/>
    <cellStyle name="Input 2 6 6 4" xfId="2031" xr:uid="{00000000-0005-0000-0000-00008A070000}"/>
    <cellStyle name="Input 2 6 6 5" xfId="2032" xr:uid="{00000000-0005-0000-0000-00008B070000}"/>
    <cellStyle name="Input 2 6 7" xfId="2033" xr:uid="{00000000-0005-0000-0000-00008C070000}"/>
    <cellStyle name="Input 2 6 7 2" xfId="2034" xr:uid="{00000000-0005-0000-0000-00008D070000}"/>
    <cellStyle name="Input 2 6 7 3" xfId="2035" xr:uid="{00000000-0005-0000-0000-00008E070000}"/>
    <cellStyle name="Input 2 6 7 4" xfId="2036" xr:uid="{00000000-0005-0000-0000-00008F070000}"/>
    <cellStyle name="Input 2 6 7 5" xfId="2037" xr:uid="{00000000-0005-0000-0000-000090070000}"/>
    <cellStyle name="Input 2 6 8" xfId="2038" xr:uid="{00000000-0005-0000-0000-000091070000}"/>
    <cellStyle name="Input 2 6 8 2" xfId="2039" xr:uid="{00000000-0005-0000-0000-000092070000}"/>
    <cellStyle name="Input 2 6 8 3" xfId="2040" xr:uid="{00000000-0005-0000-0000-000093070000}"/>
    <cellStyle name="Input 2 6 8 4" xfId="2041" xr:uid="{00000000-0005-0000-0000-000094070000}"/>
    <cellStyle name="Input 2 6 8 5" xfId="2042" xr:uid="{00000000-0005-0000-0000-000095070000}"/>
    <cellStyle name="Input 2 6 9" xfId="2043" xr:uid="{00000000-0005-0000-0000-000096070000}"/>
    <cellStyle name="Input 2 6 9 2" xfId="2044" xr:uid="{00000000-0005-0000-0000-000097070000}"/>
    <cellStyle name="Input 2 6 9 3" xfId="2045" xr:uid="{00000000-0005-0000-0000-000098070000}"/>
    <cellStyle name="Input 2 6 9 4" xfId="2046" xr:uid="{00000000-0005-0000-0000-000099070000}"/>
    <cellStyle name="Input 2 6 9 5" xfId="2047" xr:uid="{00000000-0005-0000-0000-00009A070000}"/>
    <cellStyle name="Input 2 7" xfId="2048" xr:uid="{00000000-0005-0000-0000-00009B070000}"/>
    <cellStyle name="Input 2 7 2" xfId="2049" xr:uid="{00000000-0005-0000-0000-00009C070000}"/>
    <cellStyle name="Input 2 7 3" xfId="2050" xr:uid="{00000000-0005-0000-0000-00009D070000}"/>
    <cellStyle name="Input 2 7 4" xfId="2051" xr:uid="{00000000-0005-0000-0000-00009E070000}"/>
    <cellStyle name="Input 2 7 5" xfId="2052" xr:uid="{00000000-0005-0000-0000-00009F070000}"/>
    <cellStyle name="Input 2 8" xfId="2053" xr:uid="{00000000-0005-0000-0000-0000A0070000}"/>
    <cellStyle name="Input 2 8 2" xfId="2054" xr:uid="{00000000-0005-0000-0000-0000A1070000}"/>
    <cellStyle name="Input 2 8 3" xfId="2055" xr:uid="{00000000-0005-0000-0000-0000A2070000}"/>
    <cellStyle name="Input 2 8 4" xfId="2056" xr:uid="{00000000-0005-0000-0000-0000A3070000}"/>
    <cellStyle name="Input 2 8 5" xfId="2057" xr:uid="{00000000-0005-0000-0000-0000A4070000}"/>
    <cellStyle name="Input 2 9" xfId="2058" xr:uid="{00000000-0005-0000-0000-0000A5070000}"/>
    <cellStyle name="Input 2 9 2" xfId="2059" xr:uid="{00000000-0005-0000-0000-0000A6070000}"/>
    <cellStyle name="Input 2 9 3" xfId="2060" xr:uid="{00000000-0005-0000-0000-0000A7070000}"/>
    <cellStyle name="Input 2 9 4" xfId="2061" xr:uid="{00000000-0005-0000-0000-0000A8070000}"/>
    <cellStyle name="Input 2 9 5" xfId="2062" xr:uid="{00000000-0005-0000-0000-0000A9070000}"/>
    <cellStyle name="LEAName" xfId="83" xr:uid="{00000000-0005-0000-0000-0000AA070000}"/>
    <cellStyle name="LEAName 2" xfId="2063" xr:uid="{00000000-0005-0000-0000-0000AB070000}"/>
    <cellStyle name="LEANumber" xfId="84" xr:uid="{00000000-0005-0000-0000-0000AC070000}"/>
    <cellStyle name="LEANumber 2" xfId="2064" xr:uid="{00000000-0005-0000-0000-0000AD070000}"/>
    <cellStyle name="Linked Cell 2" xfId="85" xr:uid="{00000000-0005-0000-0000-0000AE070000}"/>
    <cellStyle name="Linked Cell 2 2" xfId="2065" xr:uid="{00000000-0005-0000-0000-0000AF070000}"/>
    <cellStyle name="log projection" xfId="86" xr:uid="{00000000-0005-0000-0000-0000B0070000}"/>
    <cellStyle name="Neutral 2" xfId="87" xr:uid="{00000000-0005-0000-0000-0000B1070000}"/>
    <cellStyle name="Neutral 2 2" xfId="2066" xr:uid="{00000000-0005-0000-0000-0000B2070000}"/>
    <cellStyle name="Neutral 3" xfId="3969" xr:uid="{99151CE0-5588-41B3-9A88-B31386AAA186}"/>
    <cellStyle name="Normal" xfId="0" builtinId="0"/>
    <cellStyle name="Normal - Style1" xfId="88" xr:uid="{00000000-0005-0000-0000-0000B4070000}"/>
    <cellStyle name="Normal - Style2" xfId="89" xr:uid="{00000000-0005-0000-0000-0000B5070000}"/>
    <cellStyle name="Normal - Style3" xfId="90" xr:uid="{00000000-0005-0000-0000-0000B6070000}"/>
    <cellStyle name="Normal - Style4" xfId="91" xr:uid="{00000000-0005-0000-0000-0000B7070000}"/>
    <cellStyle name="Normal - Style5" xfId="92" xr:uid="{00000000-0005-0000-0000-0000B8070000}"/>
    <cellStyle name="Normal 10" xfId="93" xr:uid="{00000000-0005-0000-0000-0000B9070000}"/>
    <cellStyle name="Normal 10 2" xfId="94" xr:uid="{00000000-0005-0000-0000-0000BA070000}"/>
    <cellStyle name="Normal 10 2 2" xfId="2067" xr:uid="{00000000-0005-0000-0000-0000BB070000}"/>
    <cellStyle name="Normal 10 2 2 2" xfId="2068" xr:uid="{00000000-0005-0000-0000-0000BC070000}"/>
    <cellStyle name="Normal 10 3" xfId="2069" xr:uid="{00000000-0005-0000-0000-0000BD070000}"/>
    <cellStyle name="Normal 10 3 2" xfId="2070" xr:uid="{00000000-0005-0000-0000-0000BE070000}"/>
    <cellStyle name="Normal 10 4" xfId="2071" xr:uid="{00000000-0005-0000-0000-0000BF070000}"/>
    <cellStyle name="Normal 10 4 2" xfId="2072" xr:uid="{00000000-0005-0000-0000-0000C0070000}"/>
    <cellStyle name="Normal 10 4 2 2" xfId="2073" xr:uid="{00000000-0005-0000-0000-0000C1070000}"/>
    <cellStyle name="Normal 10 4 3" xfId="2074" xr:uid="{00000000-0005-0000-0000-0000C2070000}"/>
    <cellStyle name="Normal 10 5" xfId="2075" xr:uid="{00000000-0005-0000-0000-0000C3070000}"/>
    <cellStyle name="Normal 10 6" xfId="2076" xr:uid="{00000000-0005-0000-0000-0000C4070000}"/>
    <cellStyle name="Normal 11" xfId="95" xr:uid="{00000000-0005-0000-0000-0000C5070000}"/>
    <cellStyle name="Normal 11 2" xfId="2077" xr:uid="{00000000-0005-0000-0000-0000C6070000}"/>
    <cellStyle name="Normal 11 2 10" xfId="201" xr:uid="{00000000-0005-0000-0000-0000C7070000}"/>
    <cellStyle name="Normal 11 2 2" xfId="3919" xr:uid="{00000000-0005-0000-0000-0000C8070000}"/>
    <cellStyle name="Normal 11 3" xfId="208" xr:uid="{00000000-0005-0000-0000-0000C9070000}"/>
    <cellStyle name="Normal 11 4" xfId="2078" xr:uid="{00000000-0005-0000-0000-0000CA070000}"/>
    <cellStyle name="Normal 12" xfId="96" xr:uid="{00000000-0005-0000-0000-0000CB070000}"/>
    <cellStyle name="Normal 12 2" xfId="97" xr:uid="{00000000-0005-0000-0000-0000CC070000}"/>
    <cellStyle name="Normal 12 2 2" xfId="2079" xr:uid="{00000000-0005-0000-0000-0000CD070000}"/>
    <cellStyle name="Normal 12 3" xfId="2080" xr:uid="{00000000-0005-0000-0000-0000CE070000}"/>
    <cellStyle name="Normal 12 3 2" xfId="2081" xr:uid="{00000000-0005-0000-0000-0000CF070000}"/>
    <cellStyle name="Normal 12 4" xfId="2082" xr:uid="{00000000-0005-0000-0000-0000D0070000}"/>
    <cellStyle name="Normal 12 5" xfId="2083" xr:uid="{00000000-0005-0000-0000-0000D1070000}"/>
    <cellStyle name="Normal 13" xfId="98" xr:uid="{00000000-0005-0000-0000-0000D2070000}"/>
    <cellStyle name="Normal 13 2" xfId="2084" xr:uid="{00000000-0005-0000-0000-0000D3070000}"/>
    <cellStyle name="Normal 13 3" xfId="2085" xr:uid="{00000000-0005-0000-0000-0000D4070000}"/>
    <cellStyle name="Normal 13 4" xfId="2086" xr:uid="{00000000-0005-0000-0000-0000D5070000}"/>
    <cellStyle name="Normal 14" xfId="99" xr:uid="{00000000-0005-0000-0000-0000D6070000}"/>
    <cellStyle name="Normal 14 2" xfId="100" xr:uid="{00000000-0005-0000-0000-0000D7070000}"/>
    <cellStyle name="Normal 14 2 2" xfId="2087" xr:uid="{00000000-0005-0000-0000-0000D8070000}"/>
    <cellStyle name="Normal 14 3" xfId="202" xr:uid="{00000000-0005-0000-0000-0000D9070000}"/>
    <cellStyle name="Normal 14 4" xfId="2088" xr:uid="{00000000-0005-0000-0000-0000DA070000}"/>
    <cellStyle name="Normal 15" xfId="101" xr:uid="{00000000-0005-0000-0000-0000DB070000}"/>
    <cellStyle name="Normal 15 2" xfId="2089" xr:uid="{00000000-0005-0000-0000-0000DC070000}"/>
    <cellStyle name="Normal 16" xfId="102" xr:uid="{00000000-0005-0000-0000-0000DD070000}"/>
    <cellStyle name="Normal 16 2" xfId="2090" xr:uid="{00000000-0005-0000-0000-0000DE070000}"/>
    <cellStyle name="Normal 16 3" xfId="2091" xr:uid="{00000000-0005-0000-0000-0000DF070000}"/>
    <cellStyle name="Normal 17" xfId="103" xr:uid="{00000000-0005-0000-0000-0000E0070000}"/>
    <cellStyle name="Normal 17 2" xfId="2092" xr:uid="{00000000-0005-0000-0000-0000E1070000}"/>
    <cellStyle name="Normal 17 3" xfId="2093" xr:uid="{00000000-0005-0000-0000-0000E2070000}"/>
    <cellStyle name="Normal 18" xfId="104" xr:uid="{00000000-0005-0000-0000-0000E3070000}"/>
    <cellStyle name="Normal 18 2" xfId="2094" xr:uid="{00000000-0005-0000-0000-0000E4070000}"/>
    <cellStyle name="Normal 18 3" xfId="2095" xr:uid="{00000000-0005-0000-0000-0000E5070000}"/>
    <cellStyle name="Normal 19" xfId="184" xr:uid="{00000000-0005-0000-0000-0000E6070000}"/>
    <cellStyle name="Normal 19 2" xfId="2096" xr:uid="{00000000-0005-0000-0000-0000E7070000}"/>
    <cellStyle name="Normal 19 3" xfId="2097" xr:uid="{00000000-0005-0000-0000-0000E8070000}"/>
    <cellStyle name="Normal 19 4" xfId="2098" xr:uid="{00000000-0005-0000-0000-0000E9070000}"/>
    <cellStyle name="Normal 2" xfId="105" xr:uid="{00000000-0005-0000-0000-0000EA070000}"/>
    <cellStyle name="Normal 2 10" xfId="2099" xr:uid="{00000000-0005-0000-0000-0000EB070000}"/>
    <cellStyle name="Normal 2 11" xfId="2100" xr:uid="{00000000-0005-0000-0000-0000EC070000}"/>
    <cellStyle name="Normal 2 12" xfId="2101" xr:uid="{00000000-0005-0000-0000-0000ED070000}"/>
    <cellStyle name="Normal 2 13" xfId="2102" xr:uid="{00000000-0005-0000-0000-0000EE070000}"/>
    <cellStyle name="Normal 2 14" xfId="2103" xr:uid="{00000000-0005-0000-0000-0000EF070000}"/>
    <cellStyle name="Normal 2 14 2" xfId="2104" xr:uid="{00000000-0005-0000-0000-0000F0070000}"/>
    <cellStyle name="Normal 2 15" xfId="2105" xr:uid="{00000000-0005-0000-0000-0000F1070000}"/>
    <cellStyle name="Normal 2 16" xfId="2106" xr:uid="{00000000-0005-0000-0000-0000F2070000}"/>
    <cellStyle name="Normal 2 17" xfId="2107" xr:uid="{00000000-0005-0000-0000-0000F3070000}"/>
    <cellStyle name="Normal 2 18" xfId="2108" xr:uid="{00000000-0005-0000-0000-0000F4070000}"/>
    <cellStyle name="Normal 2 19" xfId="2109" xr:uid="{00000000-0005-0000-0000-0000F5070000}"/>
    <cellStyle name="Normal 2 2" xfId="106" xr:uid="{00000000-0005-0000-0000-0000F6070000}"/>
    <cellStyle name="Normal 2 2 10" xfId="2110" xr:uid="{00000000-0005-0000-0000-0000F7070000}"/>
    <cellStyle name="Normal 2 2 10 2" xfId="2111" xr:uid="{00000000-0005-0000-0000-0000F8070000}"/>
    <cellStyle name="Normal 2 2 11" xfId="2112" xr:uid="{00000000-0005-0000-0000-0000F9070000}"/>
    <cellStyle name="Normal 2 2 11 2" xfId="2113" xr:uid="{00000000-0005-0000-0000-0000FA070000}"/>
    <cellStyle name="Normal 2 2 12" xfId="2114" xr:uid="{00000000-0005-0000-0000-0000FB070000}"/>
    <cellStyle name="Normal 2 2 13" xfId="2115" xr:uid="{00000000-0005-0000-0000-0000FC070000}"/>
    <cellStyle name="Normal 2 2 2" xfId="107" xr:uid="{00000000-0005-0000-0000-0000FD070000}"/>
    <cellStyle name="Normal 2 2 2 2" xfId="2116" xr:uid="{00000000-0005-0000-0000-0000FE070000}"/>
    <cellStyle name="Normal 2 2 2 2 2" xfId="2117" xr:uid="{00000000-0005-0000-0000-0000FF070000}"/>
    <cellStyle name="Normal 2 2 2 2 3" xfId="2118" xr:uid="{00000000-0005-0000-0000-000000080000}"/>
    <cellStyle name="Normal 2 2 2 2 4" xfId="3944" xr:uid="{00000000-0005-0000-0000-000001080000}"/>
    <cellStyle name="Normal 2 2 2 3" xfId="2119" xr:uid="{00000000-0005-0000-0000-000002080000}"/>
    <cellStyle name="Normal 2 2 2 3 2" xfId="2120" xr:uid="{00000000-0005-0000-0000-000003080000}"/>
    <cellStyle name="Normal 2 2 2 3 3" xfId="3929" xr:uid="{00000000-0005-0000-0000-000004080000}"/>
    <cellStyle name="Normal 2 2 2 4" xfId="2121" xr:uid="{00000000-0005-0000-0000-000005080000}"/>
    <cellStyle name="Normal 2 2 2 4 2" xfId="2122" xr:uid="{00000000-0005-0000-0000-000006080000}"/>
    <cellStyle name="Normal 2 2 2 5" xfId="2123" xr:uid="{00000000-0005-0000-0000-000007080000}"/>
    <cellStyle name="Normal 2 2 2 5 2" xfId="2124" xr:uid="{00000000-0005-0000-0000-000008080000}"/>
    <cellStyle name="Normal 2 2 2 6" xfId="2125" xr:uid="{00000000-0005-0000-0000-000009080000}"/>
    <cellStyle name="Normal 2 2 2 6 2" xfId="2126" xr:uid="{00000000-0005-0000-0000-00000A080000}"/>
    <cellStyle name="Normal 2 2 2 7" xfId="2127" xr:uid="{00000000-0005-0000-0000-00000B080000}"/>
    <cellStyle name="Normal 2 2 2 7 2" xfId="2128" xr:uid="{00000000-0005-0000-0000-00000C080000}"/>
    <cellStyle name="Normal 2 2 2 8" xfId="2129" xr:uid="{00000000-0005-0000-0000-00000D080000}"/>
    <cellStyle name="Normal 2 2 2 9" xfId="2130" xr:uid="{00000000-0005-0000-0000-00000E080000}"/>
    <cellStyle name="Normal 2 2 3" xfId="108" xr:uid="{00000000-0005-0000-0000-00000F080000}"/>
    <cellStyle name="Normal 2 2 3 2" xfId="2131" xr:uid="{00000000-0005-0000-0000-000010080000}"/>
    <cellStyle name="Normal 2 2 3 2 2" xfId="3945" xr:uid="{00000000-0005-0000-0000-000011080000}"/>
    <cellStyle name="Normal 2 2 3 3" xfId="2132" xr:uid="{00000000-0005-0000-0000-000012080000}"/>
    <cellStyle name="Normal 2 2 3 3 2" xfId="3930" xr:uid="{00000000-0005-0000-0000-000013080000}"/>
    <cellStyle name="Normal 2 2 4" xfId="2133" xr:uid="{00000000-0005-0000-0000-000014080000}"/>
    <cellStyle name="Normal 2 2 4 2" xfId="2134" xr:uid="{00000000-0005-0000-0000-000015080000}"/>
    <cellStyle name="Normal 2 2 4 3" xfId="3917" xr:uid="{00000000-0005-0000-0000-000016080000}"/>
    <cellStyle name="Normal 2 2 5" xfId="2135" xr:uid="{00000000-0005-0000-0000-000017080000}"/>
    <cellStyle name="Normal 2 2 5 2" xfId="2136" xr:uid="{00000000-0005-0000-0000-000018080000}"/>
    <cellStyle name="Normal 2 2 5 3" xfId="3943" xr:uid="{00000000-0005-0000-0000-000019080000}"/>
    <cellStyle name="Normal 2 2 6" xfId="2137" xr:uid="{00000000-0005-0000-0000-00001A080000}"/>
    <cellStyle name="Normal 2 2 6 2" xfId="2138" xr:uid="{00000000-0005-0000-0000-00001B080000}"/>
    <cellStyle name="Normal 2 2 6 3" xfId="3928" xr:uid="{00000000-0005-0000-0000-00001C080000}"/>
    <cellStyle name="Normal 2 2 7" xfId="2139" xr:uid="{00000000-0005-0000-0000-00001D080000}"/>
    <cellStyle name="Normal 2 2 7 2" xfId="2140" xr:uid="{00000000-0005-0000-0000-00001E080000}"/>
    <cellStyle name="Normal 2 2 8" xfId="2141" xr:uid="{00000000-0005-0000-0000-00001F080000}"/>
    <cellStyle name="Normal 2 2 8 2" xfId="2142" xr:uid="{00000000-0005-0000-0000-000020080000}"/>
    <cellStyle name="Normal 2 2 9" xfId="2143" xr:uid="{00000000-0005-0000-0000-000021080000}"/>
    <cellStyle name="Normal 2 2 9 2" xfId="2144" xr:uid="{00000000-0005-0000-0000-000022080000}"/>
    <cellStyle name="Normal 2 3" xfId="109" xr:uid="{00000000-0005-0000-0000-000023080000}"/>
    <cellStyle name="Normal 2 3 2" xfId="2145" xr:uid="{00000000-0005-0000-0000-000024080000}"/>
    <cellStyle name="Normal 2 3 2 2" xfId="3946" xr:uid="{00000000-0005-0000-0000-000025080000}"/>
    <cellStyle name="Normal 2 3 3" xfId="2146" xr:uid="{00000000-0005-0000-0000-000026080000}"/>
    <cellStyle name="Normal 2 3 3 2" xfId="3931" xr:uid="{00000000-0005-0000-0000-000027080000}"/>
    <cellStyle name="Normal 2 4" xfId="110" xr:uid="{00000000-0005-0000-0000-000028080000}"/>
    <cellStyle name="Normal 2 4 2" xfId="2147" xr:uid="{00000000-0005-0000-0000-000029080000}"/>
    <cellStyle name="Normal 2 5" xfId="111" xr:uid="{00000000-0005-0000-0000-00002A080000}"/>
    <cellStyle name="Normal 2 5 2" xfId="2148" xr:uid="{00000000-0005-0000-0000-00002B080000}"/>
    <cellStyle name="Normal 2 5 3" xfId="2149" xr:uid="{00000000-0005-0000-0000-00002C080000}"/>
    <cellStyle name="Normal 2 6" xfId="2150" xr:uid="{00000000-0005-0000-0000-00002D080000}"/>
    <cellStyle name="Normal 2 6 2" xfId="2151" xr:uid="{00000000-0005-0000-0000-00002E080000}"/>
    <cellStyle name="Normal 2 6 3" xfId="3942" xr:uid="{00000000-0005-0000-0000-00002F080000}"/>
    <cellStyle name="Normal 2 7" xfId="2152" xr:uid="{00000000-0005-0000-0000-000030080000}"/>
    <cellStyle name="Normal 2 7 2" xfId="2153" xr:uid="{00000000-0005-0000-0000-000031080000}"/>
    <cellStyle name="Normal 2 7 3" xfId="3920" xr:uid="{00000000-0005-0000-0000-000032080000}"/>
    <cellStyle name="Normal 2 8" xfId="2154" xr:uid="{00000000-0005-0000-0000-000033080000}"/>
    <cellStyle name="Normal 2 8 2" xfId="2155" xr:uid="{00000000-0005-0000-0000-000034080000}"/>
    <cellStyle name="Normal 2 9" xfId="112" xr:uid="{00000000-0005-0000-0000-000035080000}"/>
    <cellStyle name="Normal 2 9 2" xfId="2156" xr:uid="{00000000-0005-0000-0000-000036080000}"/>
    <cellStyle name="Normal 2_Acads List" xfId="113" xr:uid="{00000000-0005-0000-0000-000037080000}"/>
    <cellStyle name="Normal 20" xfId="203" xr:uid="{00000000-0005-0000-0000-000038080000}"/>
    <cellStyle name="Normal 20 2" xfId="2157" xr:uid="{00000000-0005-0000-0000-000039080000}"/>
    <cellStyle name="Normal 20 3" xfId="2158" xr:uid="{00000000-0005-0000-0000-00003A080000}"/>
    <cellStyle name="Normal 21" xfId="2159" xr:uid="{00000000-0005-0000-0000-00003B080000}"/>
    <cellStyle name="Normal 21 2" xfId="2160" xr:uid="{00000000-0005-0000-0000-00003C080000}"/>
    <cellStyle name="Normal 22" xfId="2161" xr:uid="{00000000-0005-0000-0000-00003D080000}"/>
    <cellStyle name="Normal 22 2" xfId="2162" xr:uid="{00000000-0005-0000-0000-00003E080000}"/>
    <cellStyle name="Normal 23" xfId="2163" xr:uid="{00000000-0005-0000-0000-00003F080000}"/>
    <cellStyle name="Normal 24" xfId="2164" xr:uid="{00000000-0005-0000-0000-000040080000}"/>
    <cellStyle name="Normal 25" xfId="2165" xr:uid="{00000000-0005-0000-0000-000041080000}"/>
    <cellStyle name="Normal 26" xfId="2166" xr:uid="{00000000-0005-0000-0000-000042080000}"/>
    <cellStyle name="Normal 27" xfId="2167" xr:uid="{00000000-0005-0000-0000-000043080000}"/>
    <cellStyle name="Normal 28" xfId="2168" xr:uid="{00000000-0005-0000-0000-000044080000}"/>
    <cellStyle name="Normal 29" xfId="2169" xr:uid="{00000000-0005-0000-0000-000045080000}"/>
    <cellStyle name="Normal 3" xfId="114" xr:uid="{00000000-0005-0000-0000-000046080000}"/>
    <cellStyle name="Normal 3 10" xfId="2170" xr:uid="{00000000-0005-0000-0000-000047080000}"/>
    <cellStyle name="Normal 3 11" xfId="2171" xr:uid="{00000000-0005-0000-0000-000048080000}"/>
    <cellStyle name="Normal 3 12" xfId="2172" xr:uid="{00000000-0005-0000-0000-000049080000}"/>
    <cellStyle name="Normal 3 13" xfId="2173" xr:uid="{00000000-0005-0000-0000-00004A080000}"/>
    <cellStyle name="Normal 3 13 2" xfId="2174" xr:uid="{00000000-0005-0000-0000-00004B080000}"/>
    <cellStyle name="Normal 3 14" xfId="2175" xr:uid="{00000000-0005-0000-0000-00004C080000}"/>
    <cellStyle name="Normal 3 2" xfId="115" xr:uid="{00000000-0005-0000-0000-00004D080000}"/>
    <cellStyle name="Normal 3 2 2" xfId="116" xr:uid="{00000000-0005-0000-0000-00004E080000}"/>
    <cellStyle name="Normal 3 2 2 2" xfId="2176" xr:uid="{00000000-0005-0000-0000-00004F080000}"/>
    <cellStyle name="Normal 3 2 3" xfId="2177" xr:uid="{00000000-0005-0000-0000-000050080000}"/>
    <cellStyle name="Normal 3 2 4" xfId="2178" xr:uid="{00000000-0005-0000-0000-000051080000}"/>
    <cellStyle name="Normal 3 2 5" xfId="2179" xr:uid="{00000000-0005-0000-0000-000052080000}"/>
    <cellStyle name="Normal 3 2 6" xfId="2180" xr:uid="{00000000-0005-0000-0000-000053080000}"/>
    <cellStyle name="Normal 3 2 7" xfId="2181" xr:uid="{00000000-0005-0000-0000-000054080000}"/>
    <cellStyle name="Normal 3 2 8" xfId="2182" xr:uid="{00000000-0005-0000-0000-000055080000}"/>
    <cellStyle name="Normal 3 2_Main Allocation Sheet" xfId="2183" xr:uid="{00000000-0005-0000-0000-000056080000}"/>
    <cellStyle name="Normal 3 3" xfId="117" xr:uid="{00000000-0005-0000-0000-000057080000}"/>
    <cellStyle name="Normal 3 3 2" xfId="2184" xr:uid="{00000000-0005-0000-0000-000058080000}"/>
    <cellStyle name="Normal 3 3 3" xfId="2185" xr:uid="{00000000-0005-0000-0000-000059080000}"/>
    <cellStyle name="Normal 3 4" xfId="118" xr:uid="{00000000-0005-0000-0000-00005A080000}"/>
    <cellStyle name="Normal 3 4 2" xfId="2186" xr:uid="{00000000-0005-0000-0000-00005B080000}"/>
    <cellStyle name="Normal 3 4 3" xfId="2187" xr:uid="{00000000-0005-0000-0000-00005C080000}"/>
    <cellStyle name="Normal 3 4 3 2 2" xfId="3972" xr:uid="{C6C539FD-2601-4A5A-BF5F-2D761F15B6D4}"/>
    <cellStyle name="Normal 3 5" xfId="2188" xr:uid="{00000000-0005-0000-0000-00005D080000}"/>
    <cellStyle name="Normal 3 5 2" xfId="2189" xr:uid="{00000000-0005-0000-0000-00005E080000}"/>
    <cellStyle name="Normal 3 5 3" xfId="3947" xr:uid="{00000000-0005-0000-0000-00005F080000}"/>
    <cellStyle name="Normal 3 6" xfId="2190" xr:uid="{00000000-0005-0000-0000-000060080000}"/>
    <cellStyle name="Normal 3 6 2" xfId="2191" xr:uid="{00000000-0005-0000-0000-000061080000}"/>
    <cellStyle name="Normal 3 7" xfId="2192" xr:uid="{00000000-0005-0000-0000-000062080000}"/>
    <cellStyle name="Normal 3 8" xfId="2193" xr:uid="{00000000-0005-0000-0000-000063080000}"/>
    <cellStyle name="Normal 3 9" xfId="2194" xr:uid="{00000000-0005-0000-0000-000064080000}"/>
    <cellStyle name="Normal 3_Colleges and Providers" xfId="2195" xr:uid="{00000000-0005-0000-0000-000065080000}"/>
    <cellStyle name="Normal 30" xfId="2196" xr:uid="{00000000-0005-0000-0000-000066080000}"/>
    <cellStyle name="Normal 31" xfId="2197" xr:uid="{00000000-0005-0000-0000-000067080000}"/>
    <cellStyle name="Normal 32" xfId="3954" xr:uid="{00000000-0005-0000-0000-000068080000}"/>
    <cellStyle name="Normal 33" xfId="2198" xr:uid="{00000000-0005-0000-0000-000069080000}"/>
    <cellStyle name="Normal 34" xfId="3971" xr:uid="{29569DA8-044C-4BD8-A441-7DEF3B1DEF36}"/>
    <cellStyle name="Normal 35" xfId="3958" xr:uid="{00000000-0005-0000-0000-00006A080000}"/>
    <cellStyle name="Normal 36" xfId="3973" xr:uid="{26E38277-1009-4A66-847D-5B85D9A1940F}"/>
    <cellStyle name="Normal 4" xfId="119" xr:uid="{00000000-0005-0000-0000-00006B080000}"/>
    <cellStyle name="Normal 4 10" xfId="2199" xr:uid="{00000000-0005-0000-0000-00006C080000}"/>
    <cellStyle name="Normal 4 10 2" xfId="2200" xr:uid="{00000000-0005-0000-0000-00006D080000}"/>
    <cellStyle name="Normal 4 11" xfId="2201" xr:uid="{00000000-0005-0000-0000-00006E080000}"/>
    <cellStyle name="Normal 4 2" xfId="120" xr:uid="{00000000-0005-0000-0000-00006F080000}"/>
    <cellStyle name="Normal 4 2 2" xfId="2202" xr:uid="{00000000-0005-0000-0000-000070080000}"/>
    <cellStyle name="Normal 4 2 2 2" xfId="2203" xr:uid="{00000000-0005-0000-0000-000071080000}"/>
    <cellStyle name="Normal 4 2 2 2 2" xfId="2204" xr:uid="{00000000-0005-0000-0000-000072080000}"/>
    <cellStyle name="Normal 4 2 2 2 2 2" xfId="2205" xr:uid="{00000000-0005-0000-0000-000073080000}"/>
    <cellStyle name="Normal 4 2 2 2 3" xfId="2206" xr:uid="{00000000-0005-0000-0000-000074080000}"/>
    <cellStyle name="Normal 4 2 2 3" xfId="2207" xr:uid="{00000000-0005-0000-0000-000075080000}"/>
    <cellStyle name="Normal 4 2 2 3 2" xfId="2208" xr:uid="{00000000-0005-0000-0000-000076080000}"/>
    <cellStyle name="Normal 4 2 2 4" xfId="2209" xr:uid="{00000000-0005-0000-0000-000077080000}"/>
    <cellStyle name="Normal 4 2 2 5" xfId="3949" xr:uid="{00000000-0005-0000-0000-000078080000}"/>
    <cellStyle name="Normal 4 2 3" xfId="2210" xr:uid="{00000000-0005-0000-0000-000079080000}"/>
    <cellStyle name="Normal 4 2 3 2" xfId="2211" xr:uid="{00000000-0005-0000-0000-00007A080000}"/>
    <cellStyle name="Normal 4 2 3 2 2" xfId="2212" xr:uid="{00000000-0005-0000-0000-00007B080000}"/>
    <cellStyle name="Normal 4 2 3 3" xfId="2213" xr:uid="{00000000-0005-0000-0000-00007C080000}"/>
    <cellStyle name="Normal 4 2 3 4" xfId="3938" xr:uid="{00000000-0005-0000-0000-00007D080000}"/>
    <cellStyle name="Normal 4 2 4" xfId="2214" xr:uid="{00000000-0005-0000-0000-00007E080000}"/>
    <cellStyle name="Normal 4 2 4 2" xfId="2215" xr:uid="{00000000-0005-0000-0000-00007F080000}"/>
    <cellStyle name="Normal 4 2 5" xfId="2216" xr:uid="{00000000-0005-0000-0000-000080080000}"/>
    <cellStyle name="Normal 4 2 6" xfId="2217" xr:uid="{00000000-0005-0000-0000-000081080000}"/>
    <cellStyle name="Normal 4 3" xfId="121" xr:uid="{00000000-0005-0000-0000-000082080000}"/>
    <cellStyle name="Normal 4 3 2" xfId="2218" xr:uid="{00000000-0005-0000-0000-000083080000}"/>
    <cellStyle name="Normal 4 3 2 2" xfId="2219" xr:uid="{00000000-0005-0000-0000-000084080000}"/>
    <cellStyle name="Normal 4 3 2 2 2" xfId="2220" xr:uid="{00000000-0005-0000-0000-000085080000}"/>
    <cellStyle name="Normal 4 3 2 2 2 2" xfId="2221" xr:uid="{00000000-0005-0000-0000-000086080000}"/>
    <cellStyle name="Normal 4 3 2 2 3" xfId="2222" xr:uid="{00000000-0005-0000-0000-000087080000}"/>
    <cellStyle name="Normal 4 3 2 3" xfId="2223" xr:uid="{00000000-0005-0000-0000-000088080000}"/>
    <cellStyle name="Normal 4 3 2 3 2" xfId="2224" xr:uid="{00000000-0005-0000-0000-000089080000}"/>
    <cellStyle name="Normal 4 3 2 4" xfId="2225" xr:uid="{00000000-0005-0000-0000-00008A080000}"/>
    <cellStyle name="Normal 4 3 2 5" xfId="3950" xr:uid="{00000000-0005-0000-0000-00008B080000}"/>
    <cellStyle name="Normal 4 3 3" xfId="2226" xr:uid="{00000000-0005-0000-0000-00008C080000}"/>
    <cellStyle name="Normal 4 3 3 2" xfId="2227" xr:uid="{00000000-0005-0000-0000-00008D080000}"/>
    <cellStyle name="Normal 4 3 3 2 2" xfId="2228" xr:uid="{00000000-0005-0000-0000-00008E080000}"/>
    <cellStyle name="Normal 4 3 3 3" xfId="2229" xr:uid="{00000000-0005-0000-0000-00008F080000}"/>
    <cellStyle name="Normal 4 3 3 4" xfId="3932" xr:uid="{00000000-0005-0000-0000-000090080000}"/>
    <cellStyle name="Normal 4 3 4" xfId="2230" xr:uid="{00000000-0005-0000-0000-000091080000}"/>
    <cellStyle name="Normal 4 3 4 2" xfId="2231" xr:uid="{00000000-0005-0000-0000-000092080000}"/>
    <cellStyle name="Normal 4 3 5" xfId="2232" xr:uid="{00000000-0005-0000-0000-000093080000}"/>
    <cellStyle name="Normal 4 3 6" xfId="2233" xr:uid="{00000000-0005-0000-0000-000094080000}"/>
    <cellStyle name="Normal 4 4" xfId="2234" xr:uid="{00000000-0005-0000-0000-000095080000}"/>
    <cellStyle name="Normal 4 4 2" xfId="2235" xr:uid="{00000000-0005-0000-0000-000096080000}"/>
    <cellStyle name="Normal 4 4 2 2" xfId="2236" xr:uid="{00000000-0005-0000-0000-000097080000}"/>
    <cellStyle name="Normal 4 4 2 2 2" xfId="2237" xr:uid="{00000000-0005-0000-0000-000098080000}"/>
    <cellStyle name="Normal 4 4 2 2 2 2" xfId="2238" xr:uid="{00000000-0005-0000-0000-000099080000}"/>
    <cellStyle name="Normal 4 4 2 2 3" xfId="2239" xr:uid="{00000000-0005-0000-0000-00009A080000}"/>
    <cellStyle name="Normal 4 4 2 3" xfId="2240" xr:uid="{00000000-0005-0000-0000-00009B080000}"/>
    <cellStyle name="Normal 4 4 2 3 2" xfId="2241" xr:uid="{00000000-0005-0000-0000-00009C080000}"/>
    <cellStyle name="Normal 4 4 2 4" xfId="2242" xr:uid="{00000000-0005-0000-0000-00009D080000}"/>
    <cellStyle name="Normal 4 4 3" xfId="2243" xr:uid="{00000000-0005-0000-0000-00009E080000}"/>
    <cellStyle name="Normal 4 4 3 2" xfId="2244" xr:uid="{00000000-0005-0000-0000-00009F080000}"/>
    <cellStyle name="Normal 4 4 3 2 2" xfId="2245" xr:uid="{00000000-0005-0000-0000-0000A0080000}"/>
    <cellStyle name="Normal 4 4 3 3" xfId="2246" xr:uid="{00000000-0005-0000-0000-0000A1080000}"/>
    <cellStyle name="Normal 4 4 4" xfId="2247" xr:uid="{00000000-0005-0000-0000-0000A2080000}"/>
    <cellStyle name="Normal 4 4 4 2" xfId="2248" xr:uid="{00000000-0005-0000-0000-0000A3080000}"/>
    <cellStyle name="Normal 4 4 5" xfId="2249" xr:uid="{00000000-0005-0000-0000-0000A4080000}"/>
    <cellStyle name="Normal 4 5" xfId="2250" xr:uid="{00000000-0005-0000-0000-0000A5080000}"/>
    <cellStyle name="Normal 4 5 2" xfId="2251" xr:uid="{00000000-0005-0000-0000-0000A6080000}"/>
    <cellStyle name="Normal 4 5 2 2" xfId="2252" xr:uid="{00000000-0005-0000-0000-0000A7080000}"/>
    <cellStyle name="Normal 4 5 2 2 2" xfId="2253" xr:uid="{00000000-0005-0000-0000-0000A8080000}"/>
    <cellStyle name="Normal 4 5 2 3" xfId="2254" xr:uid="{00000000-0005-0000-0000-0000A9080000}"/>
    <cellStyle name="Normal 4 5 3" xfId="2255" xr:uid="{00000000-0005-0000-0000-0000AA080000}"/>
    <cellStyle name="Normal 4 5 3 2" xfId="2256" xr:uid="{00000000-0005-0000-0000-0000AB080000}"/>
    <cellStyle name="Normal 4 5 4" xfId="2257" xr:uid="{00000000-0005-0000-0000-0000AC080000}"/>
    <cellStyle name="Normal 4 5 5" xfId="3948" xr:uid="{00000000-0005-0000-0000-0000AD080000}"/>
    <cellStyle name="Normal 4 6" xfId="2258" xr:uid="{00000000-0005-0000-0000-0000AE080000}"/>
    <cellStyle name="Normal 4 6 2" xfId="2259" xr:uid="{00000000-0005-0000-0000-0000AF080000}"/>
    <cellStyle name="Normal 4 6 2 2" xfId="2260" xr:uid="{00000000-0005-0000-0000-0000B0080000}"/>
    <cellStyle name="Normal 4 6 2 2 2" xfId="2261" xr:uid="{00000000-0005-0000-0000-0000B1080000}"/>
    <cellStyle name="Normal 4 6 2 3" xfId="2262" xr:uid="{00000000-0005-0000-0000-0000B2080000}"/>
    <cellStyle name="Normal 4 6 3" xfId="2263" xr:uid="{00000000-0005-0000-0000-0000B3080000}"/>
    <cellStyle name="Normal 4 6 3 2" xfId="2264" xr:uid="{00000000-0005-0000-0000-0000B4080000}"/>
    <cellStyle name="Normal 4 6 4" xfId="2265" xr:uid="{00000000-0005-0000-0000-0000B5080000}"/>
    <cellStyle name="Normal 4 6 5" xfId="3923" xr:uid="{00000000-0005-0000-0000-0000B6080000}"/>
    <cellStyle name="Normal 4 7" xfId="2266" xr:uid="{00000000-0005-0000-0000-0000B7080000}"/>
    <cellStyle name="Normal 4 7 2" xfId="2267" xr:uid="{00000000-0005-0000-0000-0000B8080000}"/>
    <cellStyle name="Normal 4 7 2 2" xfId="2268" xr:uid="{00000000-0005-0000-0000-0000B9080000}"/>
    <cellStyle name="Normal 4 7 3" xfId="2269" xr:uid="{00000000-0005-0000-0000-0000BA080000}"/>
    <cellStyle name="Normal 4 8" xfId="2270" xr:uid="{00000000-0005-0000-0000-0000BB080000}"/>
    <cellStyle name="Normal 4 8 2" xfId="2271" xr:uid="{00000000-0005-0000-0000-0000BC080000}"/>
    <cellStyle name="Normal 4 9" xfId="2272" xr:uid="{00000000-0005-0000-0000-0000BD080000}"/>
    <cellStyle name="Normal 4 9 2" xfId="2273" xr:uid="{00000000-0005-0000-0000-0000BE080000}"/>
    <cellStyle name="Normal 4_Regional Readiness Sheet" xfId="2274" xr:uid="{00000000-0005-0000-0000-0000BF080000}"/>
    <cellStyle name="Normal 48" xfId="2275" xr:uid="{00000000-0005-0000-0000-0000C0080000}"/>
    <cellStyle name="Normal 5" xfId="122" xr:uid="{00000000-0005-0000-0000-0000C1080000}"/>
    <cellStyle name="Normal 5 2" xfId="123" xr:uid="{00000000-0005-0000-0000-0000C2080000}"/>
    <cellStyle name="Normal 5 2 2" xfId="124" xr:uid="{00000000-0005-0000-0000-0000C3080000}"/>
    <cellStyle name="Normal 5 2 3" xfId="2276" xr:uid="{00000000-0005-0000-0000-0000C4080000}"/>
    <cellStyle name="Normal 5 3" xfId="125" xr:uid="{00000000-0005-0000-0000-0000C5080000}"/>
    <cellStyle name="Normal 5 3 2" xfId="126" xr:uid="{00000000-0005-0000-0000-0000C6080000}"/>
    <cellStyle name="Normal 5 3 3" xfId="2277" xr:uid="{00000000-0005-0000-0000-0000C7080000}"/>
    <cellStyle name="Normal 5 4" xfId="127" xr:uid="{00000000-0005-0000-0000-0000C8080000}"/>
    <cellStyle name="Normal 5 5" xfId="128" xr:uid="{00000000-0005-0000-0000-0000C9080000}"/>
    <cellStyle name="Normal 5 6" xfId="2278" xr:uid="{00000000-0005-0000-0000-0000CA080000}"/>
    <cellStyle name="Normal 5 6 2" xfId="3951" xr:uid="{00000000-0005-0000-0000-0000CB080000}"/>
    <cellStyle name="Normal 5 7" xfId="3924" xr:uid="{00000000-0005-0000-0000-0000CC080000}"/>
    <cellStyle name="Normal 58 2" xfId="3959" xr:uid="{00000000-0005-0000-0000-0000CD080000}"/>
    <cellStyle name="Normal 58 2 2" xfId="3962" xr:uid="{00000000-0005-0000-0000-0000CE080000}"/>
    <cellStyle name="Normal 58 2 2 21" xfId="3964" xr:uid="{AAD84B4D-1FBB-4848-AE2E-96F69F3B2F12}"/>
    <cellStyle name="Normal 6" xfId="129" xr:uid="{00000000-0005-0000-0000-0000CF080000}"/>
    <cellStyle name="Normal 6 2" xfId="130" xr:uid="{00000000-0005-0000-0000-0000D0080000}"/>
    <cellStyle name="Normal 6 2 2" xfId="2279" xr:uid="{00000000-0005-0000-0000-0000D1080000}"/>
    <cellStyle name="Normal 6 2 3" xfId="2280" xr:uid="{00000000-0005-0000-0000-0000D2080000}"/>
    <cellStyle name="Normal 6 2 4" xfId="2281" xr:uid="{00000000-0005-0000-0000-0000D3080000}"/>
    <cellStyle name="Normal 6 3" xfId="131" xr:uid="{00000000-0005-0000-0000-0000D4080000}"/>
    <cellStyle name="Normal 6 3 2" xfId="132" xr:uid="{00000000-0005-0000-0000-0000D5080000}"/>
    <cellStyle name="Normal 6 3 2 2" xfId="2282" xr:uid="{00000000-0005-0000-0000-0000D6080000}"/>
    <cellStyle name="Normal 6 3 3" xfId="2283" xr:uid="{00000000-0005-0000-0000-0000D7080000}"/>
    <cellStyle name="Normal 6 3 4" xfId="3933" xr:uid="{00000000-0005-0000-0000-0000D8080000}"/>
    <cellStyle name="Normal 6 4" xfId="133" xr:uid="{00000000-0005-0000-0000-0000D9080000}"/>
    <cellStyle name="Normal 6 4 2" xfId="2284" xr:uid="{00000000-0005-0000-0000-0000DA080000}"/>
    <cellStyle name="Normal 6 5" xfId="2285" xr:uid="{00000000-0005-0000-0000-0000DB080000}"/>
    <cellStyle name="Normal 6 5 2" xfId="3952" xr:uid="{00000000-0005-0000-0000-0000DC080000}"/>
    <cellStyle name="Normal 6 6" xfId="3955" xr:uid="{00000000-0005-0000-0000-0000DD080000}"/>
    <cellStyle name="Normal 60" xfId="3960" xr:uid="{00000000-0005-0000-0000-0000DE080000}"/>
    <cellStyle name="Normal 60 21" xfId="3963" xr:uid="{EDCAFD6D-5E1D-42F3-8F77-D52E65179751}"/>
    <cellStyle name="Normal 7" xfId="134" xr:uid="{00000000-0005-0000-0000-0000DF080000}"/>
    <cellStyle name="Normal 7 2" xfId="135" xr:uid="{00000000-0005-0000-0000-0000E0080000}"/>
    <cellStyle name="Normal 7 2 2" xfId="2286" xr:uid="{00000000-0005-0000-0000-0000E1080000}"/>
    <cellStyle name="Normal 7 2 3" xfId="2287" xr:uid="{00000000-0005-0000-0000-0000E2080000}"/>
    <cellStyle name="Normal 7 3" xfId="2288" xr:uid="{00000000-0005-0000-0000-0000E3080000}"/>
    <cellStyle name="Normal 7 3 2" xfId="3953" xr:uid="{00000000-0005-0000-0000-0000E4080000}"/>
    <cellStyle name="Normal 7 4" xfId="2289" xr:uid="{00000000-0005-0000-0000-0000E5080000}"/>
    <cellStyle name="Normal 7 4 2" xfId="2290" xr:uid="{00000000-0005-0000-0000-0000E6080000}"/>
    <cellStyle name="Normal 7 4 3" xfId="3934" xr:uid="{00000000-0005-0000-0000-0000E7080000}"/>
    <cellStyle name="Normal 7 5" xfId="2291" xr:uid="{00000000-0005-0000-0000-0000E8080000}"/>
    <cellStyle name="Normal 7 6" xfId="3956" xr:uid="{00000000-0005-0000-0000-0000E9080000}"/>
    <cellStyle name="Normal 8" xfId="136" xr:uid="{00000000-0005-0000-0000-0000EA080000}"/>
    <cellStyle name="Normal 8 2" xfId="137" xr:uid="{00000000-0005-0000-0000-0000EB080000}"/>
    <cellStyle name="Normal 8 2 2" xfId="2292" xr:uid="{00000000-0005-0000-0000-0000EC080000}"/>
    <cellStyle name="Normal 8 3" xfId="204" xr:uid="{00000000-0005-0000-0000-0000ED080000}"/>
    <cellStyle name="Normal 8 4" xfId="3935" xr:uid="{00000000-0005-0000-0000-0000EE080000}"/>
    <cellStyle name="Normal 9" xfId="138" xr:uid="{00000000-0005-0000-0000-0000EF080000}"/>
    <cellStyle name="Normal 9 2" xfId="139" xr:uid="{00000000-0005-0000-0000-0000F0080000}"/>
    <cellStyle name="Normal 9 2 2" xfId="2293" xr:uid="{00000000-0005-0000-0000-0000F1080000}"/>
    <cellStyle name="Normal 9 2 2 2" xfId="2294" xr:uid="{00000000-0005-0000-0000-0000F2080000}"/>
    <cellStyle name="Normal 9 2 3" xfId="2295" xr:uid="{00000000-0005-0000-0000-0000F3080000}"/>
    <cellStyle name="Normal 9 3" xfId="2296" xr:uid="{00000000-0005-0000-0000-0000F4080000}"/>
    <cellStyle name="Normal 9 3 2" xfId="2297" xr:uid="{00000000-0005-0000-0000-0000F5080000}"/>
    <cellStyle name="Normal 9 4" xfId="2298" xr:uid="{00000000-0005-0000-0000-0000F6080000}"/>
    <cellStyle name="Normal 9 4 2" xfId="2299" xr:uid="{00000000-0005-0000-0000-0000F7080000}"/>
    <cellStyle name="Normal 9 4 2 2" xfId="2300" xr:uid="{00000000-0005-0000-0000-0000F8080000}"/>
    <cellStyle name="Normal 9 4 3" xfId="2301" xr:uid="{00000000-0005-0000-0000-0000F9080000}"/>
    <cellStyle name="Normal 9 5" xfId="2302" xr:uid="{00000000-0005-0000-0000-0000FA080000}"/>
    <cellStyle name="NormalStyleCurrency" xfId="2303" xr:uid="{00000000-0005-0000-0000-0000FC080000}"/>
    <cellStyle name="NormalStyleText" xfId="2304" xr:uid="{00000000-0005-0000-0000-0000FD080000}"/>
    <cellStyle name="Note 2" xfId="140" xr:uid="{00000000-0005-0000-0000-0000FE080000}"/>
    <cellStyle name="Note 2 2" xfId="141" xr:uid="{00000000-0005-0000-0000-0000FF080000}"/>
    <cellStyle name="Note 2 2 10" xfId="2305" xr:uid="{00000000-0005-0000-0000-000000090000}"/>
    <cellStyle name="Note 2 2 10 2" xfId="2306" xr:uid="{00000000-0005-0000-0000-000001090000}"/>
    <cellStyle name="Note 2 2 10 3" xfId="2307" xr:uid="{00000000-0005-0000-0000-000002090000}"/>
    <cellStyle name="Note 2 2 10 4" xfId="2308" xr:uid="{00000000-0005-0000-0000-000003090000}"/>
    <cellStyle name="Note 2 2 10 5" xfId="2309" xr:uid="{00000000-0005-0000-0000-000004090000}"/>
    <cellStyle name="Note 2 2 11" xfId="2310" xr:uid="{00000000-0005-0000-0000-000005090000}"/>
    <cellStyle name="Note 2 2 11 2" xfId="2311" xr:uid="{00000000-0005-0000-0000-000006090000}"/>
    <cellStyle name="Note 2 2 11 3" xfId="2312" xr:uid="{00000000-0005-0000-0000-000007090000}"/>
    <cellStyle name="Note 2 2 11 4" xfId="2313" xr:uid="{00000000-0005-0000-0000-000008090000}"/>
    <cellStyle name="Note 2 2 11 5" xfId="2314" xr:uid="{00000000-0005-0000-0000-000009090000}"/>
    <cellStyle name="Note 2 2 12" xfId="2315" xr:uid="{00000000-0005-0000-0000-00000A090000}"/>
    <cellStyle name="Note 2 2 12 2" xfId="2316" xr:uid="{00000000-0005-0000-0000-00000B090000}"/>
    <cellStyle name="Note 2 2 12 3" xfId="2317" xr:uid="{00000000-0005-0000-0000-00000C090000}"/>
    <cellStyle name="Note 2 2 12 4" xfId="2318" xr:uid="{00000000-0005-0000-0000-00000D090000}"/>
    <cellStyle name="Note 2 2 12 5" xfId="2319" xr:uid="{00000000-0005-0000-0000-00000E090000}"/>
    <cellStyle name="Note 2 2 13" xfId="2320" xr:uid="{00000000-0005-0000-0000-00000F090000}"/>
    <cellStyle name="Note 2 2 13 2" xfId="2321" xr:uid="{00000000-0005-0000-0000-000010090000}"/>
    <cellStyle name="Note 2 2 13 3" xfId="2322" xr:uid="{00000000-0005-0000-0000-000011090000}"/>
    <cellStyle name="Note 2 2 13 4" xfId="2323" xr:uid="{00000000-0005-0000-0000-000012090000}"/>
    <cellStyle name="Note 2 2 14" xfId="2324" xr:uid="{00000000-0005-0000-0000-000013090000}"/>
    <cellStyle name="Note 2 2 14 2" xfId="2325" xr:uid="{00000000-0005-0000-0000-000014090000}"/>
    <cellStyle name="Note 2 2 14 3" xfId="2326" xr:uid="{00000000-0005-0000-0000-000015090000}"/>
    <cellStyle name="Note 2 2 14 4" xfId="2327" xr:uid="{00000000-0005-0000-0000-000016090000}"/>
    <cellStyle name="Note 2 2 15" xfId="2328" xr:uid="{00000000-0005-0000-0000-000017090000}"/>
    <cellStyle name="Note 2 2 15 2" xfId="2329" xr:uid="{00000000-0005-0000-0000-000018090000}"/>
    <cellStyle name="Note 2 2 15 3" xfId="2330" xr:uid="{00000000-0005-0000-0000-000019090000}"/>
    <cellStyle name="Note 2 2 15 4" xfId="2331" xr:uid="{00000000-0005-0000-0000-00001A090000}"/>
    <cellStyle name="Note 2 2 2" xfId="142" xr:uid="{00000000-0005-0000-0000-00001B090000}"/>
    <cellStyle name="Note 2 2 2 10" xfId="2332" xr:uid="{00000000-0005-0000-0000-00001C090000}"/>
    <cellStyle name="Note 2 2 2 10 2" xfId="2333" xr:uid="{00000000-0005-0000-0000-00001D090000}"/>
    <cellStyle name="Note 2 2 2 10 3" xfId="2334" xr:uid="{00000000-0005-0000-0000-00001E090000}"/>
    <cellStyle name="Note 2 2 2 10 4" xfId="2335" xr:uid="{00000000-0005-0000-0000-00001F090000}"/>
    <cellStyle name="Note 2 2 2 10 5" xfId="2336" xr:uid="{00000000-0005-0000-0000-000020090000}"/>
    <cellStyle name="Note 2 2 2 11" xfId="2337" xr:uid="{00000000-0005-0000-0000-000021090000}"/>
    <cellStyle name="Note 2 2 2 11 2" xfId="2338" xr:uid="{00000000-0005-0000-0000-000022090000}"/>
    <cellStyle name="Note 2 2 2 11 3" xfId="2339" xr:uid="{00000000-0005-0000-0000-000023090000}"/>
    <cellStyle name="Note 2 2 2 11 4" xfId="2340" xr:uid="{00000000-0005-0000-0000-000024090000}"/>
    <cellStyle name="Note 2 2 2 11 5" xfId="2341" xr:uid="{00000000-0005-0000-0000-000025090000}"/>
    <cellStyle name="Note 2 2 2 12" xfId="2342" xr:uid="{00000000-0005-0000-0000-000026090000}"/>
    <cellStyle name="Note 2 2 2 12 2" xfId="2343" xr:uid="{00000000-0005-0000-0000-000027090000}"/>
    <cellStyle name="Note 2 2 2 12 3" xfId="2344" xr:uid="{00000000-0005-0000-0000-000028090000}"/>
    <cellStyle name="Note 2 2 2 12 4" xfId="2345" xr:uid="{00000000-0005-0000-0000-000029090000}"/>
    <cellStyle name="Note 2 2 2 12 5" xfId="2346" xr:uid="{00000000-0005-0000-0000-00002A090000}"/>
    <cellStyle name="Note 2 2 2 13" xfId="2347" xr:uid="{00000000-0005-0000-0000-00002B090000}"/>
    <cellStyle name="Note 2 2 2 13 2" xfId="2348" xr:uid="{00000000-0005-0000-0000-00002C090000}"/>
    <cellStyle name="Note 2 2 2 13 3" xfId="2349" xr:uid="{00000000-0005-0000-0000-00002D090000}"/>
    <cellStyle name="Note 2 2 2 13 4" xfId="2350" xr:uid="{00000000-0005-0000-0000-00002E090000}"/>
    <cellStyle name="Note 2 2 2 13 5" xfId="2351" xr:uid="{00000000-0005-0000-0000-00002F090000}"/>
    <cellStyle name="Note 2 2 2 14" xfId="2352" xr:uid="{00000000-0005-0000-0000-000030090000}"/>
    <cellStyle name="Note 2 2 2 14 2" xfId="2353" xr:uid="{00000000-0005-0000-0000-000031090000}"/>
    <cellStyle name="Note 2 2 2 14 3" xfId="2354" xr:uid="{00000000-0005-0000-0000-000032090000}"/>
    <cellStyle name="Note 2 2 2 14 4" xfId="2355" xr:uid="{00000000-0005-0000-0000-000033090000}"/>
    <cellStyle name="Note 2 2 2 14 5" xfId="2356" xr:uid="{00000000-0005-0000-0000-000034090000}"/>
    <cellStyle name="Note 2 2 2 15" xfId="2357" xr:uid="{00000000-0005-0000-0000-000035090000}"/>
    <cellStyle name="Note 2 2 2 15 2" xfId="2358" xr:uid="{00000000-0005-0000-0000-000036090000}"/>
    <cellStyle name="Note 2 2 2 15 3" xfId="2359" xr:uid="{00000000-0005-0000-0000-000037090000}"/>
    <cellStyle name="Note 2 2 2 15 4" xfId="2360" xr:uid="{00000000-0005-0000-0000-000038090000}"/>
    <cellStyle name="Note 2 2 2 15 5" xfId="2361" xr:uid="{00000000-0005-0000-0000-000039090000}"/>
    <cellStyle name="Note 2 2 2 16" xfId="2362" xr:uid="{00000000-0005-0000-0000-00003A090000}"/>
    <cellStyle name="Note 2 2 2 16 2" xfId="2363" xr:uid="{00000000-0005-0000-0000-00003B090000}"/>
    <cellStyle name="Note 2 2 2 16 3" xfId="2364" xr:uid="{00000000-0005-0000-0000-00003C090000}"/>
    <cellStyle name="Note 2 2 2 16 4" xfId="2365" xr:uid="{00000000-0005-0000-0000-00003D090000}"/>
    <cellStyle name="Note 2 2 2 16 5" xfId="2366" xr:uid="{00000000-0005-0000-0000-00003E090000}"/>
    <cellStyle name="Note 2 2 2 17" xfId="2367" xr:uid="{00000000-0005-0000-0000-00003F090000}"/>
    <cellStyle name="Note 2 2 2 17 2" xfId="2368" xr:uid="{00000000-0005-0000-0000-000040090000}"/>
    <cellStyle name="Note 2 2 2 17 3" xfId="2369" xr:uid="{00000000-0005-0000-0000-000041090000}"/>
    <cellStyle name="Note 2 2 2 17 4" xfId="2370" xr:uid="{00000000-0005-0000-0000-000042090000}"/>
    <cellStyle name="Note 2 2 2 17 5" xfId="2371" xr:uid="{00000000-0005-0000-0000-000043090000}"/>
    <cellStyle name="Note 2 2 2 18" xfId="2372" xr:uid="{00000000-0005-0000-0000-000044090000}"/>
    <cellStyle name="Note 2 2 2 18 2" xfId="2373" xr:uid="{00000000-0005-0000-0000-000045090000}"/>
    <cellStyle name="Note 2 2 2 18 3" xfId="2374" xr:uid="{00000000-0005-0000-0000-000046090000}"/>
    <cellStyle name="Note 2 2 2 18 4" xfId="2375" xr:uid="{00000000-0005-0000-0000-000047090000}"/>
    <cellStyle name="Note 2 2 2 18 5" xfId="2376" xr:uid="{00000000-0005-0000-0000-000048090000}"/>
    <cellStyle name="Note 2 2 2 19" xfId="2377" xr:uid="{00000000-0005-0000-0000-000049090000}"/>
    <cellStyle name="Note 2 2 2 19 2" xfId="2378" xr:uid="{00000000-0005-0000-0000-00004A090000}"/>
    <cellStyle name="Note 2 2 2 19 3" xfId="2379" xr:uid="{00000000-0005-0000-0000-00004B090000}"/>
    <cellStyle name="Note 2 2 2 19 4" xfId="2380" xr:uid="{00000000-0005-0000-0000-00004C090000}"/>
    <cellStyle name="Note 2 2 2 2" xfId="2381" xr:uid="{00000000-0005-0000-0000-00004D090000}"/>
    <cellStyle name="Note 2 2 2 2 2" xfId="2382" xr:uid="{00000000-0005-0000-0000-00004E090000}"/>
    <cellStyle name="Note 2 2 2 2 3" xfId="2383" xr:uid="{00000000-0005-0000-0000-00004F090000}"/>
    <cellStyle name="Note 2 2 2 2 4" xfId="2384" xr:uid="{00000000-0005-0000-0000-000050090000}"/>
    <cellStyle name="Note 2 2 2 2 5" xfId="2385" xr:uid="{00000000-0005-0000-0000-000051090000}"/>
    <cellStyle name="Note 2 2 2 20" xfId="2386" xr:uid="{00000000-0005-0000-0000-000052090000}"/>
    <cellStyle name="Note 2 2 2 20 2" xfId="2387" xr:uid="{00000000-0005-0000-0000-000053090000}"/>
    <cellStyle name="Note 2 2 2 20 3" xfId="2388" xr:uid="{00000000-0005-0000-0000-000054090000}"/>
    <cellStyle name="Note 2 2 2 20 4" xfId="2389" xr:uid="{00000000-0005-0000-0000-000055090000}"/>
    <cellStyle name="Note 2 2 2 21" xfId="2390" xr:uid="{00000000-0005-0000-0000-000056090000}"/>
    <cellStyle name="Note 2 2 2 21 2" xfId="2391" xr:uid="{00000000-0005-0000-0000-000057090000}"/>
    <cellStyle name="Note 2 2 2 21 3" xfId="2392" xr:uid="{00000000-0005-0000-0000-000058090000}"/>
    <cellStyle name="Note 2 2 2 21 4" xfId="2393" xr:uid="{00000000-0005-0000-0000-000059090000}"/>
    <cellStyle name="Note 2 2 2 22" xfId="2394" xr:uid="{00000000-0005-0000-0000-00005A090000}"/>
    <cellStyle name="Note 2 2 2 22 2" xfId="2395" xr:uid="{00000000-0005-0000-0000-00005B090000}"/>
    <cellStyle name="Note 2 2 2 22 3" xfId="2396" xr:uid="{00000000-0005-0000-0000-00005C090000}"/>
    <cellStyle name="Note 2 2 2 22 4" xfId="2397" xr:uid="{00000000-0005-0000-0000-00005D090000}"/>
    <cellStyle name="Note 2 2 2 23" xfId="2398" xr:uid="{00000000-0005-0000-0000-00005E090000}"/>
    <cellStyle name="Note 2 2 2 3" xfId="2399" xr:uid="{00000000-0005-0000-0000-00005F090000}"/>
    <cellStyle name="Note 2 2 2 3 2" xfId="2400" xr:uid="{00000000-0005-0000-0000-000060090000}"/>
    <cellStyle name="Note 2 2 2 3 3" xfId="2401" xr:uid="{00000000-0005-0000-0000-000061090000}"/>
    <cellStyle name="Note 2 2 2 3 4" xfId="2402" xr:uid="{00000000-0005-0000-0000-000062090000}"/>
    <cellStyle name="Note 2 2 2 3 5" xfId="2403" xr:uid="{00000000-0005-0000-0000-000063090000}"/>
    <cellStyle name="Note 2 2 2 4" xfId="2404" xr:uid="{00000000-0005-0000-0000-000064090000}"/>
    <cellStyle name="Note 2 2 2 4 2" xfId="2405" xr:uid="{00000000-0005-0000-0000-000065090000}"/>
    <cellStyle name="Note 2 2 2 4 3" xfId="2406" xr:uid="{00000000-0005-0000-0000-000066090000}"/>
    <cellStyle name="Note 2 2 2 4 4" xfId="2407" xr:uid="{00000000-0005-0000-0000-000067090000}"/>
    <cellStyle name="Note 2 2 2 4 5" xfId="2408" xr:uid="{00000000-0005-0000-0000-000068090000}"/>
    <cellStyle name="Note 2 2 2 5" xfId="2409" xr:uid="{00000000-0005-0000-0000-000069090000}"/>
    <cellStyle name="Note 2 2 2 5 2" xfId="2410" xr:uid="{00000000-0005-0000-0000-00006A090000}"/>
    <cellStyle name="Note 2 2 2 5 3" xfId="2411" xr:uid="{00000000-0005-0000-0000-00006B090000}"/>
    <cellStyle name="Note 2 2 2 5 4" xfId="2412" xr:uid="{00000000-0005-0000-0000-00006C090000}"/>
    <cellStyle name="Note 2 2 2 5 5" xfId="2413" xr:uid="{00000000-0005-0000-0000-00006D090000}"/>
    <cellStyle name="Note 2 2 2 6" xfId="2414" xr:uid="{00000000-0005-0000-0000-00006E090000}"/>
    <cellStyle name="Note 2 2 2 6 2" xfId="2415" xr:uid="{00000000-0005-0000-0000-00006F090000}"/>
    <cellStyle name="Note 2 2 2 6 3" xfId="2416" xr:uid="{00000000-0005-0000-0000-000070090000}"/>
    <cellStyle name="Note 2 2 2 6 4" xfId="2417" xr:uid="{00000000-0005-0000-0000-000071090000}"/>
    <cellStyle name="Note 2 2 2 6 5" xfId="2418" xr:uid="{00000000-0005-0000-0000-000072090000}"/>
    <cellStyle name="Note 2 2 2 7" xfId="2419" xr:uid="{00000000-0005-0000-0000-000073090000}"/>
    <cellStyle name="Note 2 2 2 7 2" xfId="2420" xr:uid="{00000000-0005-0000-0000-000074090000}"/>
    <cellStyle name="Note 2 2 2 7 3" xfId="2421" xr:uid="{00000000-0005-0000-0000-000075090000}"/>
    <cellStyle name="Note 2 2 2 7 4" xfId="2422" xr:uid="{00000000-0005-0000-0000-000076090000}"/>
    <cellStyle name="Note 2 2 2 7 5" xfId="2423" xr:uid="{00000000-0005-0000-0000-000077090000}"/>
    <cellStyle name="Note 2 2 2 8" xfId="2424" xr:uid="{00000000-0005-0000-0000-000078090000}"/>
    <cellStyle name="Note 2 2 2 8 2" xfId="2425" xr:uid="{00000000-0005-0000-0000-000079090000}"/>
    <cellStyle name="Note 2 2 2 8 3" xfId="2426" xr:uid="{00000000-0005-0000-0000-00007A090000}"/>
    <cellStyle name="Note 2 2 2 8 4" xfId="2427" xr:uid="{00000000-0005-0000-0000-00007B090000}"/>
    <cellStyle name="Note 2 2 2 8 5" xfId="2428" xr:uid="{00000000-0005-0000-0000-00007C090000}"/>
    <cellStyle name="Note 2 2 2 9" xfId="2429" xr:uid="{00000000-0005-0000-0000-00007D090000}"/>
    <cellStyle name="Note 2 2 2 9 2" xfId="2430" xr:uid="{00000000-0005-0000-0000-00007E090000}"/>
    <cellStyle name="Note 2 2 2 9 3" xfId="2431" xr:uid="{00000000-0005-0000-0000-00007F090000}"/>
    <cellStyle name="Note 2 2 2 9 4" xfId="2432" xr:uid="{00000000-0005-0000-0000-000080090000}"/>
    <cellStyle name="Note 2 2 2 9 5" xfId="2433" xr:uid="{00000000-0005-0000-0000-000081090000}"/>
    <cellStyle name="Note 2 2 3" xfId="2434" xr:uid="{00000000-0005-0000-0000-000082090000}"/>
    <cellStyle name="Note 2 2 3 10" xfId="2435" xr:uid="{00000000-0005-0000-0000-000083090000}"/>
    <cellStyle name="Note 2 2 3 10 2" xfId="2436" xr:uid="{00000000-0005-0000-0000-000084090000}"/>
    <cellStyle name="Note 2 2 3 10 3" xfId="2437" xr:uid="{00000000-0005-0000-0000-000085090000}"/>
    <cellStyle name="Note 2 2 3 10 4" xfId="2438" xr:uid="{00000000-0005-0000-0000-000086090000}"/>
    <cellStyle name="Note 2 2 3 10 5" xfId="2439" xr:uid="{00000000-0005-0000-0000-000087090000}"/>
    <cellStyle name="Note 2 2 3 11" xfId="2440" xr:uid="{00000000-0005-0000-0000-000088090000}"/>
    <cellStyle name="Note 2 2 3 11 2" xfId="2441" xr:uid="{00000000-0005-0000-0000-000089090000}"/>
    <cellStyle name="Note 2 2 3 11 3" xfId="2442" xr:uid="{00000000-0005-0000-0000-00008A090000}"/>
    <cellStyle name="Note 2 2 3 11 4" xfId="2443" xr:uid="{00000000-0005-0000-0000-00008B090000}"/>
    <cellStyle name="Note 2 2 3 11 5" xfId="2444" xr:uid="{00000000-0005-0000-0000-00008C090000}"/>
    <cellStyle name="Note 2 2 3 12" xfId="2445" xr:uid="{00000000-0005-0000-0000-00008D090000}"/>
    <cellStyle name="Note 2 2 3 12 2" xfId="2446" xr:uid="{00000000-0005-0000-0000-00008E090000}"/>
    <cellStyle name="Note 2 2 3 12 3" xfId="2447" xr:uid="{00000000-0005-0000-0000-00008F090000}"/>
    <cellStyle name="Note 2 2 3 12 4" xfId="2448" xr:uid="{00000000-0005-0000-0000-000090090000}"/>
    <cellStyle name="Note 2 2 3 12 5" xfId="2449" xr:uid="{00000000-0005-0000-0000-000091090000}"/>
    <cellStyle name="Note 2 2 3 13" xfId="2450" xr:uid="{00000000-0005-0000-0000-000092090000}"/>
    <cellStyle name="Note 2 2 3 13 2" xfId="2451" xr:uid="{00000000-0005-0000-0000-000093090000}"/>
    <cellStyle name="Note 2 2 3 13 3" xfId="2452" xr:uid="{00000000-0005-0000-0000-000094090000}"/>
    <cellStyle name="Note 2 2 3 13 4" xfId="2453" xr:uid="{00000000-0005-0000-0000-000095090000}"/>
    <cellStyle name="Note 2 2 3 13 5" xfId="2454" xr:uid="{00000000-0005-0000-0000-000096090000}"/>
    <cellStyle name="Note 2 2 3 14" xfId="2455" xr:uid="{00000000-0005-0000-0000-000097090000}"/>
    <cellStyle name="Note 2 2 3 14 2" xfId="2456" xr:uid="{00000000-0005-0000-0000-000098090000}"/>
    <cellStyle name="Note 2 2 3 14 3" xfId="2457" xr:uid="{00000000-0005-0000-0000-000099090000}"/>
    <cellStyle name="Note 2 2 3 14 4" xfId="2458" xr:uid="{00000000-0005-0000-0000-00009A090000}"/>
    <cellStyle name="Note 2 2 3 14 5" xfId="2459" xr:uid="{00000000-0005-0000-0000-00009B090000}"/>
    <cellStyle name="Note 2 2 3 15" xfId="2460" xr:uid="{00000000-0005-0000-0000-00009C090000}"/>
    <cellStyle name="Note 2 2 3 15 2" xfId="2461" xr:uid="{00000000-0005-0000-0000-00009D090000}"/>
    <cellStyle name="Note 2 2 3 15 3" xfId="2462" xr:uid="{00000000-0005-0000-0000-00009E090000}"/>
    <cellStyle name="Note 2 2 3 15 4" xfId="2463" xr:uid="{00000000-0005-0000-0000-00009F090000}"/>
    <cellStyle name="Note 2 2 3 15 5" xfId="2464" xr:uid="{00000000-0005-0000-0000-0000A0090000}"/>
    <cellStyle name="Note 2 2 3 16" xfId="2465" xr:uid="{00000000-0005-0000-0000-0000A1090000}"/>
    <cellStyle name="Note 2 2 3 16 2" xfId="2466" xr:uid="{00000000-0005-0000-0000-0000A2090000}"/>
    <cellStyle name="Note 2 2 3 16 3" xfId="2467" xr:uid="{00000000-0005-0000-0000-0000A3090000}"/>
    <cellStyle name="Note 2 2 3 16 4" xfId="2468" xr:uid="{00000000-0005-0000-0000-0000A4090000}"/>
    <cellStyle name="Note 2 2 3 16 5" xfId="2469" xr:uid="{00000000-0005-0000-0000-0000A5090000}"/>
    <cellStyle name="Note 2 2 3 17" xfId="2470" xr:uid="{00000000-0005-0000-0000-0000A6090000}"/>
    <cellStyle name="Note 2 2 3 17 2" xfId="2471" xr:uid="{00000000-0005-0000-0000-0000A7090000}"/>
    <cellStyle name="Note 2 2 3 17 3" xfId="2472" xr:uid="{00000000-0005-0000-0000-0000A8090000}"/>
    <cellStyle name="Note 2 2 3 17 4" xfId="2473" xr:uid="{00000000-0005-0000-0000-0000A9090000}"/>
    <cellStyle name="Note 2 2 3 17 5" xfId="2474" xr:uid="{00000000-0005-0000-0000-0000AA090000}"/>
    <cellStyle name="Note 2 2 3 18" xfId="2475" xr:uid="{00000000-0005-0000-0000-0000AB090000}"/>
    <cellStyle name="Note 2 2 3 18 2" xfId="2476" xr:uid="{00000000-0005-0000-0000-0000AC090000}"/>
    <cellStyle name="Note 2 2 3 18 3" xfId="2477" xr:uid="{00000000-0005-0000-0000-0000AD090000}"/>
    <cellStyle name="Note 2 2 3 18 4" xfId="2478" xr:uid="{00000000-0005-0000-0000-0000AE090000}"/>
    <cellStyle name="Note 2 2 3 18 5" xfId="2479" xr:uid="{00000000-0005-0000-0000-0000AF090000}"/>
    <cellStyle name="Note 2 2 3 19" xfId="2480" xr:uid="{00000000-0005-0000-0000-0000B0090000}"/>
    <cellStyle name="Note 2 2 3 19 2" xfId="2481" xr:uid="{00000000-0005-0000-0000-0000B1090000}"/>
    <cellStyle name="Note 2 2 3 19 3" xfId="2482" xr:uid="{00000000-0005-0000-0000-0000B2090000}"/>
    <cellStyle name="Note 2 2 3 19 4" xfId="2483" xr:uid="{00000000-0005-0000-0000-0000B3090000}"/>
    <cellStyle name="Note 2 2 3 2" xfId="2484" xr:uid="{00000000-0005-0000-0000-0000B4090000}"/>
    <cellStyle name="Note 2 2 3 2 2" xfId="2485" xr:uid="{00000000-0005-0000-0000-0000B5090000}"/>
    <cellStyle name="Note 2 2 3 2 3" xfId="2486" xr:uid="{00000000-0005-0000-0000-0000B6090000}"/>
    <cellStyle name="Note 2 2 3 2 4" xfId="2487" xr:uid="{00000000-0005-0000-0000-0000B7090000}"/>
    <cellStyle name="Note 2 2 3 2 5" xfId="2488" xr:uid="{00000000-0005-0000-0000-0000B8090000}"/>
    <cellStyle name="Note 2 2 3 20" xfId="2489" xr:uid="{00000000-0005-0000-0000-0000B9090000}"/>
    <cellStyle name="Note 2 2 3 20 2" xfId="2490" xr:uid="{00000000-0005-0000-0000-0000BA090000}"/>
    <cellStyle name="Note 2 2 3 20 3" xfId="2491" xr:uid="{00000000-0005-0000-0000-0000BB090000}"/>
    <cellStyle name="Note 2 2 3 20 4" xfId="2492" xr:uid="{00000000-0005-0000-0000-0000BC090000}"/>
    <cellStyle name="Note 2 2 3 21" xfId="2493" xr:uid="{00000000-0005-0000-0000-0000BD090000}"/>
    <cellStyle name="Note 2 2 3 21 2" xfId="2494" xr:uid="{00000000-0005-0000-0000-0000BE090000}"/>
    <cellStyle name="Note 2 2 3 21 3" xfId="2495" xr:uid="{00000000-0005-0000-0000-0000BF090000}"/>
    <cellStyle name="Note 2 2 3 21 4" xfId="2496" xr:uid="{00000000-0005-0000-0000-0000C0090000}"/>
    <cellStyle name="Note 2 2 3 22" xfId="2497" xr:uid="{00000000-0005-0000-0000-0000C1090000}"/>
    <cellStyle name="Note 2 2 3 22 2" xfId="2498" xr:uid="{00000000-0005-0000-0000-0000C2090000}"/>
    <cellStyle name="Note 2 2 3 22 3" xfId="2499" xr:uid="{00000000-0005-0000-0000-0000C3090000}"/>
    <cellStyle name="Note 2 2 3 22 4" xfId="2500" xr:uid="{00000000-0005-0000-0000-0000C4090000}"/>
    <cellStyle name="Note 2 2 3 23" xfId="2501" xr:uid="{00000000-0005-0000-0000-0000C5090000}"/>
    <cellStyle name="Note 2 2 3 3" xfId="2502" xr:uid="{00000000-0005-0000-0000-0000C6090000}"/>
    <cellStyle name="Note 2 2 3 3 2" xfId="2503" xr:uid="{00000000-0005-0000-0000-0000C7090000}"/>
    <cellStyle name="Note 2 2 3 3 3" xfId="2504" xr:uid="{00000000-0005-0000-0000-0000C8090000}"/>
    <cellStyle name="Note 2 2 3 3 4" xfId="2505" xr:uid="{00000000-0005-0000-0000-0000C9090000}"/>
    <cellStyle name="Note 2 2 3 3 5" xfId="2506" xr:uid="{00000000-0005-0000-0000-0000CA090000}"/>
    <cellStyle name="Note 2 2 3 4" xfId="2507" xr:uid="{00000000-0005-0000-0000-0000CB090000}"/>
    <cellStyle name="Note 2 2 3 4 2" xfId="2508" xr:uid="{00000000-0005-0000-0000-0000CC090000}"/>
    <cellStyle name="Note 2 2 3 4 3" xfId="2509" xr:uid="{00000000-0005-0000-0000-0000CD090000}"/>
    <cellStyle name="Note 2 2 3 4 4" xfId="2510" xr:uid="{00000000-0005-0000-0000-0000CE090000}"/>
    <cellStyle name="Note 2 2 3 4 5" xfId="2511" xr:uid="{00000000-0005-0000-0000-0000CF090000}"/>
    <cellStyle name="Note 2 2 3 5" xfId="2512" xr:uid="{00000000-0005-0000-0000-0000D0090000}"/>
    <cellStyle name="Note 2 2 3 5 2" xfId="2513" xr:uid="{00000000-0005-0000-0000-0000D1090000}"/>
    <cellStyle name="Note 2 2 3 5 3" xfId="2514" xr:uid="{00000000-0005-0000-0000-0000D2090000}"/>
    <cellStyle name="Note 2 2 3 5 4" xfId="2515" xr:uid="{00000000-0005-0000-0000-0000D3090000}"/>
    <cellStyle name="Note 2 2 3 5 5" xfId="2516" xr:uid="{00000000-0005-0000-0000-0000D4090000}"/>
    <cellStyle name="Note 2 2 3 6" xfId="2517" xr:uid="{00000000-0005-0000-0000-0000D5090000}"/>
    <cellStyle name="Note 2 2 3 6 2" xfId="2518" xr:uid="{00000000-0005-0000-0000-0000D6090000}"/>
    <cellStyle name="Note 2 2 3 6 3" xfId="2519" xr:uid="{00000000-0005-0000-0000-0000D7090000}"/>
    <cellStyle name="Note 2 2 3 6 4" xfId="2520" xr:uid="{00000000-0005-0000-0000-0000D8090000}"/>
    <cellStyle name="Note 2 2 3 6 5" xfId="2521" xr:uid="{00000000-0005-0000-0000-0000D9090000}"/>
    <cellStyle name="Note 2 2 3 7" xfId="2522" xr:uid="{00000000-0005-0000-0000-0000DA090000}"/>
    <cellStyle name="Note 2 2 3 7 2" xfId="2523" xr:uid="{00000000-0005-0000-0000-0000DB090000}"/>
    <cellStyle name="Note 2 2 3 7 3" xfId="2524" xr:uid="{00000000-0005-0000-0000-0000DC090000}"/>
    <cellStyle name="Note 2 2 3 7 4" xfId="2525" xr:uid="{00000000-0005-0000-0000-0000DD090000}"/>
    <cellStyle name="Note 2 2 3 7 5" xfId="2526" xr:uid="{00000000-0005-0000-0000-0000DE090000}"/>
    <cellStyle name="Note 2 2 3 8" xfId="2527" xr:uid="{00000000-0005-0000-0000-0000DF090000}"/>
    <cellStyle name="Note 2 2 3 8 2" xfId="2528" xr:uid="{00000000-0005-0000-0000-0000E0090000}"/>
    <cellStyle name="Note 2 2 3 8 3" xfId="2529" xr:uid="{00000000-0005-0000-0000-0000E1090000}"/>
    <cellStyle name="Note 2 2 3 8 4" xfId="2530" xr:uid="{00000000-0005-0000-0000-0000E2090000}"/>
    <cellStyle name="Note 2 2 3 8 5" xfId="2531" xr:uid="{00000000-0005-0000-0000-0000E3090000}"/>
    <cellStyle name="Note 2 2 3 9" xfId="2532" xr:uid="{00000000-0005-0000-0000-0000E4090000}"/>
    <cellStyle name="Note 2 2 3 9 2" xfId="2533" xr:uid="{00000000-0005-0000-0000-0000E5090000}"/>
    <cellStyle name="Note 2 2 3 9 3" xfId="2534" xr:uid="{00000000-0005-0000-0000-0000E6090000}"/>
    <cellStyle name="Note 2 2 3 9 4" xfId="2535" xr:uid="{00000000-0005-0000-0000-0000E7090000}"/>
    <cellStyle name="Note 2 2 3 9 5" xfId="2536" xr:uid="{00000000-0005-0000-0000-0000E8090000}"/>
    <cellStyle name="Note 2 2 4" xfId="2537" xr:uid="{00000000-0005-0000-0000-0000E9090000}"/>
    <cellStyle name="Note 2 2 4 10" xfId="2538" xr:uid="{00000000-0005-0000-0000-0000EA090000}"/>
    <cellStyle name="Note 2 2 4 10 2" xfId="2539" xr:uid="{00000000-0005-0000-0000-0000EB090000}"/>
    <cellStyle name="Note 2 2 4 10 3" xfId="2540" xr:uid="{00000000-0005-0000-0000-0000EC090000}"/>
    <cellStyle name="Note 2 2 4 10 4" xfId="2541" xr:uid="{00000000-0005-0000-0000-0000ED090000}"/>
    <cellStyle name="Note 2 2 4 10 5" xfId="2542" xr:uid="{00000000-0005-0000-0000-0000EE090000}"/>
    <cellStyle name="Note 2 2 4 11" xfId="2543" xr:uid="{00000000-0005-0000-0000-0000EF090000}"/>
    <cellStyle name="Note 2 2 4 11 2" xfId="2544" xr:uid="{00000000-0005-0000-0000-0000F0090000}"/>
    <cellStyle name="Note 2 2 4 11 3" xfId="2545" xr:uid="{00000000-0005-0000-0000-0000F1090000}"/>
    <cellStyle name="Note 2 2 4 11 4" xfId="2546" xr:uid="{00000000-0005-0000-0000-0000F2090000}"/>
    <cellStyle name="Note 2 2 4 11 5" xfId="2547" xr:uid="{00000000-0005-0000-0000-0000F3090000}"/>
    <cellStyle name="Note 2 2 4 12" xfId="2548" xr:uid="{00000000-0005-0000-0000-0000F4090000}"/>
    <cellStyle name="Note 2 2 4 12 2" xfId="2549" xr:uid="{00000000-0005-0000-0000-0000F5090000}"/>
    <cellStyle name="Note 2 2 4 12 3" xfId="2550" xr:uid="{00000000-0005-0000-0000-0000F6090000}"/>
    <cellStyle name="Note 2 2 4 12 4" xfId="2551" xr:uid="{00000000-0005-0000-0000-0000F7090000}"/>
    <cellStyle name="Note 2 2 4 12 5" xfId="2552" xr:uid="{00000000-0005-0000-0000-0000F8090000}"/>
    <cellStyle name="Note 2 2 4 13" xfId="2553" xr:uid="{00000000-0005-0000-0000-0000F9090000}"/>
    <cellStyle name="Note 2 2 4 13 2" xfId="2554" xr:uid="{00000000-0005-0000-0000-0000FA090000}"/>
    <cellStyle name="Note 2 2 4 13 3" xfId="2555" xr:uid="{00000000-0005-0000-0000-0000FB090000}"/>
    <cellStyle name="Note 2 2 4 13 4" xfId="2556" xr:uid="{00000000-0005-0000-0000-0000FC090000}"/>
    <cellStyle name="Note 2 2 4 13 5" xfId="2557" xr:uid="{00000000-0005-0000-0000-0000FD090000}"/>
    <cellStyle name="Note 2 2 4 14" xfId="2558" xr:uid="{00000000-0005-0000-0000-0000FE090000}"/>
    <cellStyle name="Note 2 2 4 14 2" xfId="2559" xr:uid="{00000000-0005-0000-0000-0000FF090000}"/>
    <cellStyle name="Note 2 2 4 14 3" xfId="2560" xr:uid="{00000000-0005-0000-0000-0000000A0000}"/>
    <cellStyle name="Note 2 2 4 14 4" xfId="2561" xr:uid="{00000000-0005-0000-0000-0000010A0000}"/>
    <cellStyle name="Note 2 2 4 14 5" xfId="2562" xr:uid="{00000000-0005-0000-0000-0000020A0000}"/>
    <cellStyle name="Note 2 2 4 15" xfId="2563" xr:uid="{00000000-0005-0000-0000-0000030A0000}"/>
    <cellStyle name="Note 2 2 4 15 2" xfId="2564" xr:uid="{00000000-0005-0000-0000-0000040A0000}"/>
    <cellStyle name="Note 2 2 4 15 3" xfId="2565" xr:uid="{00000000-0005-0000-0000-0000050A0000}"/>
    <cellStyle name="Note 2 2 4 15 4" xfId="2566" xr:uid="{00000000-0005-0000-0000-0000060A0000}"/>
    <cellStyle name="Note 2 2 4 15 5" xfId="2567" xr:uid="{00000000-0005-0000-0000-0000070A0000}"/>
    <cellStyle name="Note 2 2 4 16" xfId="2568" xr:uid="{00000000-0005-0000-0000-0000080A0000}"/>
    <cellStyle name="Note 2 2 4 16 2" xfId="2569" xr:uid="{00000000-0005-0000-0000-0000090A0000}"/>
    <cellStyle name="Note 2 2 4 16 3" xfId="2570" xr:uid="{00000000-0005-0000-0000-00000A0A0000}"/>
    <cellStyle name="Note 2 2 4 16 4" xfId="2571" xr:uid="{00000000-0005-0000-0000-00000B0A0000}"/>
    <cellStyle name="Note 2 2 4 16 5" xfId="2572" xr:uid="{00000000-0005-0000-0000-00000C0A0000}"/>
    <cellStyle name="Note 2 2 4 17" xfId="2573" xr:uid="{00000000-0005-0000-0000-00000D0A0000}"/>
    <cellStyle name="Note 2 2 4 17 2" xfId="2574" xr:uid="{00000000-0005-0000-0000-00000E0A0000}"/>
    <cellStyle name="Note 2 2 4 17 3" xfId="2575" xr:uid="{00000000-0005-0000-0000-00000F0A0000}"/>
    <cellStyle name="Note 2 2 4 17 4" xfId="2576" xr:uid="{00000000-0005-0000-0000-0000100A0000}"/>
    <cellStyle name="Note 2 2 4 17 5" xfId="2577" xr:uid="{00000000-0005-0000-0000-0000110A0000}"/>
    <cellStyle name="Note 2 2 4 18" xfId="2578" xr:uid="{00000000-0005-0000-0000-0000120A0000}"/>
    <cellStyle name="Note 2 2 4 18 2" xfId="2579" xr:uid="{00000000-0005-0000-0000-0000130A0000}"/>
    <cellStyle name="Note 2 2 4 18 3" xfId="2580" xr:uid="{00000000-0005-0000-0000-0000140A0000}"/>
    <cellStyle name="Note 2 2 4 18 4" xfId="2581" xr:uid="{00000000-0005-0000-0000-0000150A0000}"/>
    <cellStyle name="Note 2 2 4 18 5" xfId="2582" xr:uid="{00000000-0005-0000-0000-0000160A0000}"/>
    <cellStyle name="Note 2 2 4 19" xfId="2583" xr:uid="{00000000-0005-0000-0000-0000170A0000}"/>
    <cellStyle name="Note 2 2 4 19 2" xfId="2584" xr:uid="{00000000-0005-0000-0000-0000180A0000}"/>
    <cellStyle name="Note 2 2 4 19 3" xfId="2585" xr:uid="{00000000-0005-0000-0000-0000190A0000}"/>
    <cellStyle name="Note 2 2 4 19 4" xfId="2586" xr:uid="{00000000-0005-0000-0000-00001A0A0000}"/>
    <cellStyle name="Note 2 2 4 2" xfId="2587" xr:uid="{00000000-0005-0000-0000-00001B0A0000}"/>
    <cellStyle name="Note 2 2 4 2 2" xfId="2588" xr:uid="{00000000-0005-0000-0000-00001C0A0000}"/>
    <cellStyle name="Note 2 2 4 2 3" xfId="2589" xr:uid="{00000000-0005-0000-0000-00001D0A0000}"/>
    <cellStyle name="Note 2 2 4 2 4" xfId="2590" xr:uid="{00000000-0005-0000-0000-00001E0A0000}"/>
    <cellStyle name="Note 2 2 4 2 5" xfId="2591" xr:uid="{00000000-0005-0000-0000-00001F0A0000}"/>
    <cellStyle name="Note 2 2 4 20" xfId="2592" xr:uid="{00000000-0005-0000-0000-0000200A0000}"/>
    <cellStyle name="Note 2 2 4 20 2" xfId="2593" xr:uid="{00000000-0005-0000-0000-0000210A0000}"/>
    <cellStyle name="Note 2 2 4 20 3" xfId="2594" xr:uid="{00000000-0005-0000-0000-0000220A0000}"/>
    <cellStyle name="Note 2 2 4 20 4" xfId="2595" xr:uid="{00000000-0005-0000-0000-0000230A0000}"/>
    <cellStyle name="Note 2 2 4 21" xfId="2596" xr:uid="{00000000-0005-0000-0000-0000240A0000}"/>
    <cellStyle name="Note 2 2 4 21 2" xfId="2597" xr:uid="{00000000-0005-0000-0000-0000250A0000}"/>
    <cellStyle name="Note 2 2 4 21 3" xfId="2598" xr:uid="{00000000-0005-0000-0000-0000260A0000}"/>
    <cellStyle name="Note 2 2 4 21 4" xfId="2599" xr:uid="{00000000-0005-0000-0000-0000270A0000}"/>
    <cellStyle name="Note 2 2 4 22" xfId="2600" xr:uid="{00000000-0005-0000-0000-0000280A0000}"/>
    <cellStyle name="Note 2 2 4 22 2" xfId="2601" xr:uid="{00000000-0005-0000-0000-0000290A0000}"/>
    <cellStyle name="Note 2 2 4 22 3" xfId="2602" xr:uid="{00000000-0005-0000-0000-00002A0A0000}"/>
    <cellStyle name="Note 2 2 4 22 4" xfId="2603" xr:uid="{00000000-0005-0000-0000-00002B0A0000}"/>
    <cellStyle name="Note 2 2 4 23" xfId="2604" xr:uid="{00000000-0005-0000-0000-00002C0A0000}"/>
    <cellStyle name="Note 2 2 4 3" xfId="2605" xr:uid="{00000000-0005-0000-0000-00002D0A0000}"/>
    <cellStyle name="Note 2 2 4 3 2" xfId="2606" xr:uid="{00000000-0005-0000-0000-00002E0A0000}"/>
    <cellStyle name="Note 2 2 4 3 3" xfId="2607" xr:uid="{00000000-0005-0000-0000-00002F0A0000}"/>
    <cellStyle name="Note 2 2 4 3 4" xfId="2608" xr:uid="{00000000-0005-0000-0000-0000300A0000}"/>
    <cellStyle name="Note 2 2 4 3 5" xfId="2609" xr:uid="{00000000-0005-0000-0000-0000310A0000}"/>
    <cellStyle name="Note 2 2 4 4" xfId="2610" xr:uid="{00000000-0005-0000-0000-0000320A0000}"/>
    <cellStyle name="Note 2 2 4 4 2" xfId="2611" xr:uid="{00000000-0005-0000-0000-0000330A0000}"/>
    <cellStyle name="Note 2 2 4 4 3" xfId="2612" xr:uid="{00000000-0005-0000-0000-0000340A0000}"/>
    <cellStyle name="Note 2 2 4 4 4" xfId="2613" xr:uid="{00000000-0005-0000-0000-0000350A0000}"/>
    <cellStyle name="Note 2 2 4 4 5" xfId="2614" xr:uid="{00000000-0005-0000-0000-0000360A0000}"/>
    <cellStyle name="Note 2 2 4 5" xfId="2615" xr:uid="{00000000-0005-0000-0000-0000370A0000}"/>
    <cellStyle name="Note 2 2 4 5 2" xfId="2616" xr:uid="{00000000-0005-0000-0000-0000380A0000}"/>
    <cellStyle name="Note 2 2 4 5 3" xfId="2617" xr:uid="{00000000-0005-0000-0000-0000390A0000}"/>
    <cellStyle name="Note 2 2 4 5 4" xfId="2618" xr:uid="{00000000-0005-0000-0000-00003A0A0000}"/>
    <cellStyle name="Note 2 2 4 5 5" xfId="2619" xr:uid="{00000000-0005-0000-0000-00003B0A0000}"/>
    <cellStyle name="Note 2 2 4 6" xfId="2620" xr:uid="{00000000-0005-0000-0000-00003C0A0000}"/>
    <cellStyle name="Note 2 2 4 6 2" xfId="2621" xr:uid="{00000000-0005-0000-0000-00003D0A0000}"/>
    <cellStyle name="Note 2 2 4 6 3" xfId="2622" xr:uid="{00000000-0005-0000-0000-00003E0A0000}"/>
    <cellStyle name="Note 2 2 4 6 4" xfId="2623" xr:uid="{00000000-0005-0000-0000-00003F0A0000}"/>
    <cellStyle name="Note 2 2 4 6 5" xfId="2624" xr:uid="{00000000-0005-0000-0000-0000400A0000}"/>
    <cellStyle name="Note 2 2 4 7" xfId="2625" xr:uid="{00000000-0005-0000-0000-0000410A0000}"/>
    <cellStyle name="Note 2 2 4 7 2" xfId="2626" xr:uid="{00000000-0005-0000-0000-0000420A0000}"/>
    <cellStyle name="Note 2 2 4 7 3" xfId="2627" xr:uid="{00000000-0005-0000-0000-0000430A0000}"/>
    <cellStyle name="Note 2 2 4 7 4" xfId="2628" xr:uid="{00000000-0005-0000-0000-0000440A0000}"/>
    <cellStyle name="Note 2 2 4 7 5" xfId="2629" xr:uid="{00000000-0005-0000-0000-0000450A0000}"/>
    <cellStyle name="Note 2 2 4 8" xfId="2630" xr:uid="{00000000-0005-0000-0000-0000460A0000}"/>
    <cellStyle name="Note 2 2 4 8 2" xfId="2631" xr:uid="{00000000-0005-0000-0000-0000470A0000}"/>
    <cellStyle name="Note 2 2 4 8 3" xfId="2632" xr:uid="{00000000-0005-0000-0000-0000480A0000}"/>
    <cellStyle name="Note 2 2 4 8 4" xfId="2633" xr:uid="{00000000-0005-0000-0000-0000490A0000}"/>
    <cellStyle name="Note 2 2 4 8 5" xfId="2634" xr:uid="{00000000-0005-0000-0000-00004A0A0000}"/>
    <cellStyle name="Note 2 2 4 9" xfId="2635" xr:uid="{00000000-0005-0000-0000-00004B0A0000}"/>
    <cellStyle name="Note 2 2 4 9 2" xfId="2636" xr:uid="{00000000-0005-0000-0000-00004C0A0000}"/>
    <cellStyle name="Note 2 2 4 9 3" xfId="2637" xr:uid="{00000000-0005-0000-0000-00004D0A0000}"/>
    <cellStyle name="Note 2 2 4 9 4" xfId="2638" xr:uid="{00000000-0005-0000-0000-00004E0A0000}"/>
    <cellStyle name="Note 2 2 4 9 5" xfId="2639" xr:uid="{00000000-0005-0000-0000-00004F0A0000}"/>
    <cellStyle name="Note 2 2 5" xfId="2640" xr:uid="{00000000-0005-0000-0000-0000500A0000}"/>
    <cellStyle name="Note 2 2 5 10" xfId="2641" xr:uid="{00000000-0005-0000-0000-0000510A0000}"/>
    <cellStyle name="Note 2 2 5 10 2" xfId="2642" xr:uid="{00000000-0005-0000-0000-0000520A0000}"/>
    <cellStyle name="Note 2 2 5 10 3" xfId="2643" xr:uid="{00000000-0005-0000-0000-0000530A0000}"/>
    <cellStyle name="Note 2 2 5 10 4" xfId="2644" xr:uid="{00000000-0005-0000-0000-0000540A0000}"/>
    <cellStyle name="Note 2 2 5 10 5" xfId="2645" xr:uid="{00000000-0005-0000-0000-0000550A0000}"/>
    <cellStyle name="Note 2 2 5 11" xfId="2646" xr:uid="{00000000-0005-0000-0000-0000560A0000}"/>
    <cellStyle name="Note 2 2 5 11 2" xfId="2647" xr:uid="{00000000-0005-0000-0000-0000570A0000}"/>
    <cellStyle name="Note 2 2 5 11 3" xfId="2648" xr:uid="{00000000-0005-0000-0000-0000580A0000}"/>
    <cellStyle name="Note 2 2 5 11 4" xfId="2649" xr:uid="{00000000-0005-0000-0000-0000590A0000}"/>
    <cellStyle name="Note 2 2 5 11 5" xfId="2650" xr:uid="{00000000-0005-0000-0000-00005A0A0000}"/>
    <cellStyle name="Note 2 2 5 12" xfId="2651" xr:uid="{00000000-0005-0000-0000-00005B0A0000}"/>
    <cellStyle name="Note 2 2 5 12 2" xfId="2652" xr:uid="{00000000-0005-0000-0000-00005C0A0000}"/>
    <cellStyle name="Note 2 2 5 12 3" xfId="2653" xr:uid="{00000000-0005-0000-0000-00005D0A0000}"/>
    <cellStyle name="Note 2 2 5 12 4" xfId="2654" xr:uid="{00000000-0005-0000-0000-00005E0A0000}"/>
    <cellStyle name="Note 2 2 5 12 5" xfId="2655" xr:uid="{00000000-0005-0000-0000-00005F0A0000}"/>
    <cellStyle name="Note 2 2 5 13" xfId="2656" xr:uid="{00000000-0005-0000-0000-0000600A0000}"/>
    <cellStyle name="Note 2 2 5 13 2" xfId="2657" xr:uid="{00000000-0005-0000-0000-0000610A0000}"/>
    <cellStyle name="Note 2 2 5 13 3" xfId="2658" xr:uid="{00000000-0005-0000-0000-0000620A0000}"/>
    <cellStyle name="Note 2 2 5 13 4" xfId="2659" xr:uid="{00000000-0005-0000-0000-0000630A0000}"/>
    <cellStyle name="Note 2 2 5 13 5" xfId="2660" xr:uid="{00000000-0005-0000-0000-0000640A0000}"/>
    <cellStyle name="Note 2 2 5 14" xfId="2661" xr:uid="{00000000-0005-0000-0000-0000650A0000}"/>
    <cellStyle name="Note 2 2 5 14 2" xfId="2662" xr:uid="{00000000-0005-0000-0000-0000660A0000}"/>
    <cellStyle name="Note 2 2 5 14 3" xfId="2663" xr:uid="{00000000-0005-0000-0000-0000670A0000}"/>
    <cellStyle name="Note 2 2 5 14 4" xfId="2664" xr:uid="{00000000-0005-0000-0000-0000680A0000}"/>
    <cellStyle name="Note 2 2 5 14 5" xfId="2665" xr:uid="{00000000-0005-0000-0000-0000690A0000}"/>
    <cellStyle name="Note 2 2 5 15" xfId="2666" xr:uid="{00000000-0005-0000-0000-00006A0A0000}"/>
    <cellStyle name="Note 2 2 5 15 2" xfId="2667" xr:uid="{00000000-0005-0000-0000-00006B0A0000}"/>
    <cellStyle name="Note 2 2 5 15 3" xfId="2668" xr:uid="{00000000-0005-0000-0000-00006C0A0000}"/>
    <cellStyle name="Note 2 2 5 15 4" xfId="2669" xr:uid="{00000000-0005-0000-0000-00006D0A0000}"/>
    <cellStyle name="Note 2 2 5 15 5" xfId="2670" xr:uid="{00000000-0005-0000-0000-00006E0A0000}"/>
    <cellStyle name="Note 2 2 5 16" xfId="2671" xr:uid="{00000000-0005-0000-0000-00006F0A0000}"/>
    <cellStyle name="Note 2 2 5 16 2" xfId="2672" xr:uid="{00000000-0005-0000-0000-0000700A0000}"/>
    <cellStyle name="Note 2 2 5 16 3" xfId="2673" xr:uid="{00000000-0005-0000-0000-0000710A0000}"/>
    <cellStyle name="Note 2 2 5 16 4" xfId="2674" xr:uid="{00000000-0005-0000-0000-0000720A0000}"/>
    <cellStyle name="Note 2 2 5 16 5" xfId="2675" xr:uid="{00000000-0005-0000-0000-0000730A0000}"/>
    <cellStyle name="Note 2 2 5 17" xfId="2676" xr:uid="{00000000-0005-0000-0000-0000740A0000}"/>
    <cellStyle name="Note 2 2 5 17 2" xfId="2677" xr:uid="{00000000-0005-0000-0000-0000750A0000}"/>
    <cellStyle name="Note 2 2 5 17 3" xfId="2678" xr:uid="{00000000-0005-0000-0000-0000760A0000}"/>
    <cellStyle name="Note 2 2 5 17 4" xfId="2679" xr:uid="{00000000-0005-0000-0000-0000770A0000}"/>
    <cellStyle name="Note 2 2 5 17 5" xfId="2680" xr:uid="{00000000-0005-0000-0000-0000780A0000}"/>
    <cellStyle name="Note 2 2 5 18" xfId="2681" xr:uid="{00000000-0005-0000-0000-0000790A0000}"/>
    <cellStyle name="Note 2 2 5 18 2" xfId="2682" xr:uid="{00000000-0005-0000-0000-00007A0A0000}"/>
    <cellStyle name="Note 2 2 5 18 3" xfId="2683" xr:uid="{00000000-0005-0000-0000-00007B0A0000}"/>
    <cellStyle name="Note 2 2 5 18 4" xfId="2684" xr:uid="{00000000-0005-0000-0000-00007C0A0000}"/>
    <cellStyle name="Note 2 2 5 18 5" xfId="2685" xr:uid="{00000000-0005-0000-0000-00007D0A0000}"/>
    <cellStyle name="Note 2 2 5 19" xfId="2686" xr:uid="{00000000-0005-0000-0000-00007E0A0000}"/>
    <cellStyle name="Note 2 2 5 19 2" xfId="2687" xr:uid="{00000000-0005-0000-0000-00007F0A0000}"/>
    <cellStyle name="Note 2 2 5 19 3" xfId="2688" xr:uid="{00000000-0005-0000-0000-0000800A0000}"/>
    <cellStyle name="Note 2 2 5 19 4" xfId="2689" xr:uid="{00000000-0005-0000-0000-0000810A0000}"/>
    <cellStyle name="Note 2 2 5 2" xfId="2690" xr:uid="{00000000-0005-0000-0000-0000820A0000}"/>
    <cellStyle name="Note 2 2 5 2 2" xfId="2691" xr:uid="{00000000-0005-0000-0000-0000830A0000}"/>
    <cellStyle name="Note 2 2 5 2 3" xfId="2692" xr:uid="{00000000-0005-0000-0000-0000840A0000}"/>
    <cellStyle name="Note 2 2 5 2 4" xfId="2693" xr:uid="{00000000-0005-0000-0000-0000850A0000}"/>
    <cellStyle name="Note 2 2 5 2 5" xfId="2694" xr:uid="{00000000-0005-0000-0000-0000860A0000}"/>
    <cellStyle name="Note 2 2 5 20" xfId="2695" xr:uid="{00000000-0005-0000-0000-0000870A0000}"/>
    <cellStyle name="Note 2 2 5 20 2" xfId="2696" xr:uid="{00000000-0005-0000-0000-0000880A0000}"/>
    <cellStyle name="Note 2 2 5 20 3" xfId="2697" xr:uid="{00000000-0005-0000-0000-0000890A0000}"/>
    <cellStyle name="Note 2 2 5 20 4" xfId="2698" xr:uid="{00000000-0005-0000-0000-00008A0A0000}"/>
    <cellStyle name="Note 2 2 5 21" xfId="2699" xr:uid="{00000000-0005-0000-0000-00008B0A0000}"/>
    <cellStyle name="Note 2 2 5 21 2" xfId="2700" xr:uid="{00000000-0005-0000-0000-00008C0A0000}"/>
    <cellStyle name="Note 2 2 5 21 3" xfId="2701" xr:uid="{00000000-0005-0000-0000-00008D0A0000}"/>
    <cellStyle name="Note 2 2 5 21 4" xfId="2702" xr:uid="{00000000-0005-0000-0000-00008E0A0000}"/>
    <cellStyle name="Note 2 2 5 22" xfId="2703" xr:uid="{00000000-0005-0000-0000-00008F0A0000}"/>
    <cellStyle name="Note 2 2 5 22 2" xfId="2704" xr:uid="{00000000-0005-0000-0000-0000900A0000}"/>
    <cellStyle name="Note 2 2 5 22 3" xfId="2705" xr:uid="{00000000-0005-0000-0000-0000910A0000}"/>
    <cellStyle name="Note 2 2 5 22 4" xfId="2706" xr:uid="{00000000-0005-0000-0000-0000920A0000}"/>
    <cellStyle name="Note 2 2 5 23" xfId="2707" xr:uid="{00000000-0005-0000-0000-0000930A0000}"/>
    <cellStyle name="Note 2 2 5 3" xfId="2708" xr:uid="{00000000-0005-0000-0000-0000940A0000}"/>
    <cellStyle name="Note 2 2 5 3 2" xfId="2709" xr:uid="{00000000-0005-0000-0000-0000950A0000}"/>
    <cellStyle name="Note 2 2 5 3 3" xfId="2710" xr:uid="{00000000-0005-0000-0000-0000960A0000}"/>
    <cellStyle name="Note 2 2 5 3 4" xfId="2711" xr:uid="{00000000-0005-0000-0000-0000970A0000}"/>
    <cellStyle name="Note 2 2 5 3 5" xfId="2712" xr:uid="{00000000-0005-0000-0000-0000980A0000}"/>
    <cellStyle name="Note 2 2 5 4" xfId="2713" xr:uid="{00000000-0005-0000-0000-0000990A0000}"/>
    <cellStyle name="Note 2 2 5 4 2" xfId="2714" xr:uid="{00000000-0005-0000-0000-00009A0A0000}"/>
    <cellStyle name="Note 2 2 5 4 3" xfId="2715" xr:uid="{00000000-0005-0000-0000-00009B0A0000}"/>
    <cellStyle name="Note 2 2 5 4 4" xfId="2716" xr:uid="{00000000-0005-0000-0000-00009C0A0000}"/>
    <cellStyle name="Note 2 2 5 4 5" xfId="2717" xr:uid="{00000000-0005-0000-0000-00009D0A0000}"/>
    <cellStyle name="Note 2 2 5 5" xfId="2718" xr:uid="{00000000-0005-0000-0000-00009E0A0000}"/>
    <cellStyle name="Note 2 2 5 5 2" xfId="2719" xr:uid="{00000000-0005-0000-0000-00009F0A0000}"/>
    <cellStyle name="Note 2 2 5 5 3" xfId="2720" xr:uid="{00000000-0005-0000-0000-0000A00A0000}"/>
    <cellStyle name="Note 2 2 5 5 4" xfId="2721" xr:uid="{00000000-0005-0000-0000-0000A10A0000}"/>
    <cellStyle name="Note 2 2 5 5 5" xfId="2722" xr:uid="{00000000-0005-0000-0000-0000A20A0000}"/>
    <cellStyle name="Note 2 2 5 6" xfId="2723" xr:uid="{00000000-0005-0000-0000-0000A30A0000}"/>
    <cellStyle name="Note 2 2 5 6 2" xfId="2724" xr:uid="{00000000-0005-0000-0000-0000A40A0000}"/>
    <cellStyle name="Note 2 2 5 6 3" xfId="2725" xr:uid="{00000000-0005-0000-0000-0000A50A0000}"/>
    <cellStyle name="Note 2 2 5 6 4" xfId="2726" xr:uid="{00000000-0005-0000-0000-0000A60A0000}"/>
    <cellStyle name="Note 2 2 5 6 5" xfId="2727" xr:uid="{00000000-0005-0000-0000-0000A70A0000}"/>
    <cellStyle name="Note 2 2 5 7" xfId="2728" xr:uid="{00000000-0005-0000-0000-0000A80A0000}"/>
    <cellStyle name="Note 2 2 5 7 2" xfId="2729" xr:uid="{00000000-0005-0000-0000-0000A90A0000}"/>
    <cellStyle name="Note 2 2 5 7 3" xfId="2730" xr:uid="{00000000-0005-0000-0000-0000AA0A0000}"/>
    <cellStyle name="Note 2 2 5 7 4" xfId="2731" xr:uid="{00000000-0005-0000-0000-0000AB0A0000}"/>
    <cellStyle name="Note 2 2 5 7 5" xfId="2732" xr:uid="{00000000-0005-0000-0000-0000AC0A0000}"/>
    <cellStyle name="Note 2 2 5 8" xfId="2733" xr:uid="{00000000-0005-0000-0000-0000AD0A0000}"/>
    <cellStyle name="Note 2 2 5 8 2" xfId="2734" xr:uid="{00000000-0005-0000-0000-0000AE0A0000}"/>
    <cellStyle name="Note 2 2 5 8 3" xfId="2735" xr:uid="{00000000-0005-0000-0000-0000AF0A0000}"/>
    <cellStyle name="Note 2 2 5 8 4" xfId="2736" xr:uid="{00000000-0005-0000-0000-0000B00A0000}"/>
    <cellStyle name="Note 2 2 5 8 5" xfId="2737" xr:uid="{00000000-0005-0000-0000-0000B10A0000}"/>
    <cellStyle name="Note 2 2 5 9" xfId="2738" xr:uid="{00000000-0005-0000-0000-0000B20A0000}"/>
    <cellStyle name="Note 2 2 5 9 2" xfId="2739" xr:uid="{00000000-0005-0000-0000-0000B30A0000}"/>
    <cellStyle name="Note 2 2 5 9 3" xfId="2740" xr:uid="{00000000-0005-0000-0000-0000B40A0000}"/>
    <cellStyle name="Note 2 2 5 9 4" xfId="2741" xr:uid="{00000000-0005-0000-0000-0000B50A0000}"/>
    <cellStyle name="Note 2 2 5 9 5" xfId="2742" xr:uid="{00000000-0005-0000-0000-0000B60A0000}"/>
    <cellStyle name="Note 2 2 6" xfId="2743" xr:uid="{00000000-0005-0000-0000-0000B70A0000}"/>
    <cellStyle name="Note 2 2 6 10" xfId="2744" xr:uid="{00000000-0005-0000-0000-0000B80A0000}"/>
    <cellStyle name="Note 2 2 6 10 2" xfId="2745" xr:uid="{00000000-0005-0000-0000-0000B90A0000}"/>
    <cellStyle name="Note 2 2 6 10 3" xfId="2746" xr:uid="{00000000-0005-0000-0000-0000BA0A0000}"/>
    <cellStyle name="Note 2 2 6 10 4" xfId="2747" xr:uid="{00000000-0005-0000-0000-0000BB0A0000}"/>
    <cellStyle name="Note 2 2 6 10 5" xfId="2748" xr:uid="{00000000-0005-0000-0000-0000BC0A0000}"/>
    <cellStyle name="Note 2 2 6 11" xfId="2749" xr:uid="{00000000-0005-0000-0000-0000BD0A0000}"/>
    <cellStyle name="Note 2 2 6 11 2" xfId="2750" xr:uid="{00000000-0005-0000-0000-0000BE0A0000}"/>
    <cellStyle name="Note 2 2 6 11 3" xfId="2751" xr:uid="{00000000-0005-0000-0000-0000BF0A0000}"/>
    <cellStyle name="Note 2 2 6 11 4" xfId="2752" xr:uid="{00000000-0005-0000-0000-0000C00A0000}"/>
    <cellStyle name="Note 2 2 6 11 5" xfId="2753" xr:uid="{00000000-0005-0000-0000-0000C10A0000}"/>
    <cellStyle name="Note 2 2 6 12" xfId="2754" xr:uid="{00000000-0005-0000-0000-0000C20A0000}"/>
    <cellStyle name="Note 2 2 6 12 2" xfId="2755" xr:uid="{00000000-0005-0000-0000-0000C30A0000}"/>
    <cellStyle name="Note 2 2 6 12 3" xfId="2756" xr:uid="{00000000-0005-0000-0000-0000C40A0000}"/>
    <cellStyle name="Note 2 2 6 12 4" xfId="2757" xr:uid="{00000000-0005-0000-0000-0000C50A0000}"/>
    <cellStyle name="Note 2 2 6 12 5" xfId="2758" xr:uid="{00000000-0005-0000-0000-0000C60A0000}"/>
    <cellStyle name="Note 2 2 6 13" xfId="2759" xr:uid="{00000000-0005-0000-0000-0000C70A0000}"/>
    <cellStyle name="Note 2 2 6 13 2" xfId="2760" xr:uid="{00000000-0005-0000-0000-0000C80A0000}"/>
    <cellStyle name="Note 2 2 6 13 3" xfId="2761" xr:uid="{00000000-0005-0000-0000-0000C90A0000}"/>
    <cellStyle name="Note 2 2 6 13 4" xfId="2762" xr:uid="{00000000-0005-0000-0000-0000CA0A0000}"/>
    <cellStyle name="Note 2 2 6 13 5" xfId="2763" xr:uid="{00000000-0005-0000-0000-0000CB0A0000}"/>
    <cellStyle name="Note 2 2 6 14" xfId="2764" xr:uid="{00000000-0005-0000-0000-0000CC0A0000}"/>
    <cellStyle name="Note 2 2 6 14 2" xfId="2765" xr:uid="{00000000-0005-0000-0000-0000CD0A0000}"/>
    <cellStyle name="Note 2 2 6 14 3" xfId="2766" xr:uid="{00000000-0005-0000-0000-0000CE0A0000}"/>
    <cellStyle name="Note 2 2 6 14 4" xfId="2767" xr:uid="{00000000-0005-0000-0000-0000CF0A0000}"/>
    <cellStyle name="Note 2 2 6 14 5" xfId="2768" xr:uid="{00000000-0005-0000-0000-0000D00A0000}"/>
    <cellStyle name="Note 2 2 6 15" xfId="2769" xr:uid="{00000000-0005-0000-0000-0000D10A0000}"/>
    <cellStyle name="Note 2 2 6 15 2" xfId="2770" xr:uid="{00000000-0005-0000-0000-0000D20A0000}"/>
    <cellStyle name="Note 2 2 6 15 3" xfId="2771" xr:uid="{00000000-0005-0000-0000-0000D30A0000}"/>
    <cellStyle name="Note 2 2 6 15 4" xfId="2772" xr:uid="{00000000-0005-0000-0000-0000D40A0000}"/>
    <cellStyle name="Note 2 2 6 15 5" xfId="2773" xr:uid="{00000000-0005-0000-0000-0000D50A0000}"/>
    <cellStyle name="Note 2 2 6 16" xfId="2774" xr:uid="{00000000-0005-0000-0000-0000D60A0000}"/>
    <cellStyle name="Note 2 2 6 16 2" xfId="2775" xr:uid="{00000000-0005-0000-0000-0000D70A0000}"/>
    <cellStyle name="Note 2 2 6 16 3" xfId="2776" xr:uid="{00000000-0005-0000-0000-0000D80A0000}"/>
    <cellStyle name="Note 2 2 6 16 4" xfId="2777" xr:uid="{00000000-0005-0000-0000-0000D90A0000}"/>
    <cellStyle name="Note 2 2 6 16 5" xfId="2778" xr:uid="{00000000-0005-0000-0000-0000DA0A0000}"/>
    <cellStyle name="Note 2 2 6 17" xfId="2779" xr:uid="{00000000-0005-0000-0000-0000DB0A0000}"/>
    <cellStyle name="Note 2 2 6 17 2" xfId="2780" xr:uid="{00000000-0005-0000-0000-0000DC0A0000}"/>
    <cellStyle name="Note 2 2 6 17 3" xfId="2781" xr:uid="{00000000-0005-0000-0000-0000DD0A0000}"/>
    <cellStyle name="Note 2 2 6 17 4" xfId="2782" xr:uid="{00000000-0005-0000-0000-0000DE0A0000}"/>
    <cellStyle name="Note 2 2 6 17 5" xfId="2783" xr:uid="{00000000-0005-0000-0000-0000DF0A0000}"/>
    <cellStyle name="Note 2 2 6 18" xfId="2784" xr:uid="{00000000-0005-0000-0000-0000E00A0000}"/>
    <cellStyle name="Note 2 2 6 18 2" xfId="2785" xr:uid="{00000000-0005-0000-0000-0000E10A0000}"/>
    <cellStyle name="Note 2 2 6 18 3" xfId="2786" xr:uid="{00000000-0005-0000-0000-0000E20A0000}"/>
    <cellStyle name="Note 2 2 6 18 4" xfId="2787" xr:uid="{00000000-0005-0000-0000-0000E30A0000}"/>
    <cellStyle name="Note 2 2 6 18 5" xfId="2788" xr:uid="{00000000-0005-0000-0000-0000E40A0000}"/>
    <cellStyle name="Note 2 2 6 19" xfId="2789" xr:uid="{00000000-0005-0000-0000-0000E50A0000}"/>
    <cellStyle name="Note 2 2 6 19 2" xfId="2790" xr:uid="{00000000-0005-0000-0000-0000E60A0000}"/>
    <cellStyle name="Note 2 2 6 19 3" xfId="2791" xr:uid="{00000000-0005-0000-0000-0000E70A0000}"/>
    <cellStyle name="Note 2 2 6 19 4" xfId="2792" xr:uid="{00000000-0005-0000-0000-0000E80A0000}"/>
    <cellStyle name="Note 2 2 6 19 5" xfId="2793" xr:uid="{00000000-0005-0000-0000-0000E90A0000}"/>
    <cellStyle name="Note 2 2 6 2" xfId="2794" xr:uid="{00000000-0005-0000-0000-0000EA0A0000}"/>
    <cellStyle name="Note 2 2 6 2 2" xfId="2795" xr:uid="{00000000-0005-0000-0000-0000EB0A0000}"/>
    <cellStyle name="Note 2 2 6 2 3" xfId="2796" xr:uid="{00000000-0005-0000-0000-0000EC0A0000}"/>
    <cellStyle name="Note 2 2 6 2 4" xfId="2797" xr:uid="{00000000-0005-0000-0000-0000ED0A0000}"/>
    <cellStyle name="Note 2 2 6 2 5" xfId="2798" xr:uid="{00000000-0005-0000-0000-0000EE0A0000}"/>
    <cellStyle name="Note 2 2 6 20" xfId="2799" xr:uid="{00000000-0005-0000-0000-0000EF0A0000}"/>
    <cellStyle name="Note 2 2 6 20 2" xfId="2800" xr:uid="{00000000-0005-0000-0000-0000F00A0000}"/>
    <cellStyle name="Note 2 2 6 20 3" xfId="2801" xr:uid="{00000000-0005-0000-0000-0000F10A0000}"/>
    <cellStyle name="Note 2 2 6 20 4" xfId="2802" xr:uid="{00000000-0005-0000-0000-0000F20A0000}"/>
    <cellStyle name="Note 2 2 6 20 5" xfId="2803" xr:uid="{00000000-0005-0000-0000-0000F30A0000}"/>
    <cellStyle name="Note 2 2 6 21" xfId="2804" xr:uid="{00000000-0005-0000-0000-0000F40A0000}"/>
    <cellStyle name="Note 2 2 6 21 2" xfId="2805" xr:uid="{00000000-0005-0000-0000-0000F50A0000}"/>
    <cellStyle name="Note 2 2 6 21 3" xfId="2806" xr:uid="{00000000-0005-0000-0000-0000F60A0000}"/>
    <cellStyle name="Note 2 2 6 21 4" xfId="2807" xr:uid="{00000000-0005-0000-0000-0000F70A0000}"/>
    <cellStyle name="Note 2 2 6 21 5" xfId="2808" xr:uid="{00000000-0005-0000-0000-0000F80A0000}"/>
    <cellStyle name="Note 2 2 6 22" xfId="2809" xr:uid="{00000000-0005-0000-0000-0000F90A0000}"/>
    <cellStyle name="Note 2 2 6 22 2" xfId="2810" xr:uid="{00000000-0005-0000-0000-0000FA0A0000}"/>
    <cellStyle name="Note 2 2 6 22 3" xfId="2811" xr:uid="{00000000-0005-0000-0000-0000FB0A0000}"/>
    <cellStyle name="Note 2 2 6 22 4" xfId="2812" xr:uid="{00000000-0005-0000-0000-0000FC0A0000}"/>
    <cellStyle name="Note 2 2 6 23" xfId="2813" xr:uid="{00000000-0005-0000-0000-0000FD0A0000}"/>
    <cellStyle name="Note 2 2 6 23 2" xfId="2814" xr:uid="{00000000-0005-0000-0000-0000FE0A0000}"/>
    <cellStyle name="Note 2 2 6 23 3" xfId="2815" xr:uid="{00000000-0005-0000-0000-0000FF0A0000}"/>
    <cellStyle name="Note 2 2 6 23 4" xfId="2816" xr:uid="{00000000-0005-0000-0000-0000000B0000}"/>
    <cellStyle name="Note 2 2 6 24" xfId="2817" xr:uid="{00000000-0005-0000-0000-0000010B0000}"/>
    <cellStyle name="Note 2 2 6 24 2" xfId="2818" xr:uid="{00000000-0005-0000-0000-0000020B0000}"/>
    <cellStyle name="Note 2 2 6 24 3" xfId="2819" xr:uid="{00000000-0005-0000-0000-0000030B0000}"/>
    <cellStyle name="Note 2 2 6 24 4" xfId="2820" xr:uid="{00000000-0005-0000-0000-0000040B0000}"/>
    <cellStyle name="Note 2 2 6 25" xfId="2821" xr:uid="{00000000-0005-0000-0000-0000050B0000}"/>
    <cellStyle name="Note 2 2 6 25 2" xfId="2822" xr:uid="{00000000-0005-0000-0000-0000060B0000}"/>
    <cellStyle name="Note 2 2 6 25 3" xfId="2823" xr:uid="{00000000-0005-0000-0000-0000070B0000}"/>
    <cellStyle name="Note 2 2 6 25 4" xfId="2824" xr:uid="{00000000-0005-0000-0000-0000080B0000}"/>
    <cellStyle name="Note 2 2 6 3" xfId="2825" xr:uid="{00000000-0005-0000-0000-0000090B0000}"/>
    <cellStyle name="Note 2 2 6 3 2" xfId="2826" xr:uid="{00000000-0005-0000-0000-00000A0B0000}"/>
    <cellStyle name="Note 2 2 6 3 3" xfId="2827" xr:uid="{00000000-0005-0000-0000-00000B0B0000}"/>
    <cellStyle name="Note 2 2 6 3 4" xfId="2828" xr:uid="{00000000-0005-0000-0000-00000C0B0000}"/>
    <cellStyle name="Note 2 2 6 3 5" xfId="2829" xr:uid="{00000000-0005-0000-0000-00000D0B0000}"/>
    <cellStyle name="Note 2 2 6 4" xfId="2830" xr:uid="{00000000-0005-0000-0000-00000E0B0000}"/>
    <cellStyle name="Note 2 2 6 4 2" xfId="2831" xr:uid="{00000000-0005-0000-0000-00000F0B0000}"/>
    <cellStyle name="Note 2 2 6 4 3" xfId="2832" xr:uid="{00000000-0005-0000-0000-0000100B0000}"/>
    <cellStyle name="Note 2 2 6 4 4" xfId="2833" xr:uid="{00000000-0005-0000-0000-0000110B0000}"/>
    <cellStyle name="Note 2 2 6 4 5" xfId="2834" xr:uid="{00000000-0005-0000-0000-0000120B0000}"/>
    <cellStyle name="Note 2 2 6 5" xfId="2835" xr:uid="{00000000-0005-0000-0000-0000130B0000}"/>
    <cellStyle name="Note 2 2 6 5 2" xfId="2836" xr:uid="{00000000-0005-0000-0000-0000140B0000}"/>
    <cellStyle name="Note 2 2 6 5 3" xfId="2837" xr:uid="{00000000-0005-0000-0000-0000150B0000}"/>
    <cellStyle name="Note 2 2 6 5 4" xfId="2838" xr:uid="{00000000-0005-0000-0000-0000160B0000}"/>
    <cellStyle name="Note 2 2 6 5 5" xfId="2839" xr:uid="{00000000-0005-0000-0000-0000170B0000}"/>
    <cellStyle name="Note 2 2 6 6" xfId="2840" xr:uid="{00000000-0005-0000-0000-0000180B0000}"/>
    <cellStyle name="Note 2 2 6 6 2" xfId="2841" xr:uid="{00000000-0005-0000-0000-0000190B0000}"/>
    <cellStyle name="Note 2 2 6 6 3" xfId="2842" xr:uid="{00000000-0005-0000-0000-00001A0B0000}"/>
    <cellStyle name="Note 2 2 6 6 4" xfId="2843" xr:uid="{00000000-0005-0000-0000-00001B0B0000}"/>
    <cellStyle name="Note 2 2 6 6 5" xfId="2844" xr:uid="{00000000-0005-0000-0000-00001C0B0000}"/>
    <cellStyle name="Note 2 2 6 7" xfId="2845" xr:uid="{00000000-0005-0000-0000-00001D0B0000}"/>
    <cellStyle name="Note 2 2 6 7 2" xfId="2846" xr:uid="{00000000-0005-0000-0000-00001E0B0000}"/>
    <cellStyle name="Note 2 2 6 7 3" xfId="2847" xr:uid="{00000000-0005-0000-0000-00001F0B0000}"/>
    <cellStyle name="Note 2 2 6 7 4" xfId="2848" xr:uid="{00000000-0005-0000-0000-0000200B0000}"/>
    <cellStyle name="Note 2 2 6 7 5" xfId="2849" xr:uid="{00000000-0005-0000-0000-0000210B0000}"/>
    <cellStyle name="Note 2 2 6 8" xfId="2850" xr:uid="{00000000-0005-0000-0000-0000220B0000}"/>
    <cellStyle name="Note 2 2 6 8 2" xfId="2851" xr:uid="{00000000-0005-0000-0000-0000230B0000}"/>
    <cellStyle name="Note 2 2 6 8 3" xfId="2852" xr:uid="{00000000-0005-0000-0000-0000240B0000}"/>
    <cellStyle name="Note 2 2 6 8 4" xfId="2853" xr:uid="{00000000-0005-0000-0000-0000250B0000}"/>
    <cellStyle name="Note 2 2 6 8 5" xfId="2854" xr:uid="{00000000-0005-0000-0000-0000260B0000}"/>
    <cellStyle name="Note 2 2 6 9" xfId="2855" xr:uid="{00000000-0005-0000-0000-0000270B0000}"/>
    <cellStyle name="Note 2 2 6 9 2" xfId="2856" xr:uid="{00000000-0005-0000-0000-0000280B0000}"/>
    <cellStyle name="Note 2 2 6 9 3" xfId="2857" xr:uid="{00000000-0005-0000-0000-0000290B0000}"/>
    <cellStyle name="Note 2 2 6 9 4" xfId="2858" xr:uid="{00000000-0005-0000-0000-00002A0B0000}"/>
    <cellStyle name="Note 2 2 6 9 5" xfId="2859" xr:uid="{00000000-0005-0000-0000-00002B0B0000}"/>
    <cellStyle name="Note 2 2 7" xfId="2860" xr:uid="{00000000-0005-0000-0000-00002C0B0000}"/>
    <cellStyle name="Note 2 2 7 2" xfId="2861" xr:uid="{00000000-0005-0000-0000-00002D0B0000}"/>
    <cellStyle name="Note 2 2 7 3" xfId="2862" xr:uid="{00000000-0005-0000-0000-00002E0B0000}"/>
    <cellStyle name="Note 2 2 7 4" xfId="2863" xr:uid="{00000000-0005-0000-0000-00002F0B0000}"/>
    <cellStyle name="Note 2 2 7 5" xfId="2864" xr:uid="{00000000-0005-0000-0000-0000300B0000}"/>
    <cellStyle name="Note 2 2 8" xfId="2865" xr:uid="{00000000-0005-0000-0000-0000310B0000}"/>
    <cellStyle name="Note 2 2 8 2" xfId="2866" xr:uid="{00000000-0005-0000-0000-0000320B0000}"/>
    <cellStyle name="Note 2 2 8 3" xfId="2867" xr:uid="{00000000-0005-0000-0000-0000330B0000}"/>
    <cellStyle name="Note 2 2 8 4" xfId="2868" xr:uid="{00000000-0005-0000-0000-0000340B0000}"/>
    <cellStyle name="Note 2 2 8 5" xfId="2869" xr:uid="{00000000-0005-0000-0000-0000350B0000}"/>
    <cellStyle name="Note 2 2 9" xfId="2870" xr:uid="{00000000-0005-0000-0000-0000360B0000}"/>
    <cellStyle name="Note 2 2 9 2" xfId="2871" xr:uid="{00000000-0005-0000-0000-0000370B0000}"/>
    <cellStyle name="Note 2 2 9 3" xfId="2872" xr:uid="{00000000-0005-0000-0000-0000380B0000}"/>
    <cellStyle name="Note 2 2 9 4" xfId="2873" xr:uid="{00000000-0005-0000-0000-0000390B0000}"/>
    <cellStyle name="Note 2 2 9 5" xfId="2874" xr:uid="{00000000-0005-0000-0000-00003A0B0000}"/>
    <cellStyle name="Note 2 3" xfId="143" xr:uid="{00000000-0005-0000-0000-00003B0B0000}"/>
    <cellStyle name="Note 2 3 2" xfId="144" xr:uid="{00000000-0005-0000-0000-00003C0B0000}"/>
    <cellStyle name="Note 2 3 3" xfId="2875" xr:uid="{00000000-0005-0000-0000-00003D0B0000}"/>
    <cellStyle name="Note 2 4" xfId="145" xr:uid="{00000000-0005-0000-0000-00003E0B0000}"/>
    <cellStyle name="Note 2 4 2" xfId="146" xr:uid="{00000000-0005-0000-0000-00003F0B0000}"/>
    <cellStyle name="Note 2 5" xfId="147" xr:uid="{00000000-0005-0000-0000-0000400B0000}"/>
    <cellStyle name="Note 2 5 2" xfId="148" xr:uid="{00000000-0005-0000-0000-0000410B0000}"/>
    <cellStyle name="Note 2 6" xfId="149" xr:uid="{00000000-0005-0000-0000-0000420B0000}"/>
    <cellStyle name="Note 2 6 2" xfId="150" xr:uid="{00000000-0005-0000-0000-0000430B0000}"/>
    <cellStyle name="Note 3" xfId="151" xr:uid="{00000000-0005-0000-0000-0000440B0000}"/>
    <cellStyle name="Note 3 2" xfId="152" xr:uid="{00000000-0005-0000-0000-0000450B0000}"/>
    <cellStyle name="Note 3 2 2" xfId="153" xr:uid="{00000000-0005-0000-0000-0000460B0000}"/>
    <cellStyle name="Note 3 2 3" xfId="2876" xr:uid="{00000000-0005-0000-0000-0000470B0000}"/>
    <cellStyle name="Note 3 3" xfId="154" xr:uid="{00000000-0005-0000-0000-0000480B0000}"/>
    <cellStyle name="Note 3 3 2" xfId="155" xr:uid="{00000000-0005-0000-0000-0000490B0000}"/>
    <cellStyle name="Note 3 4" xfId="156" xr:uid="{00000000-0005-0000-0000-00004A0B0000}"/>
    <cellStyle name="Note 3 5" xfId="2877" xr:uid="{00000000-0005-0000-0000-00004B0B0000}"/>
    <cellStyle name="Note 4" xfId="157" xr:uid="{00000000-0005-0000-0000-00004C0B0000}"/>
    <cellStyle name="Note 4 2" xfId="158" xr:uid="{00000000-0005-0000-0000-00004D0B0000}"/>
    <cellStyle name="Note 4 3" xfId="2878" xr:uid="{00000000-0005-0000-0000-00004E0B0000}"/>
    <cellStyle name="Note 5" xfId="159" xr:uid="{00000000-0005-0000-0000-00004F0B0000}"/>
    <cellStyle name="Note 5 2" xfId="160" xr:uid="{00000000-0005-0000-0000-0000500B0000}"/>
    <cellStyle name="Note 6" xfId="161" xr:uid="{00000000-0005-0000-0000-0000510B0000}"/>
    <cellStyle name="Note 6 2" xfId="162" xr:uid="{00000000-0005-0000-0000-0000520B0000}"/>
    <cellStyle name="Note 7" xfId="163" xr:uid="{00000000-0005-0000-0000-0000530B0000}"/>
    <cellStyle name="Note 7 2" xfId="164" xr:uid="{00000000-0005-0000-0000-0000540B0000}"/>
    <cellStyle name="Note 8" xfId="165" xr:uid="{00000000-0005-0000-0000-0000550B0000}"/>
    <cellStyle name="Note 8 2" xfId="166" xr:uid="{00000000-0005-0000-0000-0000560B0000}"/>
    <cellStyle name="Number" xfId="167" xr:uid="{00000000-0005-0000-0000-0000570B0000}"/>
    <cellStyle name="Number 2" xfId="2879" xr:uid="{00000000-0005-0000-0000-0000580B0000}"/>
    <cellStyle name="Output 2" xfId="168" xr:uid="{00000000-0005-0000-0000-0000590B0000}"/>
    <cellStyle name="Output 2 10" xfId="2880" xr:uid="{00000000-0005-0000-0000-00005A0B0000}"/>
    <cellStyle name="Output 2 10 2" xfId="2881" xr:uid="{00000000-0005-0000-0000-00005B0B0000}"/>
    <cellStyle name="Output 2 10 3" xfId="2882" xr:uid="{00000000-0005-0000-0000-00005C0B0000}"/>
    <cellStyle name="Output 2 10 4" xfId="2883" xr:uid="{00000000-0005-0000-0000-00005D0B0000}"/>
    <cellStyle name="Output 2 10 5" xfId="2884" xr:uid="{00000000-0005-0000-0000-00005E0B0000}"/>
    <cellStyle name="Output 2 11" xfId="2885" xr:uid="{00000000-0005-0000-0000-00005F0B0000}"/>
    <cellStyle name="Output 2 11 2" xfId="2886" xr:uid="{00000000-0005-0000-0000-0000600B0000}"/>
    <cellStyle name="Output 2 11 3" xfId="2887" xr:uid="{00000000-0005-0000-0000-0000610B0000}"/>
    <cellStyle name="Output 2 11 4" xfId="2888" xr:uid="{00000000-0005-0000-0000-0000620B0000}"/>
    <cellStyle name="Output 2 11 5" xfId="2889" xr:uid="{00000000-0005-0000-0000-0000630B0000}"/>
    <cellStyle name="Output 2 12" xfId="2890" xr:uid="{00000000-0005-0000-0000-0000640B0000}"/>
    <cellStyle name="Output 2 12 2" xfId="2891" xr:uid="{00000000-0005-0000-0000-0000650B0000}"/>
    <cellStyle name="Output 2 12 3" xfId="2892" xr:uid="{00000000-0005-0000-0000-0000660B0000}"/>
    <cellStyle name="Output 2 12 4" xfId="2893" xr:uid="{00000000-0005-0000-0000-0000670B0000}"/>
    <cellStyle name="Output 2 12 5" xfId="2894" xr:uid="{00000000-0005-0000-0000-0000680B0000}"/>
    <cellStyle name="Output 2 13" xfId="2895" xr:uid="{00000000-0005-0000-0000-0000690B0000}"/>
    <cellStyle name="Output 2 13 2" xfId="2896" xr:uid="{00000000-0005-0000-0000-00006A0B0000}"/>
    <cellStyle name="Output 2 13 3" xfId="2897" xr:uid="{00000000-0005-0000-0000-00006B0B0000}"/>
    <cellStyle name="Output 2 13 4" xfId="2898" xr:uid="{00000000-0005-0000-0000-00006C0B0000}"/>
    <cellStyle name="Output 2 14" xfId="2899" xr:uid="{00000000-0005-0000-0000-00006D0B0000}"/>
    <cellStyle name="Output 2 14 2" xfId="2900" xr:uid="{00000000-0005-0000-0000-00006E0B0000}"/>
    <cellStyle name="Output 2 14 3" xfId="2901" xr:uid="{00000000-0005-0000-0000-00006F0B0000}"/>
    <cellStyle name="Output 2 14 4" xfId="2902" xr:uid="{00000000-0005-0000-0000-0000700B0000}"/>
    <cellStyle name="Output 2 15" xfId="2903" xr:uid="{00000000-0005-0000-0000-0000710B0000}"/>
    <cellStyle name="Output 2 15 2" xfId="2904" xr:uid="{00000000-0005-0000-0000-0000720B0000}"/>
    <cellStyle name="Output 2 15 3" xfId="2905" xr:uid="{00000000-0005-0000-0000-0000730B0000}"/>
    <cellStyle name="Output 2 15 4" xfId="2906" xr:uid="{00000000-0005-0000-0000-0000740B0000}"/>
    <cellStyle name="Output 2 16" xfId="2907" xr:uid="{00000000-0005-0000-0000-0000750B0000}"/>
    <cellStyle name="Output 2 2" xfId="2908" xr:uid="{00000000-0005-0000-0000-0000760B0000}"/>
    <cellStyle name="Output 2 2 10" xfId="2909" xr:uid="{00000000-0005-0000-0000-0000770B0000}"/>
    <cellStyle name="Output 2 2 10 2" xfId="2910" xr:uid="{00000000-0005-0000-0000-0000780B0000}"/>
    <cellStyle name="Output 2 2 10 3" xfId="2911" xr:uid="{00000000-0005-0000-0000-0000790B0000}"/>
    <cellStyle name="Output 2 2 10 4" xfId="2912" xr:uid="{00000000-0005-0000-0000-00007A0B0000}"/>
    <cellStyle name="Output 2 2 10 5" xfId="2913" xr:uid="{00000000-0005-0000-0000-00007B0B0000}"/>
    <cellStyle name="Output 2 2 11" xfId="2914" xr:uid="{00000000-0005-0000-0000-00007C0B0000}"/>
    <cellStyle name="Output 2 2 11 2" xfId="2915" xr:uid="{00000000-0005-0000-0000-00007D0B0000}"/>
    <cellStyle name="Output 2 2 11 3" xfId="2916" xr:uid="{00000000-0005-0000-0000-00007E0B0000}"/>
    <cellStyle name="Output 2 2 11 4" xfId="2917" xr:uid="{00000000-0005-0000-0000-00007F0B0000}"/>
    <cellStyle name="Output 2 2 11 5" xfId="2918" xr:uid="{00000000-0005-0000-0000-0000800B0000}"/>
    <cellStyle name="Output 2 2 12" xfId="2919" xr:uid="{00000000-0005-0000-0000-0000810B0000}"/>
    <cellStyle name="Output 2 2 12 2" xfId="2920" xr:uid="{00000000-0005-0000-0000-0000820B0000}"/>
    <cellStyle name="Output 2 2 12 3" xfId="2921" xr:uid="{00000000-0005-0000-0000-0000830B0000}"/>
    <cellStyle name="Output 2 2 12 4" xfId="2922" xr:uid="{00000000-0005-0000-0000-0000840B0000}"/>
    <cellStyle name="Output 2 2 12 5" xfId="2923" xr:uid="{00000000-0005-0000-0000-0000850B0000}"/>
    <cellStyle name="Output 2 2 13" xfId="2924" xr:uid="{00000000-0005-0000-0000-0000860B0000}"/>
    <cellStyle name="Output 2 2 13 2" xfId="2925" xr:uid="{00000000-0005-0000-0000-0000870B0000}"/>
    <cellStyle name="Output 2 2 13 3" xfId="2926" xr:uid="{00000000-0005-0000-0000-0000880B0000}"/>
    <cellStyle name="Output 2 2 13 4" xfId="2927" xr:uid="{00000000-0005-0000-0000-0000890B0000}"/>
    <cellStyle name="Output 2 2 13 5" xfId="2928" xr:uid="{00000000-0005-0000-0000-00008A0B0000}"/>
    <cellStyle name="Output 2 2 14" xfId="2929" xr:uid="{00000000-0005-0000-0000-00008B0B0000}"/>
    <cellStyle name="Output 2 2 14 2" xfId="2930" xr:uid="{00000000-0005-0000-0000-00008C0B0000}"/>
    <cellStyle name="Output 2 2 14 3" xfId="2931" xr:uid="{00000000-0005-0000-0000-00008D0B0000}"/>
    <cellStyle name="Output 2 2 14 4" xfId="2932" xr:uid="{00000000-0005-0000-0000-00008E0B0000}"/>
    <cellStyle name="Output 2 2 15" xfId="2933" xr:uid="{00000000-0005-0000-0000-00008F0B0000}"/>
    <cellStyle name="Output 2 2 15 2" xfId="2934" xr:uid="{00000000-0005-0000-0000-0000900B0000}"/>
    <cellStyle name="Output 2 2 15 3" xfId="2935" xr:uid="{00000000-0005-0000-0000-0000910B0000}"/>
    <cellStyle name="Output 2 2 15 4" xfId="2936" xr:uid="{00000000-0005-0000-0000-0000920B0000}"/>
    <cellStyle name="Output 2 2 16" xfId="2937" xr:uid="{00000000-0005-0000-0000-0000930B0000}"/>
    <cellStyle name="Output 2 2 16 2" xfId="2938" xr:uid="{00000000-0005-0000-0000-0000940B0000}"/>
    <cellStyle name="Output 2 2 16 3" xfId="2939" xr:uid="{00000000-0005-0000-0000-0000950B0000}"/>
    <cellStyle name="Output 2 2 16 4" xfId="2940" xr:uid="{00000000-0005-0000-0000-0000960B0000}"/>
    <cellStyle name="Output 2 2 17" xfId="2941" xr:uid="{00000000-0005-0000-0000-0000970B0000}"/>
    <cellStyle name="Output 2 2 2" xfId="2942" xr:uid="{00000000-0005-0000-0000-0000980B0000}"/>
    <cellStyle name="Output 2 2 2 2" xfId="2943" xr:uid="{00000000-0005-0000-0000-0000990B0000}"/>
    <cellStyle name="Output 2 2 2 3" xfId="2944" xr:uid="{00000000-0005-0000-0000-00009A0B0000}"/>
    <cellStyle name="Output 2 2 2 4" xfId="2945" xr:uid="{00000000-0005-0000-0000-00009B0B0000}"/>
    <cellStyle name="Output 2 2 2 5" xfId="2946" xr:uid="{00000000-0005-0000-0000-00009C0B0000}"/>
    <cellStyle name="Output 2 2 3" xfId="2947" xr:uid="{00000000-0005-0000-0000-00009D0B0000}"/>
    <cellStyle name="Output 2 2 3 2" xfId="2948" xr:uid="{00000000-0005-0000-0000-00009E0B0000}"/>
    <cellStyle name="Output 2 2 3 3" xfId="2949" xr:uid="{00000000-0005-0000-0000-00009F0B0000}"/>
    <cellStyle name="Output 2 2 3 4" xfId="2950" xr:uid="{00000000-0005-0000-0000-0000A00B0000}"/>
    <cellStyle name="Output 2 2 3 5" xfId="2951" xr:uid="{00000000-0005-0000-0000-0000A10B0000}"/>
    <cellStyle name="Output 2 2 4" xfId="2952" xr:uid="{00000000-0005-0000-0000-0000A20B0000}"/>
    <cellStyle name="Output 2 2 4 2" xfId="2953" xr:uid="{00000000-0005-0000-0000-0000A30B0000}"/>
    <cellStyle name="Output 2 2 4 3" xfId="2954" xr:uid="{00000000-0005-0000-0000-0000A40B0000}"/>
    <cellStyle name="Output 2 2 4 4" xfId="2955" xr:uid="{00000000-0005-0000-0000-0000A50B0000}"/>
    <cellStyle name="Output 2 2 4 5" xfId="2956" xr:uid="{00000000-0005-0000-0000-0000A60B0000}"/>
    <cellStyle name="Output 2 2 5" xfId="2957" xr:uid="{00000000-0005-0000-0000-0000A70B0000}"/>
    <cellStyle name="Output 2 2 5 2" xfId="2958" xr:uid="{00000000-0005-0000-0000-0000A80B0000}"/>
    <cellStyle name="Output 2 2 5 3" xfId="2959" xr:uid="{00000000-0005-0000-0000-0000A90B0000}"/>
    <cellStyle name="Output 2 2 5 4" xfId="2960" xr:uid="{00000000-0005-0000-0000-0000AA0B0000}"/>
    <cellStyle name="Output 2 2 5 5" xfId="2961" xr:uid="{00000000-0005-0000-0000-0000AB0B0000}"/>
    <cellStyle name="Output 2 2 6" xfId="2962" xr:uid="{00000000-0005-0000-0000-0000AC0B0000}"/>
    <cellStyle name="Output 2 2 6 2" xfId="2963" xr:uid="{00000000-0005-0000-0000-0000AD0B0000}"/>
    <cellStyle name="Output 2 2 6 3" xfId="2964" xr:uid="{00000000-0005-0000-0000-0000AE0B0000}"/>
    <cellStyle name="Output 2 2 6 4" xfId="2965" xr:uid="{00000000-0005-0000-0000-0000AF0B0000}"/>
    <cellStyle name="Output 2 2 6 5" xfId="2966" xr:uid="{00000000-0005-0000-0000-0000B00B0000}"/>
    <cellStyle name="Output 2 2 7" xfId="2967" xr:uid="{00000000-0005-0000-0000-0000B10B0000}"/>
    <cellStyle name="Output 2 2 7 2" xfId="2968" xr:uid="{00000000-0005-0000-0000-0000B20B0000}"/>
    <cellStyle name="Output 2 2 7 3" xfId="2969" xr:uid="{00000000-0005-0000-0000-0000B30B0000}"/>
    <cellStyle name="Output 2 2 7 4" xfId="2970" xr:uid="{00000000-0005-0000-0000-0000B40B0000}"/>
    <cellStyle name="Output 2 2 7 5" xfId="2971" xr:uid="{00000000-0005-0000-0000-0000B50B0000}"/>
    <cellStyle name="Output 2 2 8" xfId="2972" xr:uid="{00000000-0005-0000-0000-0000B60B0000}"/>
    <cellStyle name="Output 2 2 8 2" xfId="2973" xr:uid="{00000000-0005-0000-0000-0000B70B0000}"/>
    <cellStyle name="Output 2 2 8 3" xfId="2974" xr:uid="{00000000-0005-0000-0000-0000B80B0000}"/>
    <cellStyle name="Output 2 2 8 4" xfId="2975" xr:uid="{00000000-0005-0000-0000-0000B90B0000}"/>
    <cellStyle name="Output 2 2 8 5" xfId="2976" xr:uid="{00000000-0005-0000-0000-0000BA0B0000}"/>
    <cellStyle name="Output 2 2 9" xfId="2977" xr:uid="{00000000-0005-0000-0000-0000BB0B0000}"/>
    <cellStyle name="Output 2 2 9 2" xfId="2978" xr:uid="{00000000-0005-0000-0000-0000BC0B0000}"/>
    <cellStyle name="Output 2 2 9 3" xfId="2979" xr:uid="{00000000-0005-0000-0000-0000BD0B0000}"/>
    <cellStyle name="Output 2 2 9 4" xfId="2980" xr:uid="{00000000-0005-0000-0000-0000BE0B0000}"/>
    <cellStyle name="Output 2 2 9 5" xfId="2981" xr:uid="{00000000-0005-0000-0000-0000BF0B0000}"/>
    <cellStyle name="Output 2 3" xfId="2982" xr:uid="{00000000-0005-0000-0000-0000C00B0000}"/>
    <cellStyle name="Output 2 3 10" xfId="2983" xr:uid="{00000000-0005-0000-0000-0000C10B0000}"/>
    <cellStyle name="Output 2 3 10 2" xfId="2984" xr:uid="{00000000-0005-0000-0000-0000C20B0000}"/>
    <cellStyle name="Output 2 3 10 3" xfId="2985" xr:uid="{00000000-0005-0000-0000-0000C30B0000}"/>
    <cellStyle name="Output 2 3 10 4" xfId="2986" xr:uid="{00000000-0005-0000-0000-0000C40B0000}"/>
    <cellStyle name="Output 2 3 10 5" xfId="2987" xr:uid="{00000000-0005-0000-0000-0000C50B0000}"/>
    <cellStyle name="Output 2 3 11" xfId="2988" xr:uid="{00000000-0005-0000-0000-0000C60B0000}"/>
    <cellStyle name="Output 2 3 11 2" xfId="2989" xr:uid="{00000000-0005-0000-0000-0000C70B0000}"/>
    <cellStyle name="Output 2 3 11 3" xfId="2990" xr:uid="{00000000-0005-0000-0000-0000C80B0000}"/>
    <cellStyle name="Output 2 3 11 4" xfId="2991" xr:uid="{00000000-0005-0000-0000-0000C90B0000}"/>
    <cellStyle name="Output 2 3 11 5" xfId="2992" xr:uid="{00000000-0005-0000-0000-0000CA0B0000}"/>
    <cellStyle name="Output 2 3 12" xfId="2993" xr:uid="{00000000-0005-0000-0000-0000CB0B0000}"/>
    <cellStyle name="Output 2 3 12 2" xfId="2994" xr:uid="{00000000-0005-0000-0000-0000CC0B0000}"/>
    <cellStyle name="Output 2 3 12 3" xfId="2995" xr:uid="{00000000-0005-0000-0000-0000CD0B0000}"/>
    <cellStyle name="Output 2 3 12 4" xfId="2996" xr:uid="{00000000-0005-0000-0000-0000CE0B0000}"/>
    <cellStyle name="Output 2 3 12 5" xfId="2997" xr:uid="{00000000-0005-0000-0000-0000CF0B0000}"/>
    <cellStyle name="Output 2 3 13" xfId="2998" xr:uid="{00000000-0005-0000-0000-0000D00B0000}"/>
    <cellStyle name="Output 2 3 13 2" xfId="2999" xr:uid="{00000000-0005-0000-0000-0000D10B0000}"/>
    <cellStyle name="Output 2 3 13 3" xfId="3000" xr:uid="{00000000-0005-0000-0000-0000D20B0000}"/>
    <cellStyle name="Output 2 3 13 4" xfId="3001" xr:uid="{00000000-0005-0000-0000-0000D30B0000}"/>
    <cellStyle name="Output 2 3 13 5" xfId="3002" xr:uid="{00000000-0005-0000-0000-0000D40B0000}"/>
    <cellStyle name="Output 2 3 14" xfId="3003" xr:uid="{00000000-0005-0000-0000-0000D50B0000}"/>
    <cellStyle name="Output 2 3 14 2" xfId="3004" xr:uid="{00000000-0005-0000-0000-0000D60B0000}"/>
    <cellStyle name="Output 2 3 14 3" xfId="3005" xr:uid="{00000000-0005-0000-0000-0000D70B0000}"/>
    <cellStyle name="Output 2 3 14 4" xfId="3006" xr:uid="{00000000-0005-0000-0000-0000D80B0000}"/>
    <cellStyle name="Output 2 3 15" xfId="3007" xr:uid="{00000000-0005-0000-0000-0000D90B0000}"/>
    <cellStyle name="Output 2 3 15 2" xfId="3008" xr:uid="{00000000-0005-0000-0000-0000DA0B0000}"/>
    <cellStyle name="Output 2 3 15 3" xfId="3009" xr:uid="{00000000-0005-0000-0000-0000DB0B0000}"/>
    <cellStyle name="Output 2 3 15 4" xfId="3010" xr:uid="{00000000-0005-0000-0000-0000DC0B0000}"/>
    <cellStyle name="Output 2 3 16" xfId="3011" xr:uid="{00000000-0005-0000-0000-0000DD0B0000}"/>
    <cellStyle name="Output 2 3 16 2" xfId="3012" xr:uid="{00000000-0005-0000-0000-0000DE0B0000}"/>
    <cellStyle name="Output 2 3 16 3" xfId="3013" xr:uid="{00000000-0005-0000-0000-0000DF0B0000}"/>
    <cellStyle name="Output 2 3 16 4" xfId="3014" xr:uid="{00000000-0005-0000-0000-0000E00B0000}"/>
    <cellStyle name="Output 2 3 17" xfId="3015" xr:uid="{00000000-0005-0000-0000-0000E10B0000}"/>
    <cellStyle name="Output 2 3 2" xfId="3016" xr:uid="{00000000-0005-0000-0000-0000E20B0000}"/>
    <cellStyle name="Output 2 3 2 2" xfId="3017" xr:uid="{00000000-0005-0000-0000-0000E30B0000}"/>
    <cellStyle name="Output 2 3 2 3" xfId="3018" xr:uid="{00000000-0005-0000-0000-0000E40B0000}"/>
    <cellStyle name="Output 2 3 2 4" xfId="3019" xr:uid="{00000000-0005-0000-0000-0000E50B0000}"/>
    <cellStyle name="Output 2 3 2 5" xfId="3020" xr:uid="{00000000-0005-0000-0000-0000E60B0000}"/>
    <cellStyle name="Output 2 3 3" xfId="3021" xr:uid="{00000000-0005-0000-0000-0000E70B0000}"/>
    <cellStyle name="Output 2 3 3 2" xfId="3022" xr:uid="{00000000-0005-0000-0000-0000E80B0000}"/>
    <cellStyle name="Output 2 3 3 3" xfId="3023" xr:uid="{00000000-0005-0000-0000-0000E90B0000}"/>
    <cellStyle name="Output 2 3 3 4" xfId="3024" xr:uid="{00000000-0005-0000-0000-0000EA0B0000}"/>
    <cellStyle name="Output 2 3 3 5" xfId="3025" xr:uid="{00000000-0005-0000-0000-0000EB0B0000}"/>
    <cellStyle name="Output 2 3 4" xfId="3026" xr:uid="{00000000-0005-0000-0000-0000EC0B0000}"/>
    <cellStyle name="Output 2 3 4 2" xfId="3027" xr:uid="{00000000-0005-0000-0000-0000ED0B0000}"/>
    <cellStyle name="Output 2 3 4 3" xfId="3028" xr:uid="{00000000-0005-0000-0000-0000EE0B0000}"/>
    <cellStyle name="Output 2 3 4 4" xfId="3029" xr:uid="{00000000-0005-0000-0000-0000EF0B0000}"/>
    <cellStyle name="Output 2 3 4 5" xfId="3030" xr:uid="{00000000-0005-0000-0000-0000F00B0000}"/>
    <cellStyle name="Output 2 3 5" xfId="3031" xr:uid="{00000000-0005-0000-0000-0000F10B0000}"/>
    <cellStyle name="Output 2 3 5 2" xfId="3032" xr:uid="{00000000-0005-0000-0000-0000F20B0000}"/>
    <cellStyle name="Output 2 3 5 3" xfId="3033" xr:uid="{00000000-0005-0000-0000-0000F30B0000}"/>
    <cellStyle name="Output 2 3 5 4" xfId="3034" xr:uid="{00000000-0005-0000-0000-0000F40B0000}"/>
    <cellStyle name="Output 2 3 5 5" xfId="3035" xr:uid="{00000000-0005-0000-0000-0000F50B0000}"/>
    <cellStyle name="Output 2 3 6" xfId="3036" xr:uid="{00000000-0005-0000-0000-0000F60B0000}"/>
    <cellStyle name="Output 2 3 6 2" xfId="3037" xr:uid="{00000000-0005-0000-0000-0000F70B0000}"/>
    <cellStyle name="Output 2 3 6 3" xfId="3038" xr:uid="{00000000-0005-0000-0000-0000F80B0000}"/>
    <cellStyle name="Output 2 3 6 4" xfId="3039" xr:uid="{00000000-0005-0000-0000-0000F90B0000}"/>
    <cellStyle name="Output 2 3 6 5" xfId="3040" xr:uid="{00000000-0005-0000-0000-0000FA0B0000}"/>
    <cellStyle name="Output 2 3 7" xfId="3041" xr:uid="{00000000-0005-0000-0000-0000FB0B0000}"/>
    <cellStyle name="Output 2 3 7 2" xfId="3042" xr:uid="{00000000-0005-0000-0000-0000FC0B0000}"/>
    <cellStyle name="Output 2 3 7 3" xfId="3043" xr:uid="{00000000-0005-0000-0000-0000FD0B0000}"/>
    <cellStyle name="Output 2 3 7 4" xfId="3044" xr:uid="{00000000-0005-0000-0000-0000FE0B0000}"/>
    <cellStyle name="Output 2 3 7 5" xfId="3045" xr:uid="{00000000-0005-0000-0000-0000FF0B0000}"/>
    <cellStyle name="Output 2 3 8" xfId="3046" xr:uid="{00000000-0005-0000-0000-0000000C0000}"/>
    <cellStyle name="Output 2 3 8 2" xfId="3047" xr:uid="{00000000-0005-0000-0000-0000010C0000}"/>
    <cellStyle name="Output 2 3 8 3" xfId="3048" xr:uid="{00000000-0005-0000-0000-0000020C0000}"/>
    <cellStyle name="Output 2 3 8 4" xfId="3049" xr:uid="{00000000-0005-0000-0000-0000030C0000}"/>
    <cellStyle name="Output 2 3 8 5" xfId="3050" xr:uid="{00000000-0005-0000-0000-0000040C0000}"/>
    <cellStyle name="Output 2 3 9" xfId="3051" xr:uid="{00000000-0005-0000-0000-0000050C0000}"/>
    <cellStyle name="Output 2 3 9 2" xfId="3052" xr:uid="{00000000-0005-0000-0000-0000060C0000}"/>
    <cellStyle name="Output 2 3 9 3" xfId="3053" xr:uid="{00000000-0005-0000-0000-0000070C0000}"/>
    <cellStyle name="Output 2 3 9 4" xfId="3054" xr:uid="{00000000-0005-0000-0000-0000080C0000}"/>
    <cellStyle name="Output 2 3 9 5" xfId="3055" xr:uid="{00000000-0005-0000-0000-0000090C0000}"/>
    <cellStyle name="Output 2 4" xfId="3056" xr:uid="{00000000-0005-0000-0000-00000A0C0000}"/>
    <cellStyle name="Output 2 4 10" xfId="3057" xr:uid="{00000000-0005-0000-0000-00000B0C0000}"/>
    <cellStyle name="Output 2 4 10 2" xfId="3058" xr:uid="{00000000-0005-0000-0000-00000C0C0000}"/>
    <cellStyle name="Output 2 4 10 3" xfId="3059" xr:uid="{00000000-0005-0000-0000-00000D0C0000}"/>
    <cellStyle name="Output 2 4 10 4" xfId="3060" xr:uid="{00000000-0005-0000-0000-00000E0C0000}"/>
    <cellStyle name="Output 2 4 10 5" xfId="3061" xr:uid="{00000000-0005-0000-0000-00000F0C0000}"/>
    <cellStyle name="Output 2 4 11" xfId="3062" xr:uid="{00000000-0005-0000-0000-0000100C0000}"/>
    <cellStyle name="Output 2 4 11 2" xfId="3063" xr:uid="{00000000-0005-0000-0000-0000110C0000}"/>
    <cellStyle name="Output 2 4 11 3" xfId="3064" xr:uid="{00000000-0005-0000-0000-0000120C0000}"/>
    <cellStyle name="Output 2 4 11 4" xfId="3065" xr:uid="{00000000-0005-0000-0000-0000130C0000}"/>
    <cellStyle name="Output 2 4 11 5" xfId="3066" xr:uid="{00000000-0005-0000-0000-0000140C0000}"/>
    <cellStyle name="Output 2 4 12" xfId="3067" xr:uid="{00000000-0005-0000-0000-0000150C0000}"/>
    <cellStyle name="Output 2 4 12 2" xfId="3068" xr:uid="{00000000-0005-0000-0000-0000160C0000}"/>
    <cellStyle name="Output 2 4 12 3" xfId="3069" xr:uid="{00000000-0005-0000-0000-0000170C0000}"/>
    <cellStyle name="Output 2 4 12 4" xfId="3070" xr:uid="{00000000-0005-0000-0000-0000180C0000}"/>
    <cellStyle name="Output 2 4 12 5" xfId="3071" xr:uid="{00000000-0005-0000-0000-0000190C0000}"/>
    <cellStyle name="Output 2 4 13" xfId="3072" xr:uid="{00000000-0005-0000-0000-00001A0C0000}"/>
    <cellStyle name="Output 2 4 13 2" xfId="3073" xr:uid="{00000000-0005-0000-0000-00001B0C0000}"/>
    <cellStyle name="Output 2 4 13 3" xfId="3074" xr:uid="{00000000-0005-0000-0000-00001C0C0000}"/>
    <cellStyle name="Output 2 4 13 4" xfId="3075" xr:uid="{00000000-0005-0000-0000-00001D0C0000}"/>
    <cellStyle name="Output 2 4 13 5" xfId="3076" xr:uid="{00000000-0005-0000-0000-00001E0C0000}"/>
    <cellStyle name="Output 2 4 14" xfId="3077" xr:uid="{00000000-0005-0000-0000-00001F0C0000}"/>
    <cellStyle name="Output 2 4 14 2" xfId="3078" xr:uid="{00000000-0005-0000-0000-0000200C0000}"/>
    <cellStyle name="Output 2 4 14 3" xfId="3079" xr:uid="{00000000-0005-0000-0000-0000210C0000}"/>
    <cellStyle name="Output 2 4 14 4" xfId="3080" xr:uid="{00000000-0005-0000-0000-0000220C0000}"/>
    <cellStyle name="Output 2 4 15" xfId="3081" xr:uid="{00000000-0005-0000-0000-0000230C0000}"/>
    <cellStyle name="Output 2 4 15 2" xfId="3082" xr:uid="{00000000-0005-0000-0000-0000240C0000}"/>
    <cellStyle name="Output 2 4 15 3" xfId="3083" xr:uid="{00000000-0005-0000-0000-0000250C0000}"/>
    <cellStyle name="Output 2 4 15 4" xfId="3084" xr:uid="{00000000-0005-0000-0000-0000260C0000}"/>
    <cellStyle name="Output 2 4 16" xfId="3085" xr:uid="{00000000-0005-0000-0000-0000270C0000}"/>
    <cellStyle name="Output 2 4 16 2" xfId="3086" xr:uid="{00000000-0005-0000-0000-0000280C0000}"/>
    <cellStyle name="Output 2 4 16 3" xfId="3087" xr:uid="{00000000-0005-0000-0000-0000290C0000}"/>
    <cellStyle name="Output 2 4 16 4" xfId="3088" xr:uid="{00000000-0005-0000-0000-00002A0C0000}"/>
    <cellStyle name="Output 2 4 17" xfId="3089" xr:uid="{00000000-0005-0000-0000-00002B0C0000}"/>
    <cellStyle name="Output 2 4 2" xfId="3090" xr:uid="{00000000-0005-0000-0000-00002C0C0000}"/>
    <cellStyle name="Output 2 4 2 2" xfId="3091" xr:uid="{00000000-0005-0000-0000-00002D0C0000}"/>
    <cellStyle name="Output 2 4 2 3" xfId="3092" xr:uid="{00000000-0005-0000-0000-00002E0C0000}"/>
    <cellStyle name="Output 2 4 2 4" xfId="3093" xr:uid="{00000000-0005-0000-0000-00002F0C0000}"/>
    <cellStyle name="Output 2 4 2 5" xfId="3094" xr:uid="{00000000-0005-0000-0000-0000300C0000}"/>
    <cellStyle name="Output 2 4 3" xfId="3095" xr:uid="{00000000-0005-0000-0000-0000310C0000}"/>
    <cellStyle name="Output 2 4 3 2" xfId="3096" xr:uid="{00000000-0005-0000-0000-0000320C0000}"/>
    <cellStyle name="Output 2 4 3 3" xfId="3097" xr:uid="{00000000-0005-0000-0000-0000330C0000}"/>
    <cellStyle name="Output 2 4 3 4" xfId="3098" xr:uid="{00000000-0005-0000-0000-0000340C0000}"/>
    <cellStyle name="Output 2 4 3 5" xfId="3099" xr:uid="{00000000-0005-0000-0000-0000350C0000}"/>
    <cellStyle name="Output 2 4 4" xfId="3100" xr:uid="{00000000-0005-0000-0000-0000360C0000}"/>
    <cellStyle name="Output 2 4 4 2" xfId="3101" xr:uid="{00000000-0005-0000-0000-0000370C0000}"/>
    <cellStyle name="Output 2 4 4 3" xfId="3102" xr:uid="{00000000-0005-0000-0000-0000380C0000}"/>
    <cellStyle name="Output 2 4 4 4" xfId="3103" xr:uid="{00000000-0005-0000-0000-0000390C0000}"/>
    <cellStyle name="Output 2 4 4 5" xfId="3104" xr:uid="{00000000-0005-0000-0000-00003A0C0000}"/>
    <cellStyle name="Output 2 4 5" xfId="3105" xr:uid="{00000000-0005-0000-0000-00003B0C0000}"/>
    <cellStyle name="Output 2 4 5 2" xfId="3106" xr:uid="{00000000-0005-0000-0000-00003C0C0000}"/>
    <cellStyle name="Output 2 4 5 3" xfId="3107" xr:uid="{00000000-0005-0000-0000-00003D0C0000}"/>
    <cellStyle name="Output 2 4 5 4" xfId="3108" xr:uid="{00000000-0005-0000-0000-00003E0C0000}"/>
    <cellStyle name="Output 2 4 5 5" xfId="3109" xr:uid="{00000000-0005-0000-0000-00003F0C0000}"/>
    <cellStyle name="Output 2 4 6" xfId="3110" xr:uid="{00000000-0005-0000-0000-0000400C0000}"/>
    <cellStyle name="Output 2 4 6 2" xfId="3111" xr:uid="{00000000-0005-0000-0000-0000410C0000}"/>
    <cellStyle name="Output 2 4 6 3" xfId="3112" xr:uid="{00000000-0005-0000-0000-0000420C0000}"/>
    <cellStyle name="Output 2 4 6 4" xfId="3113" xr:uid="{00000000-0005-0000-0000-0000430C0000}"/>
    <cellStyle name="Output 2 4 6 5" xfId="3114" xr:uid="{00000000-0005-0000-0000-0000440C0000}"/>
    <cellStyle name="Output 2 4 7" xfId="3115" xr:uid="{00000000-0005-0000-0000-0000450C0000}"/>
    <cellStyle name="Output 2 4 7 2" xfId="3116" xr:uid="{00000000-0005-0000-0000-0000460C0000}"/>
    <cellStyle name="Output 2 4 7 3" xfId="3117" xr:uid="{00000000-0005-0000-0000-0000470C0000}"/>
    <cellStyle name="Output 2 4 7 4" xfId="3118" xr:uid="{00000000-0005-0000-0000-0000480C0000}"/>
    <cellStyle name="Output 2 4 7 5" xfId="3119" xr:uid="{00000000-0005-0000-0000-0000490C0000}"/>
    <cellStyle name="Output 2 4 8" xfId="3120" xr:uid="{00000000-0005-0000-0000-00004A0C0000}"/>
    <cellStyle name="Output 2 4 8 2" xfId="3121" xr:uid="{00000000-0005-0000-0000-00004B0C0000}"/>
    <cellStyle name="Output 2 4 8 3" xfId="3122" xr:uid="{00000000-0005-0000-0000-00004C0C0000}"/>
    <cellStyle name="Output 2 4 8 4" xfId="3123" xr:uid="{00000000-0005-0000-0000-00004D0C0000}"/>
    <cellStyle name="Output 2 4 8 5" xfId="3124" xr:uid="{00000000-0005-0000-0000-00004E0C0000}"/>
    <cellStyle name="Output 2 4 9" xfId="3125" xr:uid="{00000000-0005-0000-0000-00004F0C0000}"/>
    <cellStyle name="Output 2 4 9 2" xfId="3126" xr:uid="{00000000-0005-0000-0000-0000500C0000}"/>
    <cellStyle name="Output 2 4 9 3" xfId="3127" xr:uid="{00000000-0005-0000-0000-0000510C0000}"/>
    <cellStyle name="Output 2 4 9 4" xfId="3128" xr:uid="{00000000-0005-0000-0000-0000520C0000}"/>
    <cellStyle name="Output 2 4 9 5" xfId="3129" xr:uid="{00000000-0005-0000-0000-0000530C0000}"/>
    <cellStyle name="Output 2 5" xfId="3130" xr:uid="{00000000-0005-0000-0000-0000540C0000}"/>
    <cellStyle name="Output 2 5 10" xfId="3131" xr:uid="{00000000-0005-0000-0000-0000550C0000}"/>
    <cellStyle name="Output 2 5 10 2" xfId="3132" xr:uid="{00000000-0005-0000-0000-0000560C0000}"/>
    <cellStyle name="Output 2 5 10 3" xfId="3133" xr:uid="{00000000-0005-0000-0000-0000570C0000}"/>
    <cellStyle name="Output 2 5 10 4" xfId="3134" xr:uid="{00000000-0005-0000-0000-0000580C0000}"/>
    <cellStyle name="Output 2 5 10 5" xfId="3135" xr:uid="{00000000-0005-0000-0000-0000590C0000}"/>
    <cellStyle name="Output 2 5 11" xfId="3136" xr:uid="{00000000-0005-0000-0000-00005A0C0000}"/>
    <cellStyle name="Output 2 5 11 2" xfId="3137" xr:uid="{00000000-0005-0000-0000-00005B0C0000}"/>
    <cellStyle name="Output 2 5 11 3" xfId="3138" xr:uid="{00000000-0005-0000-0000-00005C0C0000}"/>
    <cellStyle name="Output 2 5 11 4" xfId="3139" xr:uid="{00000000-0005-0000-0000-00005D0C0000}"/>
    <cellStyle name="Output 2 5 11 5" xfId="3140" xr:uid="{00000000-0005-0000-0000-00005E0C0000}"/>
    <cellStyle name="Output 2 5 12" xfId="3141" xr:uid="{00000000-0005-0000-0000-00005F0C0000}"/>
    <cellStyle name="Output 2 5 12 2" xfId="3142" xr:uid="{00000000-0005-0000-0000-0000600C0000}"/>
    <cellStyle name="Output 2 5 12 3" xfId="3143" xr:uid="{00000000-0005-0000-0000-0000610C0000}"/>
    <cellStyle name="Output 2 5 12 4" xfId="3144" xr:uid="{00000000-0005-0000-0000-0000620C0000}"/>
    <cellStyle name="Output 2 5 12 5" xfId="3145" xr:uid="{00000000-0005-0000-0000-0000630C0000}"/>
    <cellStyle name="Output 2 5 13" xfId="3146" xr:uid="{00000000-0005-0000-0000-0000640C0000}"/>
    <cellStyle name="Output 2 5 13 2" xfId="3147" xr:uid="{00000000-0005-0000-0000-0000650C0000}"/>
    <cellStyle name="Output 2 5 13 3" xfId="3148" xr:uid="{00000000-0005-0000-0000-0000660C0000}"/>
    <cellStyle name="Output 2 5 13 4" xfId="3149" xr:uid="{00000000-0005-0000-0000-0000670C0000}"/>
    <cellStyle name="Output 2 5 13 5" xfId="3150" xr:uid="{00000000-0005-0000-0000-0000680C0000}"/>
    <cellStyle name="Output 2 5 14" xfId="3151" xr:uid="{00000000-0005-0000-0000-0000690C0000}"/>
    <cellStyle name="Output 2 5 14 2" xfId="3152" xr:uid="{00000000-0005-0000-0000-00006A0C0000}"/>
    <cellStyle name="Output 2 5 14 3" xfId="3153" xr:uid="{00000000-0005-0000-0000-00006B0C0000}"/>
    <cellStyle name="Output 2 5 14 4" xfId="3154" xr:uid="{00000000-0005-0000-0000-00006C0C0000}"/>
    <cellStyle name="Output 2 5 15" xfId="3155" xr:uid="{00000000-0005-0000-0000-00006D0C0000}"/>
    <cellStyle name="Output 2 5 15 2" xfId="3156" xr:uid="{00000000-0005-0000-0000-00006E0C0000}"/>
    <cellStyle name="Output 2 5 15 3" xfId="3157" xr:uid="{00000000-0005-0000-0000-00006F0C0000}"/>
    <cellStyle name="Output 2 5 15 4" xfId="3158" xr:uid="{00000000-0005-0000-0000-0000700C0000}"/>
    <cellStyle name="Output 2 5 16" xfId="3159" xr:uid="{00000000-0005-0000-0000-0000710C0000}"/>
    <cellStyle name="Output 2 5 16 2" xfId="3160" xr:uid="{00000000-0005-0000-0000-0000720C0000}"/>
    <cellStyle name="Output 2 5 16 3" xfId="3161" xr:uid="{00000000-0005-0000-0000-0000730C0000}"/>
    <cellStyle name="Output 2 5 16 4" xfId="3162" xr:uid="{00000000-0005-0000-0000-0000740C0000}"/>
    <cellStyle name="Output 2 5 17" xfId="3163" xr:uid="{00000000-0005-0000-0000-0000750C0000}"/>
    <cellStyle name="Output 2 5 2" xfId="3164" xr:uid="{00000000-0005-0000-0000-0000760C0000}"/>
    <cellStyle name="Output 2 5 2 2" xfId="3165" xr:uid="{00000000-0005-0000-0000-0000770C0000}"/>
    <cellStyle name="Output 2 5 2 3" xfId="3166" xr:uid="{00000000-0005-0000-0000-0000780C0000}"/>
    <cellStyle name="Output 2 5 2 4" xfId="3167" xr:uid="{00000000-0005-0000-0000-0000790C0000}"/>
    <cellStyle name="Output 2 5 2 5" xfId="3168" xr:uid="{00000000-0005-0000-0000-00007A0C0000}"/>
    <cellStyle name="Output 2 5 3" xfId="3169" xr:uid="{00000000-0005-0000-0000-00007B0C0000}"/>
    <cellStyle name="Output 2 5 3 2" xfId="3170" xr:uid="{00000000-0005-0000-0000-00007C0C0000}"/>
    <cellStyle name="Output 2 5 3 3" xfId="3171" xr:uid="{00000000-0005-0000-0000-00007D0C0000}"/>
    <cellStyle name="Output 2 5 3 4" xfId="3172" xr:uid="{00000000-0005-0000-0000-00007E0C0000}"/>
    <cellStyle name="Output 2 5 3 5" xfId="3173" xr:uid="{00000000-0005-0000-0000-00007F0C0000}"/>
    <cellStyle name="Output 2 5 4" xfId="3174" xr:uid="{00000000-0005-0000-0000-0000800C0000}"/>
    <cellStyle name="Output 2 5 4 2" xfId="3175" xr:uid="{00000000-0005-0000-0000-0000810C0000}"/>
    <cellStyle name="Output 2 5 4 3" xfId="3176" xr:uid="{00000000-0005-0000-0000-0000820C0000}"/>
    <cellStyle name="Output 2 5 4 4" xfId="3177" xr:uid="{00000000-0005-0000-0000-0000830C0000}"/>
    <cellStyle name="Output 2 5 4 5" xfId="3178" xr:uid="{00000000-0005-0000-0000-0000840C0000}"/>
    <cellStyle name="Output 2 5 5" xfId="3179" xr:uid="{00000000-0005-0000-0000-0000850C0000}"/>
    <cellStyle name="Output 2 5 5 2" xfId="3180" xr:uid="{00000000-0005-0000-0000-0000860C0000}"/>
    <cellStyle name="Output 2 5 5 3" xfId="3181" xr:uid="{00000000-0005-0000-0000-0000870C0000}"/>
    <cellStyle name="Output 2 5 5 4" xfId="3182" xr:uid="{00000000-0005-0000-0000-0000880C0000}"/>
    <cellStyle name="Output 2 5 5 5" xfId="3183" xr:uid="{00000000-0005-0000-0000-0000890C0000}"/>
    <cellStyle name="Output 2 5 6" xfId="3184" xr:uid="{00000000-0005-0000-0000-00008A0C0000}"/>
    <cellStyle name="Output 2 5 6 2" xfId="3185" xr:uid="{00000000-0005-0000-0000-00008B0C0000}"/>
    <cellStyle name="Output 2 5 6 3" xfId="3186" xr:uid="{00000000-0005-0000-0000-00008C0C0000}"/>
    <cellStyle name="Output 2 5 6 4" xfId="3187" xr:uid="{00000000-0005-0000-0000-00008D0C0000}"/>
    <cellStyle name="Output 2 5 6 5" xfId="3188" xr:uid="{00000000-0005-0000-0000-00008E0C0000}"/>
    <cellStyle name="Output 2 5 7" xfId="3189" xr:uid="{00000000-0005-0000-0000-00008F0C0000}"/>
    <cellStyle name="Output 2 5 7 2" xfId="3190" xr:uid="{00000000-0005-0000-0000-0000900C0000}"/>
    <cellStyle name="Output 2 5 7 3" xfId="3191" xr:uid="{00000000-0005-0000-0000-0000910C0000}"/>
    <cellStyle name="Output 2 5 7 4" xfId="3192" xr:uid="{00000000-0005-0000-0000-0000920C0000}"/>
    <cellStyle name="Output 2 5 7 5" xfId="3193" xr:uid="{00000000-0005-0000-0000-0000930C0000}"/>
    <cellStyle name="Output 2 5 8" xfId="3194" xr:uid="{00000000-0005-0000-0000-0000940C0000}"/>
    <cellStyle name="Output 2 5 8 2" xfId="3195" xr:uid="{00000000-0005-0000-0000-0000950C0000}"/>
    <cellStyle name="Output 2 5 8 3" xfId="3196" xr:uid="{00000000-0005-0000-0000-0000960C0000}"/>
    <cellStyle name="Output 2 5 8 4" xfId="3197" xr:uid="{00000000-0005-0000-0000-0000970C0000}"/>
    <cellStyle name="Output 2 5 8 5" xfId="3198" xr:uid="{00000000-0005-0000-0000-0000980C0000}"/>
    <cellStyle name="Output 2 5 9" xfId="3199" xr:uid="{00000000-0005-0000-0000-0000990C0000}"/>
    <cellStyle name="Output 2 5 9 2" xfId="3200" xr:uid="{00000000-0005-0000-0000-00009A0C0000}"/>
    <cellStyle name="Output 2 5 9 3" xfId="3201" xr:uid="{00000000-0005-0000-0000-00009B0C0000}"/>
    <cellStyle name="Output 2 5 9 4" xfId="3202" xr:uid="{00000000-0005-0000-0000-00009C0C0000}"/>
    <cellStyle name="Output 2 5 9 5" xfId="3203" xr:uid="{00000000-0005-0000-0000-00009D0C0000}"/>
    <cellStyle name="Output 2 6" xfId="3204" xr:uid="{00000000-0005-0000-0000-00009E0C0000}"/>
    <cellStyle name="Output 2 6 10" xfId="3205" xr:uid="{00000000-0005-0000-0000-00009F0C0000}"/>
    <cellStyle name="Output 2 6 10 2" xfId="3206" xr:uid="{00000000-0005-0000-0000-0000A00C0000}"/>
    <cellStyle name="Output 2 6 10 3" xfId="3207" xr:uid="{00000000-0005-0000-0000-0000A10C0000}"/>
    <cellStyle name="Output 2 6 10 4" xfId="3208" xr:uid="{00000000-0005-0000-0000-0000A20C0000}"/>
    <cellStyle name="Output 2 6 10 5" xfId="3209" xr:uid="{00000000-0005-0000-0000-0000A30C0000}"/>
    <cellStyle name="Output 2 6 11" xfId="3210" xr:uid="{00000000-0005-0000-0000-0000A40C0000}"/>
    <cellStyle name="Output 2 6 11 2" xfId="3211" xr:uid="{00000000-0005-0000-0000-0000A50C0000}"/>
    <cellStyle name="Output 2 6 11 3" xfId="3212" xr:uid="{00000000-0005-0000-0000-0000A60C0000}"/>
    <cellStyle name="Output 2 6 11 4" xfId="3213" xr:uid="{00000000-0005-0000-0000-0000A70C0000}"/>
    <cellStyle name="Output 2 6 11 5" xfId="3214" xr:uid="{00000000-0005-0000-0000-0000A80C0000}"/>
    <cellStyle name="Output 2 6 12" xfId="3215" xr:uid="{00000000-0005-0000-0000-0000A90C0000}"/>
    <cellStyle name="Output 2 6 12 2" xfId="3216" xr:uid="{00000000-0005-0000-0000-0000AA0C0000}"/>
    <cellStyle name="Output 2 6 12 3" xfId="3217" xr:uid="{00000000-0005-0000-0000-0000AB0C0000}"/>
    <cellStyle name="Output 2 6 12 4" xfId="3218" xr:uid="{00000000-0005-0000-0000-0000AC0C0000}"/>
    <cellStyle name="Output 2 6 12 5" xfId="3219" xr:uid="{00000000-0005-0000-0000-0000AD0C0000}"/>
    <cellStyle name="Output 2 6 13" xfId="3220" xr:uid="{00000000-0005-0000-0000-0000AE0C0000}"/>
    <cellStyle name="Output 2 6 13 2" xfId="3221" xr:uid="{00000000-0005-0000-0000-0000AF0C0000}"/>
    <cellStyle name="Output 2 6 13 3" xfId="3222" xr:uid="{00000000-0005-0000-0000-0000B00C0000}"/>
    <cellStyle name="Output 2 6 13 4" xfId="3223" xr:uid="{00000000-0005-0000-0000-0000B10C0000}"/>
    <cellStyle name="Output 2 6 13 5" xfId="3224" xr:uid="{00000000-0005-0000-0000-0000B20C0000}"/>
    <cellStyle name="Output 2 6 14" xfId="3225" xr:uid="{00000000-0005-0000-0000-0000B30C0000}"/>
    <cellStyle name="Output 2 6 14 2" xfId="3226" xr:uid="{00000000-0005-0000-0000-0000B40C0000}"/>
    <cellStyle name="Output 2 6 14 3" xfId="3227" xr:uid="{00000000-0005-0000-0000-0000B50C0000}"/>
    <cellStyle name="Output 2 6 14 4" xfId="3228" xr:uid="{00000000-0005-0000-0000-0000B60C0000}"/>
    <cellStyle name="Output 2 6 14 5" xfId="3229" xr:uid="{00000000-0005-0000-0000-0000B70C0000}"/>
    <cellStyle name="Output 2 6 15" xfId="3230" xr:uid="{00000000-0005-0000-0000-0000B80C0000}"/>
    <cellStyle name="Output 2 6 15 2" xfId="3231" xr:uid="{00000000-0005-0000-0000-0000B90C0000}"/>
    <cellStyle name="Output 2 6 15 3" xfId="3232" xr:uid="{00000000-0005-0000-0000-0000BA0C0000}"/>
    <cellStyle name="Output 2 6 15 4" xfId="3233" xr:uid="{00000000-0005-0000-0000-0000BB0C0000}"/>
    <cellStyle name="Output 2 6 15 5" xfId="3234" xr:uid="{00000000-0005-0000-0000-0000BC0C0000}"/>
    <cellStyle name="Output 2 6 16" xfId="3235" xr:uid="{00000000-0005-0000-0000-0000BD0C0000}"/>
    <cellStyle name="Output 2 6 16 2" xfId="3236" xr:uid="{00000000-0005-0000-0000-0000BE0C0000}"/>
    <cellStyle name="Output 2 6 16 3" xfId="3237" xr:uid="{00000000-0005-0000-0000-0000BF0C0000}"/>
    <cellStyle name="Output 2 6 16 4" xfId="3238" xr:uid="{00000000-0005-0000-0000-0000C00C0000}"/>
    <cellStyle name="Output 2 6 16 5" xfId="3239" xr:uid="{00000000-0005-0000-0000-0000C10C0000}"/>
    <cellStyle name="Output 2 6 17" xfId="3240" xr:uid="{00000000-0005-0000-0000-0000C20C0000}"/>
    <cellStyle name="Output 2 6 17 2" xfId="3241" xr:uid="{00000000-0005-0000-0000-0000C30C0000}"/>
    <cellStyle name="Output 2 6 17 3" xfId="3242" xr:uid="{00000000-0005-0000-0000-0000C40C0000}"/>
    <cellStyle name="Output 2 6 17 4" xfId="3243" xr:uid="{00000000-0005-0000-0000-0000C50C0000}"/>
    <cellStyle name="Output 2 6 17 5" xfId="3244" xr:uid="{00000000-0005-0000-0000-0000C60C0000}"/>
    <cellStyle name="Output 2 6 18" xfId="3245" xr:uid="{00000000-0005-0000-0000-0000C70C0000}"/>
    <cellStyle name="Output 2 6 18 2" xfId="3246" xr:uid="{00000000-0005-0000-0000-0000C80C0000}"/>
    <cellStyle name="Output 2 6 18 3" xfId="3247" xr:uid="{00000000-0005-0000-0000-0000C90C0000}"/>
    <cellStyle name="Output 2 6 18 4" xfId="3248" xr:uid="{00000000-0005-0000-0000-0000CA0C0000}"/>
    <cellStyle name="Output 2 6 18 5" xfId="3249" xr:uid="{00000000-0005-0000-0000-0000CB0C0000}"/>
    <cellStyle name="Output 2 6 19" xfId="3250" xr:uid="{00000000-0005-0000-0000-0000CC0C0000}"/>
    <cellStyle name="Output 2 6 19 2" xfId="3251" xr:uid="{00000000-0005-0000-0000-0000CD0C0000}"/>
    <cellStyle name="Output 2 6 19 3" xfId="3252" xr:uid="{00000000-0005-0000-0000-0000CE0C0000}"/>
    <cellStyle name="Output 2 6 19 4" xfId="3253" xr:uid="{00000000-0005-0000-0000-0000CF0C0000}"/>
    <cellStyle name="Output 2 6 19 5" xfId="3254" xr:uid="{00000000-0005-0000-0000-0000D00C0000}"/>
    <cellStyle name="Output 2 6 2" xfId="3255" xr:uid="{00000000-0005-0000-0000-0000D10C0000}"/>
    <cellStyle name="Output 2 6 2 2" xfId="3256" xr:uid="{00000000-0005-0000-0000-0000D20C0000}"/>
    <cellStyle name="Output 2 6 2 3" xfId="3257" xr:uid="{00000000-0005-0000-0000-0000D30C0000}"/>
    <cellStyle name="Output 2 6 2 4" xfId="3258" xr:uid="{00000000-0005-0000-0000-0000D40C0000}"/>
    <cellStyle name="Output 2 6 2 5" xfId="3259" xr:uid="{00000000-0005-0000-0000-0000D50C0000}"/>
    <cellStyle name="Output 2 6 20" xfId="3260" xr:uid="{00000000-0005-0000-0000-0000D60C0000}"/>
    <cellStyle name="Output 2 6 20 2" xfId="3261" xr:uid="{00000000-0005-0000-0000-0000D70C0000}"/>
    <cellStyle name="Output 2 6 20 3" xfId="3262" xr:uid="{00000000-0005-0000-0000-0000D80C0000}"/>
    <cellStyle name="Output 2 6 20 4" xfId="3263" xr:uid="{00000000-0005-0000-0000-0000D90C0000}"/>
    <cellStyle name="Output 2 6 20 5" xfId="3264" xr:uid="{00000000-0005-0000-0000-0000DA0C0000}"/>
    <cellStyle name="Output 2 6 21" xfId="3265" xr:uid="{00000000-0005-0000-0000-0000DB0C0000}"/>
    <cellStyle name="Output 2 6 21 2" xfId="3266" xr:uid="{00000000-0005-0000-0000-0000DC0C0000}"/>
    <cellStyle name="Output 2 6 21 3" xfId="3267" xr:uid="{00000000-0005-0000-0000-0000DD0C0000}"/>
    <cellStyle name="Output 2 6 21 4" xfId="3268" xr:uid="{00000000-0005-0000-0000-0000DE0C0000}"/>
    <cellStyle name="Output 2 6 21 5" xfId="3269" xr:uid="{00000000-0005-0000-0000-0000DF0C0000}"/>
    <cellStyle name="Output 2 6 22" xfId="3270" xr:uid="{00000000-0005-0000-0000-0000E00C0000}"/>
    <cellStyle name="Output 2 6 22 2" xfId="3271" xr:uid="{00000000-0005-0000-0000-0000E10C0000}"/>
    <cellStyle name="Output 2 6 22 3" xfId="3272" xr:uid="{00000000-0005-0000-0000-0000E20C0000}"/>
    <cellStyle name="Output 2 6 22 4" xfId="3273" xr:uid="{00000000-0005-0000-0000-0000E30C0000}"/>
    <cellStyle name="Output 2 6 23" xfId="3274" xr:uid="{00000000-0005-0000-0000-0000E40C0000}"/>
    <cellStyle name="Output 2 6 23 2" xfId="3275" xr:uid="{00000000-0005-0000-0000-0000E50C0000}"/>
    <cellStyle name="Output 2 6 23 3" xfId="3276" xr:uid="{00000000-0005-0000-0000-0000E60C0000}"/>
    <cellStyle name="Output 2 6 23 4" xfId="3277" xr:uid="{00000000-0005-0000-0000-0000E70C0000}"/>
    <cellStyle name="Output 2 6 24" xfId="3278" xr:uid="{00000000-0005-0000-0000-0000E80C0000}"/>
    <cellStyle name="Output 2 6 24 2" xfId="3279" xr:uid="{00000000-0005-0000-0000-0000E90C0000}"/>
    <cellStyle name="Output 2 6 24 3" xfId="3280" xr:uid="{00000000-0005-0000-0000-0000EA0C0000}"/>
    <cellStyle name="Output 2 6 24 4" xfId="3281" xr:uid="{00000000-0005-0000-0000-0000EB0C0000}"/>
    <cellStyle name="Output 2 6 25" xfId="3282" xr:uid="{00000000-0005-0000-0000-0000EC0C0000}"/>
    <cellStyle name="Output 2 6 25 2" xfId="3283" xr:uid="{00000000-0005-0000-0000-0000ED0C0000}"/>
    <cellStyle name="Output 2 6 25 3" xfId="3284" xr:uid="{00000000-0005-0000-0000-0000EE0C0000}"/>
    <cellStyle name="Output 2 6 25 4" xfId="3285" xr:uid="{00000000-0005-0000-0000-0000EF0C0000}"/>
    <cellStyle name="Output 2 6 3" xfId="3286" xr:uid="{00000000-0005-0000-0000-0000F00C0000}"/>
    <cellStyle name="Output 2 6 3 2" xfId="3287" xr:uid="{00000000-0005-0000-0000-0000F10C0000}"/>
    <cellStyle name="Output 2 6 3 3" xfId="3288" xr:uid="{00000000-0005-0000-0000-0000F20C0000}"/>
    <cellStyle name="Output 2 6 3 4" xfId="3289" xr:uid="{00000000-0005-0000-0000-0000F30C0000}"/>
    <cellStyle name="Output 2 6 3 5" xfId="3290" xr:uid="{00000000-0005-0000-0000-0000F40C0000}"/>
    <cellStyle name="Output 2 6 4" xfId="3291" xr:uid="{00000000-0005-0000-0000-0000F50C0000}"/>
    <cellStyle name="Output 2 6 4 2" xfId="3292" xr:uid="{00000000-0005-0000-0000-0000F60C0000}"/>
    <cellStyle name="Output 2 6 4 3" xfId="3293" xr:uid="{00000000-0005-0000-0000-0000F70C0000}"/>
    <cellStyle name="Output 2 6 4 4" xfId="3294" xr:uid="{00000000-0005-0000-0000-0000F80C0000}"/>
    <cellStyle name="Output 2 6 4 5" xfId="3295" xr:uid="{00000000-0005-0000-0000-0000F90C0000}"/>
    <cellStyle name="Output 2 6 5" xfId="3296" xr:uid="{00000000-0005-0000-0000-0000FA0C0000}"/>
    <cellStyle name="Output 2 6 5 2" xfId="3297" xr:uid="{00000000-0005-0000-0000-0000FB0C0000}"/>
    <cellStyle name="Output 2 6 5 3" xfId="3298" xr:uid="{00000000-0005-0000-0000-0000FC0C0000}"/>
    <cellStyle name="Output 2 6 5 4" xfId="3299" xr:uid="{00000000-0005-0000-0000-0000FD0C0000}"/>
    <cellStyle name="Output 2 6 5 5" xfId="3300" xr:uid="{00000000-0005-0000-0000-0000FE0C0000}"/>
    <cellStyle name="Output 2 6 6" xfId="3301" xr:uid="{00000000-0005-0000-0000-0000FF0C0000}"/>
    <cellStyle name="Output 2 6 6 2" xfId="3302" xr:uid="{00000000-0005-0000-0000-0000000D0000}"/>
    <cellStyle name="Output 2 6 6 3" xfId="3303" xr:uid="{00000000-0005-0000-0000-0000010D0000}"/>
    <cellStyle name="Output 2 6 6 4" xfId="3304" xr:uid="{00000000-0005-0000-0000-0000020D0000}"/>
    <cellStyle name="Output 2 6 6 5" xfId="3305" xr:uid="{00000000-0005-0000-0000-0000030D0000}"/>
    <cellStyle name="Output 2 6 7" xfId="3306" xr:uid="{00000000-0005-0000-0000-0000040D0000}"/>
    <cellStyle name="Output 2 6 7 2" xfId="3307" xr:uid="{00000000-0005-0000-0000-0000050D0000}"/>
    <cellStyle name="Output 2 6 7 3" xfId="3308" xr:uid="{00000000-0005-0000-0000-0000060D0000}"/>
    <cellStyle name="Output 2 6 7 4" xfId="3309" xr:uid="{00000000-0005-0000-0000-0000070D0000}"/>
    <cellStyle name="Output 2 6 7 5" xfId="3310" xr:uid="{00000000-0005-0000-0000-0000080D0000}"/>
    <cellStyle name="Output 2 6 8" xfId="3311" xr:uid="{00000000-0005-0000-0000-0000090D0000}"/>
    <cellStyle name="Output 2 6 8 2" xfId="3312" xr:uid="{00000000-0005-0000-0000-00000A0D0000}"/>
    <cellStyle name="Output 2 6 8 3" xfId="3313" xr:uid="{00000000-0005-0000-0000-00000B0D0000}"/>
    <cellStyle name="Output 2 6 8 4" xfId="3314" xr:uid="{00000000-0005-0000-0000-00000C0D0000}"/>
    <cellStyle name="Output 2 6 8 5" xfId="3315" xr:uid="{00000000-0005-0000-0000-00000D0D0000}"/>
    <cellStyle name="Output 2 6 9" xfId="3316" xr:uid="{00000000-0005-0000-0000-00000E0D0000}"/>
    <cellStyle name="Output 2 6 9 2" xfId="3317" xr:uid="{00000000-0005-0000-0000-00000F0D0000}"/>
    <cellStyle name="Output 2 6 9 3" xfId="3318" xr:uid="{00000000-0005-0000-0000-0000100D0000}"/>
    <cellStyle name="Output 2 6 9 4" xfId="3319" xr:uid="{00000000-0005-0000-0000-0000110D0000}"/>
    <cellStyle name="Output 2 6 9 5" xfId="3320" xr:uid="{00000000-0005-0000-0000-0000120D0000}"/>
    <cellStyle name="Output 2 7" xfId="3321" xr:uid="{00000000-0005-0000-0000-0000130D0000}"/>
    <cellStyle name="Output 2 7 2" xfId="3322" xr:uid="{00000000-0005-0000-0000-0000140D0000}"/>
    <cellStyle name="Output 2 7 3" xfId="3323" xr:uid="{00000000-0005-0000-0000-0000150D0000}"/>
    <cellStyle name="Output 2 7 4" xfId="3324" xr:uid="{00000000-0005-0000-0000-0000160D0000}"/>
    <cellStyle name="Output 2 7 5" xfId="3325" xr:uid="{00000000-0005-0000-0000-0000170D0000}"/>
    <cellStyle name="Output 2 8" xfId="3326" xr:uid="{00000000-0005-0000-0000-0000180D0000}"/>
    <cellStyle name="Output 2 8 2" xfId="3327" xr:uid="{00000000-0005-0000-0000-0000190D0000}"/>
    <cellStyle name="Output 2 8 3" xfId="3328" xr:uid="{00000000-0005-0000-0000-00001A0D0000}"/>
    <cellStyle name="Output 2 8 4" xfId="3329" xr:uid="{00000000-0005-0000-0000-00001B0D0000}"/>
    <cellStyle name="Output 2 8 5" xfId="3330" xr:uid="{00000000-0005-0000-0000-00001C0D0000}"/>
    <cellStyle name="Output 2 9" xfId="3331" xr:uid="{00000000-0005-0000-0000-00001D0D0000}"/>
    <cellStyle name="Output 2 9 2" xfId="3332" xr:uid="{00000000-0005-0000-0000-00001E0D0000}"/>
    <cellStyle name="Output 2 9 3" xfId="3333" xr:uid="{00000000-0005-0000-0000-00001F0D0000}"/>
    <cellStyle name="Output 2 9 4" xfId="3334" xr:uid="{00000000-0005-0000-0000-0000200D0000}"/>
    <cellStyle name="Output 2 9 5" xfId="3335" xr:uid="{00000000-0005-0000-0000-0000210D0000}"/>
    <cellStyle name="Percent" xfId="2" builtinId="5"/>
    <cellStyle name="Percent 10" xfId="3336" xr:uid="{00000000-0005-0000-0000-0000230D0000}"/>
    <cellStyle name="Percent 17" xfId="3337" xr:uid="{00000000-0005-0000-0000-0000240D0000}"/>
    <cellStyle name="Percent 2" xfId="169" xr:uid="{00000000-0005-0000-0000-0000250D0000}"/>
    <cellStyle name="Percent 2 2" xfId="185" xr:uid="{00000000-0005-0000-0000-0000260D0000}"/>
    <cellStyle name="Percent 2 2 2" xfId="3338" xr:uid="{00000000-0005-0000-0000-0000270D0000}"/>
    <cellStyle name="Percent 2 2 3" xfId="3339" xr:uid="{00000000-0005-0000-0000-0000280D0000}"/>
    <cellStyle name="Percent 2 2 4" xfId="3340" xr:uid="{00000000-0005-0000-0000-0000290D0000}"/>
    <cellStyle name="Percent 2 2 4 2" xfId="3341" xr:uid="{00000000-0005-0000-0000-00002A0D0000}"/>
    <cellStyle name="Percent 2 2 5" xfId="3342" xr:uid="{00000000-0005-0000-0000-00002B0D0000}"/>
    <cellStyle name="Percent 2 2 6" xfId="3343" xr:uid="{00000000-0005-0000-0000-00002C0D0000}"/>
    <cellStyle name="Percent 2 3" xfId="3344" xr:uid="{00000000-0005-0000-0000-00002D0D0000}"/>
    <cellStyle name="Percent 2 3 2" xfId="3345" xr:uid="{00000000-0005-0000-0000-00002E0D0000}"/>
    <cellStyle name="Percent 2 4" xfId="3346" xr:uid="{00000000-0005-0000-0000-00002F0D0000}"/>
    <cellStyle name="Percent 2 4 2" xfId="3347" xr:uid="{00000000-0005-0000-0000-0000300D0000}"/>
    <cellStyle name="Percent 2 5" xfId="3348" xr:uid="{00000000-0005-0000-0000-0000310D0000}"/>
    <cellStyle name="Percent 2 6" xfId="3349" xr:uid="{00000000-0005-0000-0000-0000320D0000}"/>
    <cellStyle name="Percent 2 7" xfId="3350" xr:uid="{00000000-0005-0000-0000-0000330D0000}"/>
    <cellStyle name="Percent 3" xfId="170" xr:uid="{00000000-0005-0000-0000-0000340D0000}"/>
    <cellStyle name="Percent 3 2" xfId="205" xr:uid="{00000000-0005-0000-0000-0000350D0000}"/>
    <cellStyle name="Percent 3 2 2" xfId="3918" xr:uid="{00000000-0005-0000-0000-0000360D0000}"/>
    <cellStyle name="Percent 3 3" xfId="3351" xr:uid="{00000000-0005-0000-0000-0000370D0000}"/>
    <cellStyle name="Percent 3 4" xfId="3352" xr:uid="{00000000-0005-0000-0000-0000380D0000}"/>
    <cellStyle name="Percent 3 5" xfId="3353" xr:uid="{00000000-0005-0000-0000-0000390D0000}"/>
    <cellStyle name="Percent 4" xfId="206" xr:uid="{00000000-0005-0000-0000-00003A0D0000}"/>
    <cellStyle name="Percent 4 2" xfId="3354" xr:uid="{00000000-0005-0000-0000-00003B0D0000}"/>
    <cellStyle name="Percent 4 3" xfId="3355" xr:uid="{00000000-0005-0000-0000-00003C0D0000}"/>
    <cellStyle name="Percent 4 4" xfId="3356" xr:uid="{00000000-0005-0000-0000-00003D0D0000}"/>
    <cellStyle name="Percent 4 5" xfId="3357" xr:uid="{00000000-0005-0000-0000-00003E0D0000}"/>
    <cellStyle name="Percent 5" xfId="3358" xr:uid="{00000000-0005-0000-0000-00003F0D0000}"/>
    <cellStyle name="Percent 5 2" xfId="3359" xr:uid="{00000000-0005-0000-0000-0000400D0000}"/>
    <cellStyle name="Percent 5 3" xfId="3360" xr:uid="{00000000-0005-0000-0000-0000410D0000}"/>
    <cellStyle name="Percent 5 4" xfId="3361" xr:uid="{00000000-0005-0000-0000-0000420D0000}"/>
    <cellStyle name="Percent 6" xfId="3362" xr:uid="{00000000-0005-0000-0000-0000430D0000}"/>
    <cellStyle name="Percent 6 2" xfId="3363" xr:uid="{00000000-0005-0000-0000-0000440D0000}"/>
    <cellStyle name="Percent 6 3" xfId="3364" xr:uid="{00000000-0005-0000-0000-0000450D0000}"/>
    <cellStyle name="Percent 7" xfId="3365" xr:uid="{00000000-0005-0000-0000-0000460D0000}"/>
    <cellStyle name="Percent 7 2" xfId="3366" xr:uid="{00000000-0005-0000-0000-0000470D0000}"/>
    <cellStyle name="Percent 7 3" xfId="3367" xr:uid="{00000000-0005-0000-0000-0000480D0000}"/>
    <cellStyle name="Percent 7 4" xfId="3368" xr:uid="{00000000-0005-0000-0000-0000490D0000}"/>
    <cellStyle name="Percent 8" xfId="3369" xr:uid="{00000000-0005-0000-0000-00004A0D0000}"/>
    <cellStyle name="Percent 8 2" xfId="3370" xr:uid="{00000000-0005-0000-0000-00004B0D0000}"/>
    <cellStyle name="Percent 8 3" xfId="3371" xr:uid="{00000000-0005-0000-0000-00004C0D0000}"/>
    <cellStyle name="Percent 9" xfId="3372" xr:uid="{00000000-0005-0000-0000-00004D0D0000}"/>
    <cellStyle name="Percent 9 2" xfId="3373" xr:uid="{00000000-0005-0000-0000-00004E0D0000}"/>
    <cellStyle name="provisional PN158/97" xfId="171" xr:uid="{00000000-0005-0000-0000-00004F0D0000}"/>
    <cellStyle name="P嗴_x000c_〘 ńバ঒〘 " xfId="3374" xr:uid="{00000000-0005-0000-0000-0000500D0000}"/>
    <cellStyle name="P嗴_x000c_〘 ńバ঒〘  2" xfId="3375" xr:uid="{00000000-0005-0000-0000-0000510D0000}"/>
    <cellStyle name="P嗴_x000c_〘 ńバ঒〘 _Main Allocation Sheet" xfId="3376" xr:uid="{00000000-0005-0000-0000-0000520D0000}"/>
    <cellStyle name="Sheet Title" xfId="3377" xr:uid="{00000000-0005-0000-0000-0000530D0000}"/>
    <cellStyle name="Style 1" xfId="172" xr:uid="{00000000-0005-0000-0000-0000540D0000}"/>
    <cellStyle name="Style 1 2" xfId="207" xr:uid="{00000000-0005-0000-0000-0000550D0000}"/>
    <cellStyle name="Style 1 2 2" xfId="3378" xr:uid="{00000000-0005-0000-0000-0000560D0000}"/>
    <cellStyle name="Style 1 3" xfId="3379" xr:uid="{00000000-0005-0000-0000-0000570D0000}"/>
    <cellStyle name="Style 1_Main Allocation Sheet" xfId="3380" xr:uid="{00000000-0005-0000-0000-0000580D0000}"/>
    <cellStyle name="style1456487729786" xfId="182" xr:uid="{00000000-0005-0000-0000-0000590D0000}"/>
    <cellStyle name="style1456487878690" xfId="183" xr:uid="{00000000-0005-0000-0000-00005A0D0000}"/>
    <cellStyle name="sub" xfId="173" xr:uid="{00000000-0005-0000-0000-00005B0D0000}"/>
    <cellStyle name="table imported" xfId="174" xr:uid="{00000000-0005-0000-0000-00005C0D0000}"/>
    <cellStyle name="table sum" xfId="175" xr:uid="{00000000-0005-0000-0000-00005D0D0000}"/>
    <cellStyle name="table values" xfId="176" xr:uid="{00000000-0005-0000-0000-00005E0D0000}"/>
    <cellStyle name="Title 2" xfId="177" xr:uid="{00000000-0005-0000-0000-00005F0D0000}"/>
    <cellStyle name="TitleStyle" xfId="3922" xr:uid="{00000000-0005-0000-0000-0000600D0000}"/>
    <cellStyle name="TitleStyle 2" xfId="3936" xr:uid="{00000000-0005-0000-0000-0000610D0000}"/>
    <cellStyle name="TitleStyle 3" xfId="3937" xr:uid="{00000000-0005-0000-0000-0000620D0000}"/>
    <cellStyle name="Total 2" xfId="178" xr:uid="{00000000-0005-0000-0000-0000630D0000}"/>
    <cellStyle name="Total 2 10" xfId="3381" xr:uid="{00000000-0005-0000-0000-0000640D0000}"/>
    <cellStyle name="Total 2 10 2" xfId="3382" xr:uid="{00000000-0005-0000-0000-0000650D0000}"/>
    <cellStyle name="Total 2 10 3" xfId="3383" xr:uid="{00000000-0005-0000-0000-0000660D0000}"/>
    <cellStyle name="Total 2 10 4" xfId="3384" xr:uid="{00000000-0005-0000-0000-0000670D0000}"/>
    <cellStyle name="Total 2 10 5" xfId="3385" xr:uid="{00000000-0005-0000-0000-0000680D0000}"/>
    <cellStyle name="Total 2 11" xfId="3386" xr:uid="{00000000-0005-0000-0000-0000690D0000}"/>
    <cellStyle name="Total 2 11 2" xfId="3387" xr:uid="{00000000-0005-0000-0000-00006A0D0000}"/>
    <cellStyle name="Total 2 11 3" xfId="3388" xr:uid="{00000000-0005-0000-0000-00006B0D0000}"/>
    <cellStyle name="Total 2 11 4" xfId="3389" xr:uid="{00000000-0005-0000-0000-00006C0D0000}"/>
    <cellStyle name="Total 2 11 5" xfId="3390" xr:uid="{00000000-0005-0000-0000-00006D0D0000}"/>
    <cellStyle name="Total 2 12" xfId="3391" xr:uid="{00000000-0005-0000-0000-00006E0D0000}"/>
    <cellStyle name="Total 2 12 2" xfId="3392" xr:uid="{00000000-0005-0000-0000-00006F0D0000}"/>
    <cellStyle name="Total 2 12 3" xfId="3393" xr:uid="{00000000-0005-0000-0000-0000700D0000}"/>
    <cellStyle name="Total 2 12 4" xfId="3394" xr:uid="{00000000-0005-0000-0000-0000710D0000}"/>
    <cellStyle name="Total 2 12 5" xfId="3395" xr:uid="{00000000-0005-0000-0000-0000720D0000}"/>
    <cellStyle name="Total 2 13" xfId="3396" xr:uid="{00000000-0005-0000-0000-0000730D0000}"/>
    <cellStyle name="Total 2 13 2" xfId="3397" xr:uid="{00000000-0005-0000-0000-0000740D0000}"/>
    <cellStyle name="Total 2 13 3" xfId="3398" xr:uid="{00000000-0005-0000-0000-0000750D0000}"/>
    <cellStyle name="Total 2 13 4" xfId="3399" xr:uid="{00000000-0005-0000-0000-0000760D0000}"/>
    <cellStyle name="Total 2 14" xfId="3400" xr:uid="{00000000-0005-0000-0000-0000770D0000}"/>
    <cellStyle name="Total 2 14 2" xfId="3401" xr:uid="{00000000-0005-0000-0000-0000780D0000}"/>
    <cellStyle name="Total 2 14 3" xfId="3402" xr:uid="{00000000-0005-0000-0000-0000790D0000}"/>
    <cellStyle name="Total 2 14 4" xfId="3403" xr:uid="{00000000-0005-0000-0000-00007A0D0000}"/>
    <cellStyle name="Total 2 15" xfId="3404" xr:uid="{00000000-0005-0000-0000-00007B0D0000}"/>
    <cellStyle name="Total 2 15 2" xfId="3405" xr:uid="{00000000-0005-0000-0000-00007C0D0000}"/>
    <cellStyle name="Total 2 15 3" xfId="3406" xr:uid="{00000000-0005-0000-0000-00007D0D0000}"/>
    <cellStyle name="Total 2 15 4" xfId="3407" xr:uid="{00000000-0005-0000-0000-00007E0D0000}"/>
    <cellStyle name="Total 2 16" xfId="3408" xr:uid="{00000000-0005-0000-0000-00007F0D0000}"/>
    <cellStyle name="Total 2 2" xfId="3409" xr:uid="{00000000-0005-0000-0000-0000800D0000}"/>
    <cellStyle name="Total 2 2 10" xfId="3410" xr:uid="{00000000-0005-0000-0000-0000810D0000}"/>
    <cellStyle name="Total 2 2 10 2" xfId="3411" xr:uid="{00000000-0005-0000-0000-0000820D0000}"/>
    <cellStyle name="Total 2 2 10 3" xfId="3412" xr:uid="{00000000-0005-0000-0000-0000830D0000}"/>
    <cellStyle name="Total 2 2 10 4" xfId="3413" xr:uid="{00000000-0005-0000-0000-0000840D0000}"/>
    <cellStyle name="Total 2 2 10 5" xfId="3414" xr:uid="{00000000-0005-0000-0000-0000850D0000}"/>
    <cellStyle name="Total 2 2 11" xfId="3415" xr:uid="{00000000-0005-0000-0000-0000860D0000}"/>
    <cellStyle name="Total 2 2 11 2" xfId="3416" xr:uid="{00000000-0005-0000-0000-0000870D0000}"/>
    <cellStyle name="Total 2 2 11 3" xfId="3417" xr:uid="{00000000-0005-0000-0000-0000880D0000}"/>
    <cellStyle name="Total 2 2 11 4" xfId="3418" xr:uid="{00000000-0005-0000-0000-0000890D0000}"/>
    <cellStyle name="Total 2 2 11 5" xfId="3419" xr:uid="{00000000-0005-0000-0000-00008A0D0000}"/>
    <cellStyle name="Total 2 2 12" xfId="3420" xr:uid="{00000000-0005-0000-0000-00008B0D0000}"/>
    <cellStyle name="Total 2 2 12 2" xfId="3421" xr:uid="{00000000-0005-0000-0000-00008C0D0000}"/>
    <cellStyle name="Total 2 2 12 3" xfId="3422" xr:uid="{00000000-0005-0000-0000-00008D0D0000}"/>
    <cellStyle name="Total 2 2 12 4" xfId="3423" xr:uid="{00000000-0005-0000-0000-00008E0D0000}"/>
    <cellStyle name="Total 2 2 12 5" xfId="3424" xr:uid="{00000000-0005-0000-0000-00008F0D0000}"/>
    <cellStyle name="Total 2 2 13" xfId="3425" xr:uid="{00000000-0005-0000-0000-0000900D0000}"/>
    <cellStyle name="Total 2 2 13 2" xfId="3426" xr:uid="{00000000-0005-0000-0000-0000910D0000}"/>
    <cellStyle name="Total 2 2 13 3" xfId="3427" xr:uid="{00000000-0005-0000-0000-0000920D0000}"/>
    <cellStyle name="Total 2 2 13 4" xfId="3428" xr:uid="{00000000-0005-0000-0000-0000930D0000}"/>
    <cellStyle name="Total 2 2 13 5" xfId="3429" xr:uid="{00000000-0005-0000-0000-0000940D0000}"/>
    <cellStyle name="Total 2 2 14" xfId="3430" xr:uid="{00000000-0005-0000-0000-0000950D0000}"/>
    <cellStyle name="Total 2 2 14 2" xfId="3431" xr:uid="{00000000-0005-0000-0000-0000960D0000}"/>
    <cellStyle name="Total 2 2 14 3" xfId="3432" xr:uid="{00000000-0005-0000-0000-0000970D0000}"/>
    <cellStyle name="Total 2 2 14 4" xfId="3433" xr:uid="{00000000-0005-0000-0000-0000980D0000}"/>
    <cellStyle name="Total 2 2 14 5" xfId="3434" xr:uid="{00000000-0005-0000-0000-0000990D0000}"/>
    <cellStyle name="Total 2 2 15" xfId="3435" xr:uid="{00000000-0005-0000-0000-00009A0D0000}"/>
    <cellStyle name="Total 2 2 15 2" xfId="3436" xr:uid="{00000000-0005-0000-0000-00009B0D0000}"/>
    <cellStyle name="Total 2 2 15 3" xfId="3437" xr:uid="{00000000-0005-0000-0000-00009C0D0000}"/>
    <cellStyle name="Total 2 2 15 4" xfId="3438" xr:uid="{00000000-0005-0000-0000-00009D0D0000}"/>
    <cellStyle name="Total 2 2 15 5" xfId="3439" xr:uid="{00000000-0005-0000-0000-00009E0D0000}"/>
    <cellStyle name="Total 2 2 16" xfId="3440" xr:uid="{00000000-0005-0000-0000-00009F0D0000}"/>
    <cellStyle name="Total 2 2 16 2" xfId="3441" xr:uid="{00000000-0005-0000-0000-0000A00D0000}"/>
    <cellStyle name="Total 2 2 16 3" xfId="3442" xr:uid="{00000000-0005-0000-0000-0000A10D0000}"/>
    <cellStyle name="Total 2 2 16 4" xfId="3443" xr:uid="{00000000-0005-0000-0000-0000A20D0000}"/>
    <cellStyle name="Total 2 2 16 5" xfId="3444" xr:uid="{00000000-0005-0000-0000-0000A30D0000}"/>
    <cellStyle name="Total 2 2 17" xfId="3445" xr:uid="{00000000-0005-0000-0000-0000A40D0000}"/>
    <cellStyle name="Total 2 2 17 2" xfId="3446" xr:uid="{00000000-0005-0000-0000-0000A50D0000}"/>
    <cellStyle name="Total 2 2 17 3" xfId="3447" xr:uid="{00000000-0005-0000-0000-0000A60D0000}"/>
    <cellStyle name="Total 2 2 17 4" xfId="3448" xr:uid="{00000000-0005-0000-0000-0000A70D0000}"/>
    <cellStyle name="Total 2 2 18" xfId="3449" xr:uid="{00000000-0005-0000-0000-0000A80D0000}"/>
    <cellStyle name="Total 2 2 18 2" xfId="3450" xr:uid="{00000000-0005-0000-0000-0000A90D0000}"/>
    <cellStyle name="Total 2 2 18 3" xfId="3451" xr:uid="{00000000-0005-0000-0000-0000AA0D0000}"/>
    <cellStyle name="Total 2 2 18 4" xfId="3452" xr:uid="{00000000-0005-0000-0000-0000AB0D0000}"/>
    <cellStyle name="Total 2 2 19" xfId="3453" xr:uid="{00000000-0005-0000-0000-0000AC0D0000}"/>
    <cellStyle name="Total 2 2 19 2" xfId="3454" xr:uid="{00000000-0005-0000-0000-0000AD0D0000}"/>
    <cellStyle name="Total 2 2 19 3" xfId="3455" xr:uid="{00000000-0005-0000-0000-0000AE0D0000}"/>
    <cellStyle name="Total 2 2 19 4" xfId="3456" xr:uid="{00000000-0005-0000-0000-0000AF0D0000}"/>
    <cellStyle name="Total 2 2 2" xfId="3457" xr:uid="{00000000-0005-0000-0000-0000B00D0000}"/>
    <cellStyle name="Total 2 2 2 2" xfId="3458" xr:uid="{00000000-0005-0000-0000-0000B10D0000}"/>
    <cellStyle name="Total 2 2 2 3" xfId="3459" xr:uid="{00000000-0005-0000-0000-0000B20D0000}"/>
    <cellStyle name="Total 2 2 2 4" xfId="3460" xr:uid="{00000000-0005-0000-0000-0000B30D0000}"/>
    <cellStyle name="Total 2 2 2 5" xfId="3461" xr:uid="{00000000-0005-0000-0000-0000B40D0000}"/>
    <cellStyle name="Total 2 2 20" xfId="3462" xr:uid="{00000000-0005-0000-0000-0000B50D0000}"/>
    <cellStyle name="Total 2 2 20 2" xfId="3463" xr:uid="{00000000-0005-0000-0000-0000B60D0000}"/>
    <cellStyle name="Total 2 2 20 3" xfId="3464" xr:uid="{00000000-0005-0000-0000-0000B70D0000}"/>
    <cellStyle name="Total 2 2 20 4" xfId="3465" xr:uid="{00000000-0005-0000-0000-0000B80D0000}"/>
    <cellStyle name="Total 2 2 21" xfId="3466" xr:uid="{00000000-0005-0000-0000-0000B90D0000}"/>
    <cellStyle name="Total 2 2 3" xfId="3467" xr:uid="{00000000-0005-0000-0000-0000BA0D0000}"/>
    <cellStyle name="Total 2 2 3 2" xfId="3468" xr:uid="{00000000-0005-0000-0000-0000BB0D0000}"/>
    <cellStyle name="Total 2 2 3 3" xfId="3469" xr:uid="{00000000-0005-0000-0000-0000BC0D0000}"/>
    <cellStyle name="Total 2 2 3 4" xfId="3470" xr:uid="{00000000-0005-0000-0000-0000BD0D0000}"/>
    <cellStyle name="Total 2 2 3 5" xfId="3471" xr:uid="{00000000-0005-0000-0000-0000BE0D0000}"/>
    <cellStyle name="Total 2 2 4" xfId="3472" xr:uid="{00000000-0005-0000-0000-0000BF0D0000}"/>
    <cellStyle name="Total 2 2 4 2" xfId="3473" xr:uid="{00000000-0005-0000-0000-0000C00D0000}"/>
    <cellStyle name="Total 2 2 4 3" xfId="3474" xr:uid="{00000000-0005-0000-0000-0000C10D0000}"/>
    <cellStyle name="Total 2 2 4 4" xfId="3475" xr:uid="{00000000-0005-0000-0000-0000C20D0000}"/>
    <cellStyle name="Total 2 2 4 5" xfId="3476" xr:uid="{00000000-0005-0000-0000-0000C30D0000}"/>
    <cellStyle name="Total 2 2 5" xfId="3477" xr:uid="{00000000-0005-0000-0000-0000C40D0000}"/>
    <cellStyle name="Total 2 2 5 2" xfId="3478" xr:uid="{00000000-0005-0000-0000-0000C50D0000}"/>
    <cellStyle name="Total 2 2 5 3" xfId="3479" xr:uid="{00000000-0005-0000-0000-0000C60D0000}"/>
    <cellStyle name="Total 2 2 5 4" xfId="3480" xr:uid="{00000000-0005-0000-0000-0000C70D0000}"/>
    <cellStyle name="Total 2 2 5 5" xfId="3481" xr:uid="{00000000-0005-0000-0000-0000C80D0000}"/>
    <cellStyle name="Total 2 2 6" xfId="3482" xr:uid="{00000000-0005-0000-0000-0000C90D0000}"/>
    <cellStyle name="Total 2 2 6 2" xfId="3483" xr:uid="{00000000-0005-0000-0000-0000CA0D0000}"/>
    <cellStyle name="Total 2 2 6 3" xfId="3484" xr:uid="{00000000-0005-0000-0000-0000CB0D0000}"/>
    <cellStyle name="Total 2 2 6 4" xfId="3485" xr:uid="{00000000-0005-0000-0000-0000CC0D0000}"/>
    <cellStyle name="Total 2 2 6 5" xfId="3486" xr:uid="{00000000-0005-0000-0000-0000CD0D0000}"/>
    <cellStyle name="Total 2 2 7" xfId="3487" xr:uid="{00000000-0005-0000-0000-0000CE0D0000}"/>
    <cellStyle name="Total 2 2 7 2" xfId="3488" xr:uid="{00000000-0005-0000-0000-0000CF0D0000}"/>
    <cellStyle name="Total 2 2 7 3" xfId="3489" xr:uid="{00000000-0005-0000-0000-0000D00D0000}"/>
    <cellStyle name="Total 2 2 7 4" xfId="3490" xr:uid="{00000000-0005-0000-0000-0000D10D0000}"/>
    <cellStyle name="Total 2 2 7 5" xfId="3491" xr:uid="{00000000-0005-0000-0000-0000D20D0000}"/>
    <cellStyle name="Total 2 2 8" xfId="3492" xr:uid="{00000000-0005-0000-0000-0000D30D0000}"/>
    <cellStyle name="Total 2 2 8 2" xfId="3493" xr:uid="{00000000-0005-0000-0000-0000D40D0000}"/>
    <cellStyle name="Total 2 2 8 3" xfId="3494" xr:uid="{00000000-0005-0000-0000-0000D50D0000}"/>
    <cellStyle name="Total 2 2 8 4" xfId="3495" xr:uid="{00000000-0005-0000-0000-0000D60D0000}"/>
    <cellStyle name="Total 2 2 8 5" xfId="3496" xr:uid="{00000000-0005-0000-0000-0000D70D0000}"/>
    <cellStyle name="Total 2 2 9" xfId="3497" xr:uid="{00000000-0005-0000-0000-0000D80D0000}"/>
    <cellStyle name="Total 2 2 9 2" xfId="3498" xr:uid="{00000000-0005-0000-0000-0000D90D0000}"/>
    <cellStyle name="Total 2 2 9 3" xfId="3499" xr:uid="{00000000-0005-0000-0000-0000DA0D0000}"/>
    <cellStyle name="Total 2 2 9 4" xfId="3500" xr:uid="{00000000-0005-0000-0000-0000DB0D0000}"/>
    <cellStyle name="Total 2 2 9 5" xfId="3501" xr:uid="{00000000-0005-0000-0000-0000DC0D0000}"/>
    <cellStyle name="Total 2 3" xfId="3502" xr:uid="{00000000-0005-0000-0000-0000DD0D0000}"/>
    <cellStyle name="Total 2 3 10" xfId="3503" xr:uid="{00000000-0005-0000-0000-0000DE0D0000}"/>
    <cellStyle name="Total 2 3 10 2" xfId="3504" xr:uid="{00000000-0005-0000-0000-0000DF0D0000}"/>
    <cellStyle name="Total 2 3 10 3" xfId="3505" xr:uid="{00000000-0005-0000-0000-0000E00D0000}"/>
    <cellStyle name="Total 2 3 10 4" xfId="3506" xr:uid="{00000000-0005-0000-0000-0000E10D0000}"/>
    <cellStyle name="Total 2 3 10 5" xfId="3507" xr:uid="{00000000-0005-0000-0000-0000E20D0000}"/>
    <cellStyle name="Total 2 3 11" xfId="3508" xr:uid="{00000000-0005-0000-0000-0000E30D0000}"/>
    <cellStyle name="Total 2 3 11 2" xfId="3509" xr:uid="{00000000-0005-0000-0000-0000E40D0000}"/>
    <cellStyle name="Total 2 3 11 3" xfId="3510" xr:uid="{00000000-0005-0000-0000-0000E50D0000}"/>
    <cellStyle name="Total 2 3 11 4" xfId="3511" xr:uid="{00000000-0005-0000-0000-0000E60D0000}"/>
    <cellStyle name="Total 2 3 11 5" xfId="3512" xr:uid="{00000000-0005-0000-0000-0000E70D0000}"/>
    <cellStyle name="Total 2 3 12" xfId="3513" xr:uid="{00000000-0005-0000-0000-0000E80D0000}"/>
    <cellStyle name="Total 2 3 12 2" xfId="3514" xr:uid="{00000000-0005-0000-0000-0000E90D0000}"/>
    <cellStyle name="Total 2 3 12 3" xfId="3515" xr:uid="{00000000-0005-0000-0000-0000EA0D0000}"/>
    <cellStyle name="Total 2 3 12 4" xfId="3516" xr:uid="{00000000-0005-0000-0000-0000EB0D0000}"/>
    <cellStyle name="Total 2 3 12 5" xfId="3517" xr:uid="{00000000-0005-0000-0000-0000EC0D0000}"/>
    <cellStyle name="Total 2 3 13" xfId="3518" xr:uid="{00000000-0005-0000-0000-0000ED0D0000}"/>
    <cellStyle name="Total 2 3 13 2" xfId="3519" xr:uid="{00000000-0005-0000-0000-0000EE0D0000}"/>
    <cellStyle name="Total 2 3 13 3" xfId="3520" xr:uid="{00000000-0005-0000-0000-0000EF0D0000}"/>
    <cellStyle name="Total 2 3 13 4" xfId="3521" xr:uid="{00000000-0005-0000-0000-0000F00D0000}"/>
    <cellStyle name="Total 2 3 13 5" xfId="3522" xr:uid="{00000000-0005-0000-0000-0000F10D0000}"/>
    <cellStyle name="Total 2 3 14" xfId="3523" xr:uid="{00000000-0005-0000-0000-0000F20D0000}"/>
    <cellStyle name="Total 2 3 14 2" xfId="3524" xr:uid="{00000000-0005-0000-0000-0000F30D0000}"/>
    <cellStyle name="Total 2 3 14 3" xfId="3525" xr:uid="{00000000-0005-0000-0000-0000F40D0000}"/>
    <cellStyle name="Total 2 3 14 4" xfId="3526" xr:uid="{00000000-0005-0000-0000-0000F50D0000}"/>
    <cellStyle name="Total 2 3 14 5" xfId="3527" xr:uid="{00000000-0005-0000-0000-0000F60D0000}"/>
    <cellStyle name="Total 2 3 15" xfId="3528" xr:uid="{00000000-0005-0000-0000-0000F70D0000}"/>
    <cellStyle name="Total 2 3 15 2" xfId="3529" xr:uid="{00000000-0005-0000-0000-0000F80D0000}"/>
    <cellStyle name="Total 2 3 15 3" xfId="3530" xr:uid="{00000000-0005-0000-0000-0000F90D0000}"/>
    <cellStyle name="Total 2 3 15 4" xfId="3531" xr:uid="{00000000-0005-0000-0000-0000FA0D0000}"/>
    <cellStyle name="Total 2 3 15 5" xfId="3532" xr:uid="{00000000-0005-0000-0000-0000FB0D0000}"/>
    <cellStyle name="Total 2 3 16" xfId="3533" xr:uid="{00000000-0005-0000-0000-0000FC0D0000}"/>
    <cellStyle name="Total 2 3 16 2" xfId="3534" xr:uid="{00000000-0005-0000-0000-0000FD0D0000}"/>
    <cellStyle name="Total 2 3 16 3" xfId="3535" xr:uid="{00000000-0005-0000-0000-0000FE0D0000}"/>
    <cellStyle name="Total 2 3 16 4" xfId="3536" xr:uid="{00000000-0005-0000-0000-0000FF0D0000}"/>
    <cellStyle name="Total 2 3 16 5" xfId="3537" xr:uid="{00000000-0005-0000-0000-0000000E0000}"/>
    <cellStyle name="Total 2 3 17" xfId="3538" xr:uid="{00000000-0005-0000-0000-0000010E0000}"/>
    <cellStyle name="Total 2 3 17 2" xfId="3539" xr:uid="{00000000-0005-0000-0000-0000020E0000}"/>
    <cellStyle name="Total 2 3 17 3" xfId="3540" xr:uid="{00000000-0005-0000-0000-0000030E0000}"/>
    <cellStyle name="Total 2 3 17 4" xfId="3541" xr:uid="{00000000-0005-0000-0000-0000040E0000}"/>
    <cellStyle name="Total 2 3 18" xfId="3542" xr:uid="{00000000-0005-0000-0000-0000050E0000}"/>
    <cellStyle name="Total 2 3 18 2" xfId="3543" xr:uid="{00000000-0005-0000-0000-0000060E0000}"/>
    <cellStyle name="Total 2 3 18 3" xfId="3544" xr:uid="{00000000-0005-0000-0000-0000070E0000}"/>
    <cellStyle name="Total 2 3 18 4" xfId="3545" xr:uid="{00000000-0005-0000-0000-0000080E0000}"/>
    <cellStyle name="Total 2 3 19" xfId="3546" xr:uid="{00000000-0005-0000-0000-0000090E0000}"/>
    <cellStyle name="Total 2 3 19 2" xfId="3547" xr:uid="{00000000-0005-0000-0000-00000A0E0000}"/>
    <cellStyle name="Total 2 3 19 3" xfId="3548" xr:uid="{00000000-0005-0000-0000-00000B0E0000}"/>
    <cellStyle name="Total 2 3 19 4" xfId="3549" xr:uid="{00000000-0005-0000-0000-00000C0E0000}"/>
    <cellStyle name="Total 2 3 2" xfId="3550" xr:uid="{00000000-0005-0000-0000-00000D0E0000}"/>
    <cellStyle name="Total 2 3 2 2" xfId="3551" xr:uid="{00000000-0005-0000-0000-00000E0E0000}"/>
    <cellStyle name="Total 2 3 2 3" xfId="3552" xr:uid="{00000000-0005-0000-0000-00000F0E0000}"/>
    <cellStyle name="Total 2 3 2 4" xfId="3553" xr:uid="{00000000-0005-0000-0000-0000100E0000}"/>
    <cellStyle name="Total 2 3 2 5" xfId="3554" xr:uid="{00000000-0005-0000-0000-0000110E0000}"/>
    <cellStyle name="Total 2 3 20" xfId="3555" xr:uid="{00000000-0005-0000-0000-0000120E0000}"/>
    <cellStyle name="Total 2 3 20 2" xfId="3556" xr:uid="{00000000-0005-0000-0000-0000130E0000}"/>
    <cellStyle name="Total 2 3 20 3" xfId="3557" xr:uid="{00000000-0005-0000-0000-0000140E0000}"/>
    <cellStyle name="Total 2 3 20 4" xfId="3558" xr:uid="{00000000-0005-0000-0000-0000150E0000}"/>
    <cellStyle name="Total 2 3 21" xfId="3559" xr:uid="{00000000-0005-0000-0000-0000160E0000}"/>
    <cellStyle name="Total 2 3 3" xfId="3560" xr:uid="{00000000-0005-0000-0000-0000170E0000}"/>
    <cellStyle name="Total 2 3 3 2" xfId="3561" xr:uid="{00000000-0005-0000-0000-0000180E0000}"/>
    <cellStyle name="Total 2 3 3 3" xfId="3562" xr:uid="{00000000-0005-0000-0000-0000190E0000}"/>
    <cellStyle name="Total 2 3 3 4" xfId="3563" xr:uid="{00000000-0005-0000-0000-00001A0E0000}"/>
    <cellStyle name="Total 2 3 3 5" xfId="3564" xr:uid="{00000000-0005-0000-0000-00001B0E0000}"/>
    <cellStyle name="Total 2 3 4" xfId="3565" xr:uid="{00000000-0005-0000-0000-00001C0E0000}"/>
    <cellStyle name="Total 2 3 4 2" xfId="3566" xr:uid="{00000000-0005-0000-0000-00001D0E0000}"/>
    <cellStyle name="Total 2 3 4 3" xfId="3567" xr:uid="{00000000-0005-0000-0000-00001E0E0000}"/>
    <cellStyle name="Total 2 3 4 4" xfId="3568" xr:uid="{00000000-0005-0000-0000-00001F0E0000}"/>
    <cellStyle name="Total 2 3 4 5" xfId="3569" xr:uid="{00000000-0005-0000-0000-0000200E0000}"/>
    <cellStyle name="Total 2 3 5" xfId="3570" xr:uid="{00000000-0005-0000-0000-0000210E0000}"/>
    <cellStyle name="Total 2 3 5 2" xfId="3571" xr:uid="{00000000-0005-0000-0000-0000220E0000}"/>
    <cellStyle name="Total 2 3 5 3" xfId="3572" xr:uid="{00000000-0005-0000-0000-0000230E0000}"/>
    <cellStyle name="Total 2 3 5 4" xfId="3573" xr:uid="{00000000-0005-0000-0000-0000240E0000}"/>
    <cellStyle name="Total 2 3 5 5" xfId="3574" xr:uid="{00000000-0005-0000-0000-0000250E0000}"/>
    <cellStyle name="Total 2 3 6" xfId="3575" xr:uid="{00000000-0005-0000-0000-0000260E0000}"/>
    <cellStyle name="Total 2 3 6 2" xfId="3576" xr:uid="{00000000-0005-0000-0000-0000270E0000}"/>
    <cellStyle name="Total 2 3 6 3" xfId="3577" xr:uid="{00000000-0005-0000-0000-0000280E0000}"/>
    <cellStyle name="Total 2 3 6 4" xfId="3578" xr:uid="{00000000-0005-0000-0000-0000290E0000}"/>
    <cellStyle name="Total 2 3 6 5" xfId="3579" xr:uid="{00000000-0005-0000-0000-00002A0E0000}"/>
    <cellStyle name="Total 2 3 7" xfId="3580" xr:uid="{00000000-0005-0000-0000-00002B0E0000}"/>
    <cellStyle name="Total 2 3 7 2" xfId="3581" xr:uid="{00000000-0005-0000-0000-00002C0E0000}"/>
    <cellStyle name="Total 2 3 7 3" xfId="3582" xr:uid="{00000000-0005-0000-0000-00002D0E0000}"/>
    <cellStyle name="Total 2 3 7 4" xfId="3583" xr:uid="{00000000-0005-0000-0000-00002E0E0000}"/>
    <cellStyle name="Total 2 3 7 5" xfId="3584" xr:uid="{00000000-0005-0000-0000-00002F0E0000}"/>
    <cellStyle name="Total 2 3 8" xfId="3585" xr:uid="{00000000-0005-0000-0000-0000300E0000}"/>
    <cellStyle name="Total 2 3 8 2" xfId="3586" xr:uid="{00000000-0005-0000-0000-0000310E0000}"/>
    <cellStyle name="Total 2 3 8 3" xfId="3587" xr:uid="{00000000-0005-0000-0000-0000320E0000}"/>
    <cellStyle name="Total 2 3 8 4" xfId="3588" xr:uid="{00000000-0005-0000-0000-0000330E0000}"/>
    <cellStyle name="Total 2 3 8 5" xfId="3589" xr:uid="{00000000-0005-0000-0000-0000340E0000}"/>
    <cellStyle name="Total 2 3 9" xfId="3590" xr:uid="{00000000-0005-0000-0000-0000350E0000}"/>
    <cellStyle name="Total 2 3 9 2" xfId="3591" xr:uid="{00000000-0005-0000-0000-0000360E0000}"/>
    <cellStyle name="Total 2 3 9 3" xfId="3592" xr:uid="{00000000-0005-0000-0000-0000370E0000}"/>
    <cellStyle name="Total 2 3 9 4" xfId="3593" xr:uid="{00000000-0005-0000-0000-0000380E0000}"/>
    <cellStyle name="Total 2 3 9 5" xfId="3594" xr:uid="{00000000-0005-0000-0000-0000390E0000}"/>
    <cellStyle name="Total 2 4" xfId="3595" xr:uid="{00000000-0005-0000-0000-00003A0E0000}"/>
    <cellStyle name="Total 2 4 10" xfId="3596" xr:uid="{00000000-0005-0000-0000-00003B0E0000}"/>
    <cellStyle name="Total 2 4 10 2" xfId="3597" xr:uid="{00000000-0005-0000-0000-00003C0E0000}"/>
    <cellStyle name="Total 2 4 10 3" xfId="3598" xr:uid="{00000000-0005-0000-0000-00003D0E0000}"/>
    <cellStyle name="Total 2 4 10 4" xfId="3599" xr:uid="{00000000-0005-0000-0000-00003E0E0000}"/>
    <cellStyle name="Total 2 4 10 5" xfId="3600" xr:uid="{00000000-0005-0000-0000-00003F0E0000}"/>
    <cellStyle name="Total 2 4 11" xfId="3601" xr:uid="{00000000-0005-0000-0000-0000400E0000}"/>
    <cellStyle name="Total 2 4 11 2" xfId="3602" xr:uid="{00000000-0005-0000-0000-0000410E0000}"/>
    <cellStyle name="Total 2 4 11 3" xfId="3603" xr:uid="{00000000-0005-0000-0000-0000420E0000}"/>
    <cellStyle name="Total 2 4 11 4" xfId="3604" xr:uid="{00000000-0005-0000-0000-0000430E0000}"/>
    <cellStyle name="Total 2 4 11 5" xfId="3605" xr:uid="{00000000-0005-0000-0000-0000440E0000}"/>
    <cellStyle name="Total 2 4 12" xfId="3606" xr:uid="{00000000-0005-0000-0000-0000450E0000}"/>
    <cellStyle name="Total 2 4 12 2" xfId="3607" xr:uid="{00000000-0005-0000-0000-0000460E0000}"/>
    <cellStyle name="Total 2 4 12 3" xfId="3608" xr:uid="{00000000-0005-0000-0000-0000470E0000}"/>
    <cellStyle name="Total 2 4 12 4" xfId="3609" xr:uid="{00000000-0005-0000-0000-0000480E0000}"/>
    <cellStyle name="Total 2 4 12 5" xfId="3610" xr:uid="{00000000-0005-0000-0000-0000490E0000}"/>
    <cellStyle name="Total 2 4 13" xfId="3611" xr:uid="{00000000-0005-0000-0000-00004A0E0000}"/>
    <cellStyle name="Total 2 4 13 2" xfId="3612" xr:uid="{00000000-0005-0000-0000-00004B0E0000}"/>
    <cellStyle name="Total 2 4 13 3" xfId="3613" xr:uid="{00000000-0005-0000-0000-00004C0E0000}"/>
    <cellStyle name="Total 2 4 13 4" xfId="3614" xr:uid="{00000000-0005-0000-0000-00004D0E0000}"/>
    <cellStyle name="Total 2 4 13 5" xfId="3615" xr:uid="{00000000-0005-0000-0000-00004E0E0000}"/>
    <cellStyle name="Total 2 4 14" xfId="3616" xr:uid="{00000000-0005-0000-0000-00004F0E0000}"/>
    <cellStyle name="Total 2 4 14 2" xfId="3617" xr:uid="{00000000-0005-0000-0000-0000500E0000}"/>
    <cellStyle name="Total 2 4 14 3" xfId="3618" xr:uid="{00000000-0005-0000-0000-0000510E0000}"/>
    <cellStyle name="Total 2 4 14 4" xfId="3619" xr:uid="{00000000-0005-0000-0000-0000520E0000}"/>
    <cellStyle name="Total 2 4 14 5" xfId="3620" xr:uid="{00000000-0005-0000-0000-0000530E0000}"/>
    <cellStyle name="Total 2 4 15" xfId="3621" xr:uid="{00000000-0005-0000-0000-0000540E0000}"/>
    <cellStyle name="Total 2 4 15 2" xfId="3622" xr:uid="{00000000-0005-0000-0000-0000550E0000}"/>
    <cellStyle name="Total 2 4 15 3" xfId="3623" xr:uid="{00000000-0005-0000-0000-0000560E0000}"/>
    <cellStyle name="Total 2 4 15 4" xfId="3624" xr:uid="{00000000-0005-0000-0000-0000570E0000}"/>
    <cellStyle name="Total 2 4 15 5" xfId="3625" xr:uid="{00000000-0005-0000-0000-0000580E0000}"/>
    <cellStyle name="Total 2 4 16" xfId="3626" xr:uid="{00000000-0005-0000-0000-0000590E0000}"/>
    <cellStyle name="Total 2 4 16 2" xfId="3627" xr:uid="{00000000-0005-0000-0000-00005A0E0000}"/>
    <cellStyle name="Total 2 4 16 3" xfId="3628" xr:uid="{00000000-0005-0000-0000-00005B0E0000}"/>
    <cellStyle name="Total 2 4 16 4" xfId="3629" xr:uid="{00000000-0005-0000-0000-00005C0E0000}"/>
    <cellStyle name="Total 2 4 16 5" xfId="3630" xr:uid="{00000000-0005-0000-0000-00005D0E0000}"/>
    <cellStyle name="Total 2 4 17" xfId="3631" xr:uid="{00000000-0005-0000-0000-00005E0E0000}"/>
    <cellStyle name="Total 2 4 17 2" xfId="3632" xr:uid="{00000000-0005-0000-0000-00005F0E0000}"/>
    <cellStyle name="Total 2 4 17 3" xfId="3633" xr:uid="{00000000-0005-0000-0000-0000600E0000}"/>
    <cellStyle name="Total 2 4 17 4" xfId="3634" xr:uid="{00000000-0005-0000-0000-0000610E0000}"/>
    <cellStyle name="Total 2 4 18" xfId="3635" xr:uid="{00000000-0005-0000-0000-0000620E0000}"/>
    <cellStyle name="Total 2 4 18 2" xfId="3636" xr:uid="{00000000-0005-0000-0000-0000630E0000}"/>
    <cellStyle name="Total 2 4 18 3" xfId="3637" xr:uid="{00000000-0005-0000-0000-0000640E0000}"/>
    <cellStyle name="Total 2 4 18 4" xfId="3638" xr:uid="{00000000-0005-0000-0000-0000650E0000}"/>
    <cellStyle name="Total 2 4 19" xfId="3639" xr:uid="{00000000-0005-0000-0000-0000660E0000}"/>
    <cellStyle name="Total 2 4 19 2" xfId="3640" xr:uid="{00000000-0005-0000-0000-0000670E0000}"/>
    <cellStyle name="Total 2 4 19 3" xfId="3641" xr:uid="{00000000-0005-0000-0000-0000680E0000}"/>
    <cellStyle name="Total 2 4 19 4" xfId="3642" xr:uid="{00000000-0005-0000-0000-0000690E0000}"/>
    <cellStyle name="Total 2 4 2" xfId="3643" xr:uid="{00000000-0005-0000-0000-00006A0E0000}"/>
    <cellStyle name="Total 2 4 2 2" xfId="3644" xr:uid="{00000000-0005-0000-0000-00006B0E0000}"/>
    <cellStyle name="Total 2 4 2 3" xfId="3645" xr:uid="{00000000-0005-0000-0000-00006C0E0000}"/>
    <cellStyle name="Total 2 4 2 4" xfId="3646" xr:uid="{00000000-0005-0000-0000-00006D0E0000}"/>
    <cellStyle name="Total 2 4 2 5" xfId="3647" xr:uid="{00000000-0005-0000-0000-00006E0E0000}"/>
    <cellStyle name="Total 2 4 20" xfId="3648" xr:uid="{00000000-0005-0000-0000-00006F0E0000}"/>
    <cellStyle name="Total 2 4 20 2" xfId="3649" xr:uid="{00000000-0005-0000-0000-0000700E0000}"/>
    <cellStyle name="Total 2 4 20 3" xfId="3650" xr:uid="{00000000-0005-0000-0000-0000710E0000}"/>
    <cellStyle name="Total 2 4 20 4" xfId="3651" xr:uid="{00000000-0005-0000-0000-0000720E0000}"/>
    <cellStyle name="Total 2 4 21" xfId="3652" xr:uid="{00000000-0005-0000-0000-0000730E0000}"/>
    <cellStyle name="Total 2 4 3" xfId="3653" xr:uid="{00000000-0005-0000-0000-0000740E0000}"/>
    <cellStyle name="Total 2 4 3 2" xfId="3654" xr:uid="{00000000-0005-0000-0000-0000750E0000}"/>
    <cellStyle name="Total 2 4 3 3" xfId="3655" xr:uid="{00000000-0005-0000-0000-0000760E0000}"/>
    <cellStyle name="Total 2 4 3 4" xfId="3656" xr:uid="{00000000-0005-0000-0000-0000770E0000}"/>
    <cellStyle name="Total 2 4 3 5" xfId="3657" xr:uid="{00000000-0005-0000-0000-0000780E0000}"/>
    <cellStyle name="Total 2 4 4" xfId="3658" xr:uid="{00000000-0005-0000-0000-0000790E0000}"/>
    <cellStyle name="Total 2 4 4 2" xfId="3659" xr:uid="{00000000-0005-0000-0000-00007A0E0000}"/>
    <cellStyle name="Total 2 4 4 3" xfId="3660" xr:uid="{00000000-0005-0000-0000-00007B0E0000}"/>
    <cellStyle name="Total 2 4 4 4" xfId="3661" xr:uid="{00000000-0005-0000-0000-00007C0E0000}"/>
    <cellStyle name="Total 2 4 4 5" xfId="3662" xr:uid="{00000000-0005-0000-0000-00007D0E0000}"/>
    <cellStyle name="Total 2 4 5" xfId="3663" xr:uid="{00000000-0005-0000-0000-00007E0E0000}"/>
    <cellStyle name="Total 2 4 5 2" xfId="3664" xr:uid="{00000000-0005-0000-0000-00007F0E0000}"/>
    <cellStyle name="Total 2 4 5 3" xfId="3665" xr:uid="{00000000-0005-0000-0000-0000800E0000}"/>
    <cellStyle name="Total 2 4 5 4" xfId="3666" xr:uid="{00000000-0005-0000-0000-0000810E0000}"/>
    <cellStyle name="Total 2 4 5 5" xfId="3667" xr:uid="{00000000-0005-0000-0000-0000820E0000}"/>
    <cellStyle name="Total 2 4 6" xfId="3668" xr:uid="{00000000-0005-0000-0000-0000830E0000}"/>
    <cellStyle name="Total 2 4 6 2" xfId="3669" xr:uid="{00000000-0005-0000-0000-0000840E0000}"/>
    <cellStyle name="Total 2 4 6 3" xfId="3670" xr:uid="{00000000-0005-0000-0000-0000850E0000}"/>
    <cellStyle name="Total 2 4 6 4" xfId="3671" xr:uid="{00000000-0005-0000-0000-0000860E0000}"/>
    <cellStyle name="Total 2 4 6 5" xfId="3672" xr:uid="{00000000-0005-0000-0000-0000870E0000}"/>
    <cellStyle name="Total 2 4 7" xfId="3673" xr:uid="{00000000-0005-0000-0000-0000880E0000}"/>
    <cellStyle name="Total 2 4 7 2" xfId="3674" xr:uid="{00000000-0005-0000-0000-0000890E0000}"/>
    <cellStyle name="Total 2 4 7 3" xfId="3675" xr:uid="{00000000-0005-0000-0000-00008A0E0000}"/>
    <cellStyle name="Total 2 4 7 4" xfId="3676" xr:uid="{00000000-0005-0000-0000-00008B0E0000}"/>
    <cellStyle name="Total 2 4 7 5" xfId="3677" xr:uid="{00000000-0005-0000-0000-00008C0E0000}"/>
    <cellStyle name="Total 2 4 8" xfId="3678" xr:uid="{00000000-0005-0000-0000-00008D0E0000}"/>
    <cellStyle name="Total 2 4 8 2" xfId="3679" xr:uid="{00000000-0005-0000-0000-00008E0E0000}"/>
    <cellStyle name="Total 2 4 8 3" xfId="3680" xr:uid="{00000000-0005-0000-0000-00008F0E0000}"/>
    <cellStyle name="Total 2 4 8 4" xfId="3681" xr:uid="{00000000-0005-0000-0000-0000900E0000}"/>
    <cellStyle name="Total 2 4 8 5" xfId="3682" xr:uid="{00000000-0005-0000-0000-0000910E0000}"/>
    <cellStyle name="Total 2 4 9" xfId="3683" xr:uid="{00000000-0005-0000-0000-0000920E0000}"/>
    <cellStyle name="Total 2 4 9 2" xfId="3684" xr:uid="{00000000-0005-0000-0000-0000930E0000}"/>
    <cellStyle name="Total 2 4 9 3" xfId="3685" xr:uid="{00000000-0005-0000-0000-0000940E0000}"/>
    <cellStyle name="Total 2 4 9 4" xfId="3686" xr:uid="{00000000-0005-0000-0000-0000950E0000}"/>
    <cellStyle name="Total 2 4 9 5" xfId="3687" xr:uid="{00000000-0005-0000-0000-0000960E0000}"/>
    <cellStyle name="Total 2 5" xfId="3688" xr:uid="{00000000-0005-0000-0000-0000970E0000}"/>
    <cellStyle name="Total 2 5 10" xfId="3689" xr:uid="{00000000-0005-0000-0000-0000980E0000}"/>
    <cellStyle name="Total 2 5 10 2" xfId="3690" xr:uid="{00000000-0005-0000-0000-0000990E0000}"/>
    <cellStyle name="Total 2 5 10 3" xfId="3691" xr:uid="{00000000-0005-0000-0000-00009A0E0000}"/>
    <cellStyle name="Total 2 5 10 4" xfId="3692" xr:uid="{00000000-0005-0000-0000-00009B0E0000}"/>
    <cellStyle name="Total 2 5 10 5" xfId="3693" xr:uid="{00000000-0005-0000-0000-00009C0E0000}"/>
    <cellStyle name="Total 2 5 11" xfId="3694" xr:uid="{00000000-0005-0000-0000-00009D0E0000}"/>
    <cellStyle name="Total 2 5 11 2" xfId="3695" xr:uid="{00000000-0005-0000-0000-00009E0E0000}"/>
    <cellStyle name="Total 2 5 11 3" xfId="3696" xr:uid="{00000000-0005-0000-0000-00009F0E0000}"/>
    <cellStyle name="Total 2 5 11 4" xfId="3697" xr:uid="{00000000-0005-0000-0000-0000A00E0000}"/>
    <cellStyle name="Total 2 5 11 5" xfId="3698" xr:uid="{00000000-0005-0000-0000-0000A10E0000}"/>
    <cellStyle name="Total 2 5 12" xfId="3699" xr:uid="{00000000-0005-0000-0000-0000A20E0000}"/>
    <cellStyle name="Total 2 5 12 2" xfId="3700" xr:uid="{00000000-0005-0000-0000-0000A30E0000}"/>
    <cellStyle name="Total 2 5 12 3" xfId="3701" xr:uid="{00000000-0005-0000-0000-0000A40E0000}"/>
    <cellStyle name="Total 2 5 12 4" xfId="3702" xr:uid="{00000000-0005-0000-0000-0000A50E0000}"/>
    <cellStyle name="Total 2 5 12 5" xfId="3703" xr:uid="{00000000-0005-0000-0000-0000A60E0000}"/>
    <cellStyle name="Total 2 5 13" xfId="3704" xr:uid="{00000000-0005-0000-0000-0000A70E0000}"/>
    <cellStyle name="Total 2 5 13 2" xfId="3705" xr:uid="{00000000-0005-0000-0000-0000A80E0000}"/>
    <cellStyle name="Total 2 5 13 3" xfId="3706" xr:uid="{00000000-0005-0000-0000-0000A90E0000}"/>
    <cellStyle name="Total 2 5 13 4" xfId="3707" xr:uid="{00000000-0005-0000-0000-0000AA0E0000}"/>
    <cellStyle name="Total 2 5 13 5" xfId="3708" xr:uid="{00000000-0005-0000-0000-0000AB0E0000}"/>
    <cellStyle name="Total 2 5 14" xfId="3709" xr:uid="{00000000-0005-0000-0000-0000AC0E0000}"/>
    <cellStyle name="Total 2 5 14 2" xfId="3710" xr:uid="{00000000-0005-0000-0000-0000AD0E0000}"/>
    <cellStyle name="Total 2 5 14 3" xfId="3711" xr:uid="{00000000-0005-0000-0000-0000AE0E0000}"/>
    <cellStyle name="Total 2 5 14 4" xfId="3712" xr:uid="{00000000-0005-0000-0000-0000AF0E0000}"/>
    <cellStyle name="Total 2 5 14 5" xfId="3713" xr:uid="{00000000-0005-0000-0000-0000B00E0000}"/>
    <cellStyle name="Total 2 5 15" xfId="3714" xr:uid="{00000000-0005-0000-0000-0000B10E0000}"/>
    <cellStyle name="Total 2 5 15 2" xfId="3715" xr:uid="{00000000-0005-0000-0000-0000B20E0000}"/>
    <cellStyle name="Total 2 5 15 3" xfId="3716" xr:uid="{00000000-0005-0000-0000-0000B30E0000}"/>
    <cellStyle name="Total 2 5 15 4" xfId="3717" xr:uid="{00000000-0005-0000-0000-0000B40E0000}"/>
    <cellStyle name="Total 2 5 15 5" xfId="3718" xr:uid="{00000000-0005-0000-0000-0000B50E0000}"/>
    <cellStyle name="Total 2 5 16" xfId="3719" xr:uid="{00000000-0005-0000-0000-0000B60E0000}"/>
    <cellStyle name="Total 2 5 16 2" xfId="3720" xr:uid="{00000000-0005-0000-0000-0000B70E0000}"/>
    <cellStyle name="Total 2 5 16 3" xfId="3721" xr:uid="{00000000-0005-0000-0000-0000B80E0000}"/>
    <cellStyle name="Total 2 5 16 4" xfId="3722" xr:uid="{00000000-0005-0000-0000-0000B90E0000}"/>
    <cellStyle name="Total 2 5 16 5" xfId="3723" xr:uid="{00000000-0005-0000-0000-0000BA0E0000}"/>
    <cellStyle name="Total 2 5 17" xfId="3724" xr:uid="{00000000-0005-0000-0000-0000BB0E0000}"/>
    <cellStyle name="Total 2 5 17 2" xfId="3725" xr:uid="{00000000-0005-0000-0000-0000BC0E0000}"/>
    <cellStyle name="Total 2 5 17 3" xfId="3726" xr:uid="{00000000-0005-0000-0000-0000BD0E0000}"/>
    <cellStyle name="Total 2 5 17 4" xfId="3727" xr:uid="{00000000-0005-0000-0000-0000BE0E0000}"/>
    <cellStyle name="Total 2 5 18" xfId="3728" xr:uid="{00000000-0005-0000-0000-0000BF0E0000}"/>
    <cellStyle name="Total 2 5 18 2" xfId="3729" xr:uid="{00000000-0005-0000-0000-0000C00E0000}"/>
    <cellStyle name="Total 2 5 18 3" xfId="3730" xr:uid="{00000000-0005-0000-0000-0000C10E0000}"/>
    <cellStyle name="Total 2 5 18 4" xfId="3731" xr:uid="{00000000-0005-0000-0000-0000C20E0000}"/>
    <cellStyle name="Total 2 5 19" xfId="3732" xr:uid="{00000000-0005-0000-0000-0000C30E0000}"/>
    <cellStyle name="Total 2 5 19 2" xfId="3733" xr:uid="{00000000-0005-0000-0000-0000C40E0000}"/>
    <cellStyle name="Total 2 5 19 3" xfId="3734" xr:uid="{00000000-0005-0000-0000-0000C50E0000}"/>
    <cellStyle name="Total 2 5 19 4" xfId="3735" xr:uid="{00000000-0005-0000-0000-0000C60E0000}"/>
    <cellStyle name="Total 2 5 2" xfId="3736" xr:uid="{00000000-0005-0000-0000-0000C70E0000}"/>
    <cellStyle name="Total 2 5 2 2" xfId="3737" xr:uid="{00000000-0005-0000-0000-0000C80E0000}"/>
    <cellStyle name="Total 2 5 2 3" xfId="3738" xr:uid="{00000000-0005-0000-0000-0000C90E0000}"/>
    <cellStyle name="Total 2 5 2 4" xfId="3739" xr:uid="{00000000-0005-0000-0000-0000CA0E0000}"/>
    <cellStyle name="Total 2 5 2 5" xfId="3740" xr:uid="{00000000-0005-0000-0000-0000CB0E0000}"/>
    <cellStyle name="Total 2 5 20" xfId="3741" xr:uid="{00000000-0005-0000-0000-0000CC0E0000}"/>
    <cellStyle name="Total 2 5 20 2" xfId="3742" xr:uid="{00000000-0005-0000-0000-0000CD0E0000}"/>
    <cellStyle name="Total 2 5 20 3" xfId="3743" xr:uid="{00000000-0005-0000-0000-0000CE0E0000}"/>
    <cellStyle name="Total 2 5 20 4" xfId="3744" xr:uid="{00000000-0005-0000-0000-0000CF0E0000}"/>
    <cellStyle name="Total 2 5 21" xfId="3745" xr:uid="{00000000-0005-0000-0000-0000D00E0000}"/>
    <cellStyle name="Total 2 5 3" xfId="3746" xr:uid="{00000000-0005-0000-0000-0000D10E0000}"/>
    <cellStyle name="Total 2 5 3 2" xfId="3747" xr:uid="{00000000-0005-0000-0000-0000D20E0000}"/>
    <cellStyle name="Total 2 5 3 3" xfId="3748" xr:uid="{00000000-0005-0000-0000-0000D30E0000}"/>
    <cellStyle name="Total 2 5 3 4" xfId="3749" xr:uid="{00000000-0005-0000-0000-0000D40E0000}"/>
    <cellStyle name="Total 2 5 3 5" xfId="3750" xr:uid="{00000000-0005-0000-0000-0000D50E0000}"/>
    <cellStyle name="Total 2 5 4" xfId="3751" xr:uid="{00000000-0005-0000-0000-0000D60E0000}"/>
    <cellStyle name="Total 2 5 4 2" xfId="3752" xr:uid="{00000000-0005-0000-0000-0000D70E0000}"/>
    <cellStyle name="Total 2 5 4 3" xfId="3753" xr:uid="{00000000-0005-0000-0000-0000D80E0000}"/>
    <cellStyle name="Total 2 5 4 4" xfId="3754" xr:uid="{00000000-0005-0000-0000-0000D90E0000}"/>
    <cellStyle name="Total 2 5 4 5" xfId="3755" xr:uid="{00000000-0005-0000-0000-0000DA0E0000}"/>
    <cellStyle name="Total 2 5 5" xfId="3756" xr:uid="{00000000-0005-0000-0000-0000DB0E0000}"/>
    <cellStyle name="Total 2 5 5 2" xfId="3757" xr:uid="{00000000-0005-0000-0000-0000DC0E0000}"/>
    <cellStyle name="Total 2 5 5 3" xfId="3758" xr:uid="{00000000-0005-0000-0000-0000DD0E0000}"/>
    <cellStyle name="Total 2 5 5 4" xfId="3759" xr:uid="{00000000-0005-0000-0000-0000DE0E0000}"/>
    <cellStyle name="Total 2 5 5 5" xfId="3760" xr:uid="{00000000-0005-0000-0000-0000DF0E0000}"/>
    <cellStyle name="Total 2 5 6" xfId="3761" xr:uid="{00000000-0005-0000-0000-0000E00E0000}"/>
    <cellStyle name="Total 2 5 6 2" xfId="3762" xr:uid="{00000000-0005-0000-0000-0000E10E0000}"/>
    <cellStyle name="Total 2 5 6 3" xfId="3763" xr:uid="{00000000-0005-0000-0000-0000E20E0000}"/>
    <cellStyle name="Total 2 5 6 4" xfId="3764" xr:uid="{00000000-0005-0000-0000-0000E30E0000}"/>
    <cellStyle name="Total 2 5 6 5" xfId="3765" xr:uid="{00000000-0005-0000-0000-0000E40E0000}"/>
    <cellStyle name="Total 2 5 7" xfId="3766" xr:uid="{00000000-0005-0000-0000-0000E50E0000}"/>
    <cellStyle name="Total 2 5 7 2" xfId="3767" xr:uid="{00000000-0005-0000-0000-0000E60E0000}"/>
    <cellStyle name="Total 2 5 7 3" xfId="3768" xr:uid="{00000000-0005-0000-0000-0000E70E0000}"/>
    <cellStyle name="Total 2 5 7 4" xfId="3769" xr:uid="{00000000-0005-0000-0000-0000E80E0000}"/>
    <cellStyle name="Total 2 5 7 5" xfId="3770" xr:uid="{00000000-0005-0000-0000-0000E90E0000}"/>
    <cellStyle name="Total 2 5 8" xfId="3771" xr:uid="{00000000-0005-0000-0000-0000EA0E0000}"/>
    <cellStyle name="Total 2 5 8 2" xfId="3772" xr:uid="{00000000-0005-0000-0000-0000EB0E0000}"/>
    <cellStyle name="Total 2 5 8 3" xfId="3773" xr:uid="{00000000-0005-0000-0000-0000EC0E0000}"/>
    <cellStyle name="Total 2 5 8 4" xfId="3774" xr:uid="{00000000-0005-0000-0000-0000ED0E0000}"/>
    <cellStyle name="Total 2 5 8 5" xfId="3775" xr:uid="{00000000-0005-0000-0000-0000EE0E0000}"/>
    <cellStyle name="Total 2 5 9" xfId="3776" xr:uid="{00000000-0005-0000-0000-0000EF0E0000}"/>
    <cellStyle name="Total 2 5 9 2" xfId="3777" xr:uid="{00000000-0005-0000-0000-0000F00E0000}"/>
    <cellStyle name="Total 2 5 9 3" xfId="3778" xr:uid="{00000000-0005-0000-0000-0000F10E0000}"/>
    <cellStyle name="Total 2 5 9 4" xfId="3779" xr:uid="{00000000-0005-0000-0000-0000F20E0000}"/>
    <cellStyle name="Total 2 5 9 5" xfId="3780" xr:uid="{00000000-0005-0000-0000-0000F30E0000}"/>
    <cellStyle name="Total 2 6" xfId="3781" xr:uid="{00000000-0005-0000-0000-0000F40E0000}"/>
    <cellStyle name="Total 2 6 10" xfId="3782" xr:uid="{00000000-0005-0000-0000-0000F50E0000}"/>
    <cellStyle name="Total 2 6 10 2" xfId="3783" xr:uid="{00000000-0005-0000-0000-0000F60E0000}"/>
    <cellStyle name="Total 2 6 10 3" xfId="3784" xr:uid="{00000000-0005-0000-0000-0000F70E0000}"/>
    <cellStyle name="Total 2 6 10 4" xfId="3785" xr:uid="{00000000-0005-0000-0000-0000F80E0000}"/>
    <cellStyle name="Total 2 6 10 5" xfId="3786" xr:uid="{00000000-0005-0000-0000-0000F90E0000}"/>
    <cellStyle name="Total 2 6 11" xfId="3787" xr:uid="{00000000-0005-0000-0000-0000FA0E0000}"/>
    <cellStyle name="Total 2 6 11 2" xfId="3788" xr:uid="{00000000-0005-0000-0000-0000FB0E0000}"/>
    <cellStyle name="Total 2 6 11 3" xfId="3789" xr:uid="{00000000-0005-0000-0000-0000FC0E0000}"/>
    <cellStyle name="Total 2 6 11 4" xfId="3790" xr:uid="{00000000-0005-0000-0000-0000FD0E0000}"/>
    <cellStyle name="Total 2 6 11 5" xfId="3791" xr:uid="{00000000-0005-0000-0000-0000FE0E0000}"/>
    <cellStyle name="Total 2 6 12" xfId="3792" xr:uid="{00000000-0005-0000-0000-0000FF0E0000}"/>
    <cellStyle name="Total 2 6 12 2" xfId="3793" xr:uid="{00000000-0005-0000-0000-0000000F0000}"/>
    <cellStyle name="Total 2 6 12 3" xfId="3794" xr:uid="{00000000-0005-0000-0000-0000010F0000}"/>
    <cellStyle name="Total 2 6 12 4" xfId="3795" xr:uid="{00000000-0005-0000-0000-0000020F0000}"/>
    <cellStyle name="Total 2 6 12 5" xfId="3796" xr:uid="{00000000-0005-0000-0000-0000030F0000}"/>
    <cellStyle name="Total 2 6 13" xfId="3797" xr:uid="{00000000-0005-0000-0000-0000040F0000}"/>
    <cellStyle name="Total 2 6 13 2" xfId="3798" xr:uid="{00000000-0005-0000-0000-0000050F0000}"/>
    <cellStyle name="Total 2 6 13 3" xfId="3799" xr:uid="{00000000-0005-0000-0000-0000060F0000}"/>
    <cellStyle name="Total 2 6 13 4" xfId="3800" xr:uid="{00000000-0005-0000-0000-0000070F0000}"/>
    <cellStyle name="Total 2 6 13 5" xfId="3801" xr:uid="{00000000-0005-0000-0000-0000080F0000}"/>
    <cellStyle name="Total 2 6 14" xfId="3802" xr:uid="{00000000-0005-0000-0000-0000090F0000}"/>
    <cellStyle name="Total 2 6 14 2" xfId="3803" xr:uid="{00000000-0005-0000-0000-00000A0F0000}"/>
    <cellStyle name="Total 2 6 14 3" xfId="3804" xr:uid="{00000000-0005-0000-0000-00000B0F0000}"/>
    <cellStyle name="Total 2 6 14 4" xfId="3805" xr:uid="{00000000-0005-0000-0000-00000C0F0000}"/>
    <cellStyle name="Total 2 6 14 5" xfId="3806" xr:uid="{00000000-0005-0000-0000-00000D0F0000}"/>
    <cellStyle name="Total 2 6 15" xfId="3807" xr:uid="{00000000-0005-0000-0000-00000E0F0000}"/>
    <cellStyle name="Total 2 6 15 2" xfId="3808" xr:uid="{00000000-0005-0000-0000-00000F0F0000}"/>
    <cellStyle name="Total 2 6 15 3" xfId="3809" xr:uid="{00000000-0005-0000-0000-0000100F0000}"/>
    <cellStyle name="Total 2 6 15 4" xfId="3810" xr:uid="{00000000-0005-0000-0000-0000110F0000}"/>
    <cellStyle name="Total 2 6 15 5" xfId="3811" xr:uid="{00000000-0005-0000-0000-0000120F0000}"/>
    <cellStyle name="Total 2 6 16" xfId="3812" xr:uid="{00000000-0005-0000-0000-0000130F0000}"/>
    <cellStyle name="Total 2 6 16 2" xfId="3813" xr:uid="{00000000-0005-0000-0000-0000140F0000}"/>
    <cellStyle name="Total 2 6 16 3" xfId="3814" xr:uid="{00000000-0005-0000-0000-0000150F0000}"/>
    <cellStyle name="Total 2 6 16 4" xfId="3815" xr:uid="{00000000-0005-0000-0000-0000160F0000}"/>
    <cellStyle name="Total 2 6 16 5" xfId="3816" xr:uid="{00000000-0005-0000-0000-0000170F0000}"/>
    <cellStyle name="Total 2 6 17" xfId="3817" xr:uid="{00000000-0005-0000-0000-0000180F0000}"/>
    <cellStyle name="Total 2 6 17 2" xfId="3818" xr:uid="{00000000-0005-0000-0000-0000190F0000}"/>
    <cellStyle name="Total 2 6 17 3" xfId="3819" xr:uid="{00000000-0005-0000-0000-00001A0F0000}"/>
    <cellStyle name="Total 2 6 17 4" xfId="3820" xr:uid="{00000000-0005-0000-0000-00001B0F0000}"/>
    <cellStyle name="Total 2 6 17 5" xfId="3821" xr:uid="{00000000-0005-0000-0000-00001C0F0000}"/>
    <cellStyle name="Total 2 6 18" xfId="3822" xr:uid="{00000000-0005-0000-0000-00001D0F0000}"/>
    <cellStyle name="Total 2 6 18 2" xfId="3823" xr:uid="{00000000-0005-0000-0000-00001E0F0000}"/>
    <cellStyle name="Total 2 6 18 3" xfId="3824" xr:uid="{00000000-0005-0000-0000-00001F0F0000}"/>
    <cellStyle name="Total 2 6 18 4" xfId="3825" xr:uid="{00000000-0005-0000-0000-0000200F0000}"/>
    <cellStyle name="Total 2 6 18 5" xfId="3826" xr:uid="{00000000-0005-0000-0000-0000210F0000}"/>
    <cellStyle name="Total 2 6 19" xfId="3827" xr:uid="{00000000-0005-0000-0000-0000220F0000}"/>
    <cellStyle name="Total 2 6 19 2" xfId="3828" xr:uid="{00000000-0005-0000-0000-0000230F0000}"/>
    <cellStyle name="Total 2 6 19 3" xfId="3829" xr:uid="{00000000-0005-0000-0000-0000240F0000}"/>
    <cellStyle name="Total 2 6 19 4" xfId="3830" xr:uid="{00000000-0005-0000-0000-0000250F0000}"/>
    <cellStyle name="Total 2 6 19 5" xfId="3831" xr:uid="{00000000-0005-0000-0000-0000260F0000}"/>
    <cellStyle name="Total 2 6 2" xfId="3832" xr:uid="{00000000-0005-0000-0000-0000270F0000}"/>
    <cellStyle name="Total 2 6 2 2" xfId="3833" xr:uid="{00000000-0005-0000-0000-0000280F0000}"/>
    <cellStyle name="Total 2 6 2 3" xfId="3834" xr:uid="{00000000-0005-0000-0000-0000290F0000}"/>
    <cellStyle name="Total 2 6 2 4" xfId="3835" xr:uid="{00000000-0005-0000-0000-00002A0F0000}"/>
    <cellStyle name="Total 2 6 2 5" xfId="3836" xr:uid="{00000000-0005-0000-0000-00002B0F0000}"/>
    <cellStyle name="Total 2 6 20" xfId="3837" xr:uid="{00000000-0005-0000-0000-00002C0F0000}"/>
    <cellStyle name="Total 2 6 20 2" xfId="3838" xr:uid="{00000000-0005-0000-0000-00002D0F0000}"/>
    <cellStyle name="Total 2 6 20 3" xfId="3839" xr:uid="{00000000-0005-0000-0000-00002E0F0000}"/>
    <cellStyle name="Total 2 6 20 4" xfId="3840" xr:uid="{00000000-0005-0000-0000-00002F0F0000}"/>
    <cellStyle name="Total 2 6 20 5" xfId="3841" xr:uid="{00000000-0005-0000-0000-0000300F0000}"/>
    <cellStyle name="Total 2 6 21" xfId="3842" xr:uid="{00000000-0005-0000-0000-0000310F0000}"/>
    <cellStyle name="Total 2 6 21 2" xfId="3843" xr:uid="{00000000-0005-0000-0000-0000320F0000}"/>
    <cellStyle name="Total 2 6 21 3" xfId="3844" xr:uid="{00000000-0005-0000-0000-0000330F0000}"/>
    <cellStyle name="Total 2 6 21 4" xfId="3845" xr:uid="{00000000-0005-0000-0000-0000340F0000}"/>
    <cellStyle name="Total 2 6 21 5" xfId="3846" xr:uid="{00000000-0005-0000-0000-0000350F0000}"/>
    <cellStyle name="Total 2 6 22" xfId="3847" xr:uid="{00000000-0005-0000-0000-0000360F0000}"/>
    <cellStyle name="Total 2 6 22 2" xfId="3848" xr:uid="{00000000-0005-0000-0000-0000370F0000}"/>
    <cellStyle name="Total 2 6 22 3" xfId="3849" xr:uid="{00000000-0005-0000-0000-0000380F0000}"/>
    <cellStyle name="Total 2 6 22 4" xfId="3850" xr:uid="{00000000-0005-0000-0000-0000390F0000}"/>
    <cellStyle name="Total 2 6 23" xfId="3851" xr:uid="{00000000-0005-0000-0000-00003A0F0000}"/>
    <cellStyle name="Total 2 6 23 2" xfId="3852" xr:uid="{00000000-0005-0000-0000-00003B0F0000}"/>
    <cellStyle name="Total 2 6 23 3" xfId="3853" xr:uid="{00000000-0005-0000-0000-00003C0F0000}"/>
    <cellStyle name="Total 2 6 23 4" xfId="3854" xr:uid="{00000000-0005-0000-0000-00003D0F0000}"/>
    <cellStyle name="Total 2 6 24" xfId="3855" xr:uid="{00000000-0005-0000-0000-00003E0F0000}"/>
    <cellStyle name="Total 2 6 24 2" xfId="3856" xr:uid="{00000000-0005-0000-0000-00003F0F0000}"/>
    <cellStyle name="Total 2 6 24 3" xfId="3857" xr:uid="{00000000-0005-0000-0000-0000400F0000}"/>
    <cellStyle name="Total 2 6 24 4" xfId="3858" xr:uid="{00000000-0005-0000-0000-0000410F0000}"/>
    <cellStyle name="Total 2 6 25" xfId="3859" xr:uid="{00000000-0005-0000-0000-0000420F0000}"/>
    <cellStyle name="Total 2 6 25 2" xfId="3860" xr:uid="{00000000-0005-0000-0000-0000430F0000}"/>
    <cellStyle name="Total 2 6 25 3" xfId="3861" xr:uid="{00000000-0005-0000-0000-0000440F0000}"/>
    <cellStyle name="Total 2 6 25 4" xfId="3862" xr:uid="{00000000-0005-0000-0000-0000450F0000}"/>
    <cellStyle name="Total 2 6 3" xfId="3863" xr:uid="{00000000-0005-0000-0000-0000460F0000}"/>
    <cellStyle name="Total 2 6 3 2" xfId="3864" xr:uid="{00000000-0005-0000-0000-0000470F0000}"/>
    <cellStyle name="Total 2 6 3 3" xfId="3865" xr:uid="{00000000-0005-0000-0000-0000480F0000}"/>
    <cellStyle name="Total 2 6 3 4" xfId="3866" xr:uid="{00000000-0005-0000-0000-0000490F0000}"/>
    <cellStyle name="Total 2 6 3 5" xfId="3867" xr:uid="{00000000-0005-0000-0000-00004A0F0000}"/>
    <cellStyle name="Total 2 6 4" xfId="3868" xr:uid="{00000000-0005-0000-0000-00004B0F0000}"/>
    <cellStyle name="Total 2 6 4 2" xfId="3869" xr:uid="{00000000-0005-0000-0000-00004C0F0000}"/>
    <cellStyle name="Total 2 6 4 3" xfId="3870" xr:uid="{00000000-0005-0000-0000-00004D0F0000}"/>
    <cellStyle name="Total 2 6 4 4" xfId="3871" xr:uid="{00000000-0005-0000-0000-00004E0F0000}"/>
    <cellStyle name="Total 2 6 4 5" xfId="3872" xr:uid="{00000000-0005-0000-0000-00004F0F0000}"/>
    <cellStyle name="Total 2 6 5" xfId="3873" xr:uid="{00000000-0005-0000-0000-0000500F0000}"/>
    <cellStyle name="Total 2 6 5 2" xfId="3874" xr:uid="{00000000-0005-0000-0000-0000510F0000}"/>
    <cellStyle name="Total 2 6 5 3" xfId="3875" xr:uid="{00000000-0005-0000-0000-0000520F0000}"/>
    <cellStyle name="Total 2 6 5 4" xfId="3876" xr:uid="{00000000-0005-0000-0000-0000530F0000}"/>
    <cellStyle name="Total 2 6 5 5" xfId="3877" xr:uid="{00000000-0005-0000-0000-0000540F0000}"/>
    <cellStyle name="Total 2 6 6" xfId="3878" xr:uid="{00000000-0005-0000-0000-0000550F0000}"/>
    <cellStyle name="Total 2 6 6 2" xfId="3879" xr:uid="{00000000-0005-0000-0000-0000560F0000}"/>
    <cellStyle name="Total 2 6 6 3" xfId="3880" xr:uid="{00000000-0005-0000-0000-0000570F0000}"/>
    <cellStyle name="Total 2 6 6 4" xfId="3881" xr:uid="{00000000-0005-0000-0000-0000580F0000}"/>
    <cellStyle name="Total 2 6 6 5" xfId="3882" xr:uid="{00000000-0005-0000-0000-0000590F0000}"/>
    <cellStyle name="Total 2 6 7" xfId="3883" xr:uid="{00000000-0005-0000-0000-00005A0F0000}"/>
    <cellStyle name="Total 2 6 7 2" xfId="3884" xr:uid="{00000000-0005-0000-0000-00005B0F0000}"/>
    <cellStyle name="Total 2 6 7 3" xfId="3885" xr:uid="{00000000-0005-0000-0000-00005C0F0000}"/>
    <cellStyle name="Total 2 6 7 4" xfId="3886" xr:uid="{00000000-0005-0000-0000-00005D0F0000}"/>
    <cellStyle name="Total 2 6 7 5" xfId="3887" xr:uid="{00000000-0005-0000-0000-00005E0F0000}"/>
    <cellStyle name="Total 2 6 8" xfId="3888" xr:uid="{00000000-0005-0000-0000-00005F0F0000}"/>
    <cellStyle name="Total 2 6 8 2" xfId="3889" xr:uid="{00000000-0005-0000-0000-0000600F0000}"/>
    <cellStyle name="Total 2 6 8 3" xfId="3890" xr:uid="{00000000-0005-0000-0000-0000610F0000}"/>
    <cellStyle name="Total 2 6 8 4" xfId="3891" xr:uid="{00000000-0005-0000-0000-0000620F0000}"/>
    <cellStyle name="Total 2 6 8 5" xfId="3892" xr:uid="{00000000-0005-0000-0000-0000630F0000}"/>
    <cellStyle name="Total 2 6 9" xfId="3893" xr:uid="{00000000-0005-0000-0000-0000640F0000}"/>
    <cellStyle name="Total 2 6 9 2" xfId="3894" xr:uid="{00000000-0005-0000-0000-0000650F0000}"/>
    <cellStyle name="Total 2 6 9 3" xfId="3895" xr:uid="{00000000-0005-0000-0000-0000660F0000}"/>
    <cellStyle name="Total 2 6 9 4" xfId="3896" xr:uid="{00000000-0005-0000-0000-0000670F0000}"/>
    <cellStyle name="Total 2 6 9 5" xfId="3897" xr:uid="{00000000-0005-0000-0000-0000680F0000}"/>
    <cellStyle name="Total 2 7" xfId="3898" xr:uid="{00000000-0005-0000-0000-0000690F0000}"/>
    <cellStyle name="Total 2 7 2" xfId="3899" xr:uid="{00000000-0005-0000-0000-00006A0F0000}"/>
    <cellStyle name="Total 2 7 3" xfId="3900" xr:uid="{00000000-0005-0000-0000-00006B0F0000}"/>
    <cellStyle name="Total 2 7 4" xfId="3901" xr:uid="{00000000-0005-0000-0000-00006C0F0000}"/>
    <cellStyle name="Total 2 7 5" xfId="3902" xr:uid="{00000000-0005-0000-0000-00006D0F0000}"/>
    <cellStyle name="Total 2 8" xfId="3903" xr:uid="{00000000-0005-0000-0000-00006E0F0000}"/>
    <cellStyle name="Total 2 8 2" xfId="3904" xr:uid="{00000000-0005-0000-0000-00006F0F0000}"/>
    <cellStyle name="Total 2 8 3" xfId="3905" xr:uid="{00000000-0005-0000-0000-0000700F0000}"/>
    <cellStyle name="Total 2 8 4" xfId="3906" xr:uid="{00000000-0005-0000-0000-0000710F0000}"/>
    <cellStyle name="Total 2 8 5" xfId="3907" xr:uid="{00000000-0005-0000-0000-0000720F0000}"/>
    <cellStyle name="Total 2 9" xfId="3908" xr:uid="{00000000-0005-0000-0000-0000730F0000}"/>
    <cellStyle name="Total 2 9 2" xfId="3909" xr:uid="{00000000-0005-0000-0000-0000740F0000}"/>
    <cellStyle name="Total 2 9 3" xfId="3910" xr:uid="{00000000-0005-0000-0000-0000750F0000}"/>
    <cellStyle name="Total 2 9 4" xfId="3911" xr:uid="{00000000-0005-0000-0000-0000760F0000}"/>
    <cellStyle name="Total 2 9 5" xfId="3912" xr:uid="{00000000-0005-0000-0000-0000770F0000}"/>
    <cellStyle name="TotalStyleCurrency" xfId="3913" xr:uid="{00000000-0005-0000-0000-0000780F0000}"/>
    <cellStyle name="TotalStyleText" xfId="3914" xr:uid="{00000000-0005-0000-0000-0000790F0000}"/>
    <cellStyle name="u5shares" xfId="179" xr:uid="{00000000-0005-0000-0000-00007A0F0000}"/>
    <cellStyle name="Variable assumptions" xfId="180" xr:uid="{00000000-0005-0000-0000-00007B0F0000}"/>
    <cellStyle name="Warning Text 2" xfId="181" xr:uid="{00000000-0005-0000-0000-00007C0F0000}"/>
    <cellStyle name="Warning Text 2 2" xfId="3915" xr:uid="{00000000-0005-0000-0000-00007D0F0000}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numFmt numFmtId="178" formatCode="&quot;-&quot;"/>
    </dxf>
    <dxf>
      <font>
        <color rgb="FFFF0000"/>
      </font>
    </dxf>
    <dxf>
      <numFmt numFmtId="178" formatCode="&quot;-&quot;"/>
    </dxf>
    <dxf>
      <font>
        <b/>
        <i/>
        <color rgb="FFFF0000"/>
      </font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numFmt numFmtId="178" formatCode="&quot;-&quot;"/>
    </dxf>
    <dxf>
      <font>
        <color rgb="FFFF0000"/>
      </font>
    </dxf>
    <dxf>
      <numFmt numFmtId="178" formatCode="&quot;-&quot;"/>
    </dxf>
  </dxfs>
  <tableStyles count="0" defaultTableStyle="TableStyleMedium2" defaultPivotStyle="PivotStyleLight16"/>
  <colors>
    <mruColors>
      <color rgb="FFFFFFCC"/>
      <color rgb="FFCCCCFF"/>
      <color rgb="FFD00070"/>
      <color rgb="FF3C3C3B"/>
      <color rgb="FF84329B"/>
      <color rgb="FF99FFCC"/>
      <color rgb="FFFFCCFF"/>
      <color rgb="FF99CCFF"/>
      <color rgb="FFFDE8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340178</xdr:colOff>
      <xdr:row>0</xdr:row>
      <xdr:rowOff>122464</xdr:rowOff>
    </xdr:from>
    <xdr:to>
      <xdr:col>18</xdr:col>
      <xdr:colOff>938812</xdr:colOff>
      <xdr:row>4</xdr:row>
      <xdr:rowOff>82335</xdr:rowOff>
    </xdr:to>
    <xdr:pic>
      <xdr:nvPicPr>
        <xdr:cNvPr id="3" name="Picture 2" descr="Birmingham City Council">
          <a:extLst>
            <a:ext uri="{FF2B5EF4-FFF2-40B4-BE49-F238E27FC236}">
              <a16:creationId xmlns:a16="http://schemas.microsoft.com/office/drawing/2014/main" id="{D4CFB41F-3440-4E6A-A56A-824FEFC5A09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62071" y="122464"/>
          <a:ext cx="5061777" cy="11436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eron Birkett" id="{6976757E-C441-48A1-8570-B569C0B2CAC7}" userId="S::Cameron.Birkett@birmingham.gov.uk::92177288-7bf8-432f-b8e4-24cf83a0a80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125" dT="2024-10-17T13:30:49.55" personId="{6976757E-C441-48A1-8570-B569C0B2CAC7}" id="{66D6ECA4-6A09-4FE7-B87B-B618E1341476}">
    <text>Paid direct to academy</text>
  </threadedComment>
  <threadedComment ref="AQ153" dT="2024-10-17T13:30:58.54" personId="{6976757E-C441-48A1-8570-B569C0B2CAC7}" id="{5D546243-3F4B-4EE7-826C-933D75525B08}">
    <text>Paid direct to academy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J59" dT="2024-12-02T13:26:34.57" personId="{6976757E-C441-48A1-8570-B569C0B2CAC7}" id="{75E94A4C-C25E-4F7A-9789-74F397D5908B}">
    <text>Need to locate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41" dT="2025-09-12T08:11:14.18" personId="{6976757E-C441-48A1-8570-B569C0B2CAC7}" id="{962A72F4-5BBE-48DE-8F56-FE9538D0869F}">
    <text>9/12 to be deducted in current year, remaining 3/12 to be deducted in 26/27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publications/universal-infant-free-school-meals-uifsm-2023-to-2024" TargetMode="External"/><Relationship Id="rId13" Type="http://schemas.openxmlformats.org/officeDocument/2006/relationships/hyperlink" Target="https://www.gov.uk/government/publications/teachers-pay-additional-grant-2024-to-202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senior-mental-health-lead-training-grant-funding" TargetMode="External"/><Relationship Id="rId7" Type="http://schemas.openxmlformats.org/officeDocument/2006/relationships/hyperlink" Target="https://www.gov.uk/government/publications/coronavirus-covid-19-recovery-premium-funding-allocations-and-conditions-of-grant-2023-to-2024" TargetMode="External"/><Relationship Id="rId12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17" Type="http://schemas.openxmlformats.org/officeDocument/2006/relationships/hyperlink" Target="https://www.gov.uk/government/publications/early-years-expansion-grant-2025-to-2026" TargetMode="External"/><Relationship Id="rId2" Type="http://schemas.openxmlformats.org/officeDocument/2006/relationships/hyperlink" Target="https://www.gov.uk/government/publications/teachers-pay-additional-grant-2024-to-2025" TargetMode="External"/><Relationship Id="rId16" Type="http://schemas.openxmlformats.org/officeDocument/2006/relationships/hyperlink" Target="https://www.gov.uk/government/publications/breakfast-club-early-adopters-grant-2024-to-2025-academic-year" TargetMode="External"/><Relationship Id="rId1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6" Type="http://schemas.openxmlformats.org/officeDocument/2006/relationships/hyperlink" Target="https://www.gov.uk/government/publications/pupil-premium-allocations-and-conditions-of-grant-2024-to-2025" TargetMode="External"/><Relationship Id="rId11" Type="http://schemas.openxmlformats.org/officeDocument/2006/relationships/hyperlink" Target="https://www.gov.uk/government/publications/teachers-pension-scheme-employer-contribution-grant-for-maintained-schools-and-academies-with-16-to-19-provision-2024-to-2025" TargetMode="External"/><Relationship Id="rId5" Type="http://schemas.openxmlformats.org/officeDocument/2006/relationships/hyperlink" Target="https://www.gov.uk/government/publications/pe-and-sport-premium-conditions-of-grant-2023-to-2024" TargetMode="External"/><Relationship Id="rId15" Type="http://schemas.openxmlformats.org/officeDocument/2006/relationships/hyperlink" Target="https://www.gov.uk/government/publications/core-schools-budget-grant-csbg-2025-to-2026-for-special-schools-and-alternative-provision" TargetMode="External"/><Relationship Id="rId10" Type="http://schemas.openxmlformats.org/officeDocument/2006/relationships/hyperlink" Target="https://www.gov.uk/government/publications/targeted-support-funding-for-national-professional-qualifications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gov.uk/government/publications/national-tutoring-programme-ntp-allocations-for-2023-to-2024-academic-year" TargetMode="External"/><Relationship Id="rId9" Type="http://schemas.openxmlformats.org/officeDocument/2006/relationships/hyperlink" Target="https://www.gov.uk/government/publications/universal-infant-free-school-meals-uifsm-2024-to-2025" TargetMode="External"/><Relationship Id="rId14" Type="http://schemas.openxmlformats.org/officeDocument/2006/relationships/hyperlink" Target="https://www.gov.uk/government/publications/post-16-schools-budget-gra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../../../../../../:x:/s/SchoolFairfundingTeam/EdCeV4MrQQtHgjRDel0zs4oBrXLTDSNubfSIfx4XuCVbSg?e=8btP32" TargetMode="Externa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AF138"/>
  <sheetViews>
    <sheetView showGridLines="0" tabSelected="1" zoomScale="70" zoomScaleNormal="70" zoomScaleSheetLayoutView="90" workbookViewId="0">
      <selection activeCell="D10" sqref="D10"/>
    </sheetView>
  </sheetViews>
  <sheetFormatPr defaultRowHeight="15"/>
  <cols>
    <col min="1" max="1" width="1.7109375" customWidth="1"/>
    <col min="2" max="2" width="5.7109375" customWidth="1"/>
    <col min="3" max="3" width="57.85546875" customWidth="1"/>
    <col min="4" max="4" width="26" bestFit="1" customWidth="1"/>
    <col min="5" max="5" width="17.140625" customWidth="1"/>
    <col min="6" max="6" width="17.7109375" customWidth="1"/>
    <col min="7" max="7" width="16.42578125" customWidth="1"/>
    <col min="8" max="18" width="16.7109375" customWidth="1"/>
    <col min="19" max="19" width="17.28515625" customWidth="1"/>
    <col min="20" max="20" width="2" customWidth="1"/>
    <col min="21" max="21" width="1.7109375" customWidth="1"/>
    <col min="22" max="22" width="21.42578125" bestFit="1" customWidth="1"/>
    <col min="23" max="23" width="25" customWidth="1"/>
    <col min="24" max="24" width="9.140625" customWidth="1"/>
  </cols>
  <sheetData>
    <row r="1" spans="2:24" ht="24.95" customHeight="1">
      <c r="B1" s="178"/>
      <c r="C1" s="196" t="s">
        <v>419</v>
      </c>
      <c r="D1" s="197"/>
      <c r="E1" s="197"/>
      <c r="F1" s="179"/>
      <c r="G1" s="179"/>
      <c r="H1" s="179"/>
      <c r="I1" s="179"/>
      <c r="J1" s="179"/>
      <c r="K1" s="179"/>
      <c r="L1" s="179"/>
      <c r="M1" s="179"/>
      <c r="N1" s="180"/>
      <c r="O1" s="180"/>
      <c r="P1" s="181"/>
      <c r="Q1" s="181"/>
      <c r="R1" s="181"/>
      <c r="S1" s="181"/>
      <c r="T1" s="182"/>
      <c r="X1" s="7"/>
    </row>
    <row r="2" spans="2:24" ht="24.95" customHeight="1">
      <c r="B2" s="183"/>
      <c r="C2" s="198" t="s">
        <v>420</v>
      </c>
      <c r="D2" s="199"/>
      <c r="E2" s="199"/>
      <c r="F2" s="184"/>
      <c r="G2" s="184"/>
      <c r="H2" s="184"/>
      <c r="I2" s="184"/>
      <c r="J2" s="184"/>
      <c r="K2" s="184"/>
      <c r="L2" s="184"/>
      <c r="M2" s="184"/>
      <c r="N2" s="185"/>
      <c r="O2" s="185"/>
      <c r="P2" s="185"/>
      <c r="Q2" s="185"/>
      <c r="R2" s="185"/>
      <c r="S2" s="185"/>
      <c r="T2" s="186"/>
    </row>
    <row r="3" spans="2:24" ht="24.95" customHeight="1">
      <c r="B3" s="183"/>
      <c r="C3" s="199"/>
      <c r="D3" s="199"/>
      <c r="E3" s="199"/>
      <c r="F3" s="184"/>
      <c r="G3" s="184"/>
      <c r="H3" s="184"/>
      <c r="I3" s="184"/>
      <c r="J3" s="184"/>
      <c r="K3" s="184"/>
      <c r="L3" s="184"/>
      <c r="M3" s="184"/>
      <c r="N3" s="185"/>
      <c r="O3" s="185"/>
      <c r="P3" s="185"/>
      <c r="Q3" s="185"/>
      <c r="R3" s="185"/>
      <c r="S3" s="185"/>
      <c r="T3" s="186"/>
    </row>
    <row r="4" spans="2:24" ht="18.75">
      <c r="B4" s="183"/>
      <c r="C4" s="198" t="s">
        <v>22</v>
      </c>
      <c r="D4" s="219" t="str">
        <f>VLOOKUP($D$6,Lookup!A:C,2,FALSE)</f>
        <v>-</v>
      </c>
      <c r="E4" s="199"/>
      <c r="F4" s="184"/>
      <c r="G4" s="184"/>
      <c r="H4" s="184"/>
      <c r="I4" s="184"/>
      <c r="J4" s="184"/>
      <c r="K4" s="184"/>
      <c r="L4" s="184"/>
      <c r="M4" s="184"/>
      <c r="N4" s="185"/>
      <c r="O4" s="185"/>
      <c r="P4" s="185"/>
      <c r="Q4" s="185"/>
      <c r="R4" s="185"/>
      <c r="S4" s="185"/>
      <c r="T4" s="186"/>
    </row>
    <row r="5" spans="2:24" ht="18.75">
      <c r="B5" s="183"/>
      <c r="C5" s="198" t="s">
        <v>393</v>
      </c>
      <c r="D5" s="219" t="str">
        <f>VLOOKUP($D$6,Lookup!A:D,3,FALSE)</f>
        <v>-</v>
      </c>
      <c r="E5" s="199"/>
      <c r="F5" s="184"/>
      <c r="G5" s="184"/>
      <c r="H5" s="184"/>
      <c r="I5" s="184"/>
      <c r="J5" s="184"/>
      <c r="K5" s="184"/>
      <c r="L5" s="184"/>
      <c r="M5" s="184"/>
      <c r="N5" s="185"/>
      <c r="O5" s="185"/>
      <c r="P5" s="185"/>
      <c r="Q5" s="185"/>
      <c r="R5" s="185"/>
      <c r="S5" s="185"/>
      <c r="T5" s="186"/>
    </row>
    <row r="6" spans="2:24" ht="18.75">
      <c r="B6" s="183"/>
      <c r="C6" s="198" t="s">
        <v>23</v>
      </c>
      <c r="D6" s="220" t="s">
        <v>392</v>
      </c>
      <c r="E6" s="199"/>
      <c r="F6" s="184"/>
      <c r="G6" s="184"/>
      <c r="H6" s="184"/>
      <c r="I6" s="184"/>
      <c r="J6" s="184"/>
      <c r="K6" s="184"/>
      <c r="L6" s="184"/>
      <c r="M6" s="184"/>
      <c r="N6" s="185"/>
      <c r="O6" s="185"/>
      <c r="P6" s="185"/>
      <c r="Q6" s="185"/>
      <c r="R6" s="185"/>
      <c r="S6" s="185"/>
      <c r="T6" s="186"/>
    </row>
    <row r="7" spans="2:24" ht="15.75" thickBot="1">
      <c r="B7" s="187"/>
      <c r="C7" s="188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90"/>
    </row>
    <row r="8" spans="2:24">
      <c r="C8" s="1"/>
      <c r="D8" s="7"/>
    </row>
    <row r="9" spans="2:24" ht="19.5" thickBot="1">
      <c r="C9" s="8"/>
      <c r="D9" s="7"/>
      <c r="F9" s="200"/>
      <c r="G9" s="38"/>
      <c r="I9" s="38"/>
      <c r="S9" s="23"/>
    </row>
    <row r="10" spans="2:24"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T10" s="13"/>
    </row>
    <row r="11" spans="2:24" ht="18.75">
      <c r="B11" s="14"/>
      <c r="C11" s="8" t="s">
        <v>24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T11" s="15"/>
    </row>
    <row r="12" spans="2:24">
      <c r="B12" s="14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T12" s="15"/>
    </row>
    <row r="13" spans="2:24" ht="31.5">
      <c r="B13" s="14"/>
      <c r="C13" s="16" t="s">
        <v>25</v>
      </c>
      <c r="D13" s="52" t="s">
        <v>433</v>
      </c>
      <c r="E13" s="52" t="s">
        <v>421</v>
      </c>
      <c r="F13" s="52" t="s">
        <v>422</v>
      </c>
      <c r="G13" s="52" t="s">
        <v>423</v>
      </c>
      <c r="H13" s="52" t="s">
        <v>424</v>
      </c>
      <c r="I13" s="52" t="s">
        <v>425</v>
      </c>
      <c r="J13" s="52" t="s">
        <v>426</v>
      </c>
      <c r="K13" s="52" t="s">
        <v>427</v>
      </c>
      <c r="L13" s="52" t="s">
        <v>428</v>
      </c>
      <c r="M13" s="52" t="s">
        <v>429</v>
      </c>
      <c r="N13" s="52" t="s">
        <v>430</v>
      </c>
      <c r="O13" s="52" t="s">
        <v>431</v>
      </c>
      <c r="P13" s="52" t="s">
        <v>432</v>
      </c>
      <c r="Q13" s="52" t="s">
        <v>26</v>
      </c>
      <c r="R13" s="52" t="s">
        <v>27</v>
      </c>
      <c r="S13" s="144"/>
      <c r="T13" s="65"/>
      <c r="U13" s="45"/>
      <c r="V13" s="126"/>
      <c r="W13" s="127"/>
    </row>
    <row r="14" spans="2:24" ht="18" customHeight="1">
      <c r="B14" s="14"/>
      <c r="C14" s="18" t="s">
        <v>28</v>
      </c>
      <c r="D14" s="54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>
        <f>SUM(D14:Q14)</f>
        <v>0</v>
      </c>
      <c r="S14" s="145"/>
      <c r="T14" s="118"/>
      <c r="U14" s="45"/>
      <c r="V14" s="45"/>
      <c r="W14" s="127"/>
    </row>
    <row r="15" spans="2:24" ht="18" customHeight="1">
      <c r="B15" s="14"/>
      <c r="C15" s="18" t="s">
        <v>29</v>
      </c>
      <c r="D15" s="54">
        <f>_xlfn.IFNA(VLOOKUP($D$4,HN!$A:$AJ,7,FALSE),0)</f>
        <v>0</v>
      </c>
      <c r="E15" s="109"/>
      <c r="F15" s="90"/>
      <c r="G15" s="109"/>
      <c r="H15" s="109"/>
      <c r="J15" s="91"/>
      <c r="K15" s="91"/>
      <c r="L15" s="109"/>
      <c r="M15" s="91"/>
      <c r="N15" s="91"/>
      <c r="O15" s="91"/>
      <c r="P15" s="91"/>
      <c r="Q15" s="91"/>
      <c r="R15" s="109">
        <f t="shared" ref="R15:R24" si="0">SUM(D15:Q15)</f>
        <v>0</v>
      </c>
      <c r="S15" s="145"/>
      <c r="T15" s="118"/>
      <c r="U15" s="45"/>
      <c r="V15" s="45"/>
      <c r="W15" s="127"/>
    </row>
    <row r="16" spans="2:24" ht="18" customHeight="1">
      <c r="B16" s="14"/>
      <c r="C16" s="18" t="s">
        <v>30</v>
      </c>
      <c r="D16" s="54"/>
      <c r="E16" s="109"/>
      <c r="F16" s="54"/>
      <c r="G16" s="109"/>
      <c r="H16" s="91"/>
      <c r="I16" s="109"/>
      <c r="J16" s="91"/>
      <c r="K16" s="91"/>
      <c r="L16" s="91"/>
      <c r="M16" s="91"/>
      <c r="N16" s="91"/>
      <c r="O16" s="91"/>
      <c r="P16" s="91"/>
      <c r="Q16" s="91"/>
      <c r="R16" s="109">
        <f t="shared" si="0"/>
        <v>0</v>
      </c>
      <c r="S16" s="145"/>
      <c r="T16" s="118"/>
      <c r="U16" s="45"/>
      <c r="V16" s="45"/>
      <c r="W16" s="127"/>
    </row>
    <row r="17" spans="2:32" ht="18" customHeight="1">
      <c r="B17" s="14"/>
      <c r="C17" s="18" t="s">
        <v>31</v>
      </c>
      <c r="D17" s="54">
        <f>_xlfn.IFNA(VLOOKUP($D$4,HN!$A$8:$AH$301,9,FALSE),0)</f>
        <v>0</v>
      </c>
      <c r="E17" s="90"/>
      <c r="F17" s="54"/>
      <c r="G17" s="109"/>
      <c r="H17" s="91"/>
      <c r="I17" s="109"/>
      <c r="J17" s="91"/>
      <c r="K17" s="91"/>
      <c r="L17" s="91"/>
      <c r="M17" s="91"/>
      <c r="N17" s="91"/>
      <c r="O17" s="91"/>
      <c r="P17" s="91"/>
      <c r="Q17" s="91"/>
      <c r="R17" s="109">
        <f t="shared" si="0"/>
        <v>0</v>
      </c>
      <c r="S17" s="145"/>
      <c r="T17" s="118"/>
      <c r="U17" s="45"/>
      <c r="V17" s="45"/>
      <c r="W17" s="127"/>
    </row>
    <row r="18" spans="2:32" ht="18" customHeight="1">
      <c r="B18" s="14"/>
      <c r="C18" s="18" t="s">
        <v>32</v>
      </c>
      <c r="D18" s="54"/>
      <c r="E18" s="90">
        <f>_xlfn.IFNA(VLOOKUP($D$4,EY!$A:$AA,5,FALSE),0)</f>
        <v>0</v>
      </c>
      <c r="F18" s="109"/>
      <c r="G18" s="109"/>
      <c r="H18" s="2"/>
      <c r="I18" s="91"/>
      <c r="J18" s="91">
        <f>_xlfn.IFNA(VLOOKUP($D$4,EY!$A:$AA,15,FALSE),0)</f>
        <v>0</v>
      </c>
      <c r="K18" s="2"/>
      <c r="L18" s="91"/>
      <c r="M18" s="91"/>
      <c r="N18" s="91"/>
      <c r="O18" s="91"/>
      <c r="P18" s="91"/>
      <c r="Q18" s="91"/>
      <c r="R18" s="109">
        <f t="shared" si="0"/>
        <v>0</v>
      </c>
      <c r="S18" s="145"/>
      <c r="T18" s="118"/>
      <c r="U18" s="45"/>
      <c r="V18" s="45" t="s">
        <v>440</v>
      </c>
      <c r="W18" s="127"/>
    </row>
    <row r="19" spans="2:32" ht="18" customHeight="1">
      <c r="B19" s="14"/>
      <c r="C19" s="18" t="s">
        <v>33</v>
      </c>
      <c r="D19" s="54"/>
      <c r="E19" s="109">
        <f>_xlfn.IFNA(VLOOKUP($D$4,EY!$A:$AA,6,FALSE),0)</f>
        <v>0</v>
      </c>
      <c r="F19" s="109"/>
      <c r="G19" s="109"/>
      <c r="H19" s="109"/>
      <c r="I19" s="91"/>
      <c r="J19" s="91">
        <f>_xlfn.IFNA(VLOOKUP($D$4,EY!$A:$AA,16,FALSE),0)</f>
        <v>0</v>
      </c>
      <c r="K19" s="91"/>
      <c r="L19" s="91"/>
      <c r="M19" s="91"/>
      <c r="N19" s="91"/>
      <c r="O19" s="91"/>
      <c r="P19" s="91"/>
      <c r="Q19" s="91"/>
      <c r="R19" s="109">
        <f t="shared" si="0"/>
        <v>0</v>
      </c>
      <c r="S19" s="145"/>
      <c r="T19" s="118"/>
      <c r="U19" s="45"/>
      <c r="V19" s="45" t="s">
        <v>440</v>
      </c>
      <c r="W19" s="127"/>
    </row>
    <row r="20" spans="2:32" ht="18" customHeight="1">
      <c r="B20" s="14"/>
      <c r="C20" s="18" t="s">
        <v>34</v>
      </c>
      <c r="D20" s="54"/>
      <c r="E20" s="109">
        <f>_xlfn.IFNA(VLOOKUP($D$4,EY!$A:$AA,7,FALSE),0)</f>
        <v>0</v>
      </c>
      <c r="F20" s="139"/>
      <c r="G20" s="109"/>
      <c r="H20" s="109"/>
      <c r="I20" s="91"/>
      <c r="J20" s="91">
        <f>_xlfn.IFNA(VLOOKUP($D$4,EY!$A:$AA,17,FALSE),0)</f>
        <v>0</v>
      </c>
      <c r="K20" s="91"/>
      <c r="L20" s="91"/>
      <c r="M20" s="91"/>
      <c r="N20" s="91"/>
      <c r="O20" s="91"/>
      <c r="P20" s="91"/>
      <c r="Q20" s="91"/>
      <c r="R20" s="109">
        <f t="shared" si="0"/>
        <v>0</v>
      </c>
      <c r="S20" s="145"/>
      <c r="T20" s="118"/>
      <c r="U20" s="45"/>
      <c r="V20" s="45" t="s">
        <v>440</v>
      </c>
      <c r="W20" s="127"/>
    </row>
    <row r="21" spans="2:32" ht="18" customHeight="1">
      <c r="B21" s="14"/>
      <c r="C21" s="18" t="s">
        <v>35</v>
      </c>
      <c r="D21" s="54"/>
      <c r="E21" s="109">
        <f>_xlfn.IFNA(VLOOKUP($D$4,EY!$A:$AA,8,FALSE),0)</f>
        <v>0</v>
      </c>
      <c r="F21" s="70"/>
      <c r="G21" s="109"/>
      <c r="H21" s="109"/>
      <c r="I21" s="91"/>
      <c r="J21" s="91">
        <f>_xlfn.IFNA(VLOOKUP($D$4,EY!$A:$AA,18,FALSE),0)</f>
        <v>0</v>
      </c>
      <c r="K21" s="91"/>
      <c r="L21" s="91"/>
      <c r="M21" s="91"/>
      <c r="N21" s="91"/>
      <c r="O21" s="91"/>
      <c r="P21" s="91"/>
      <c r="Q21" s="91"/>
      <c r="R21" s="109">
        <f t="shared" si="0"/>
        <v>0</v>
      </c>
      <c r="S21" s="145"/>
      <c r="T21" s="118"/>
      <c r="U21" s="45"/>
      <c r="V21" s="45" t="s">
        <v>440</v>
      </c>
      <c r="W21" s="127"/>
    </row>
    <row r="22" spans="2:32" ht="18" customHeight="1">
      <c r="B22" s="14"/>
      <c r="C22" s="18" t="s">
        <v>36</v>
      </c>
      <c r="D22" s="54"/>
      <c r="E22" s="109">
        <f>_xlfn.IFNA(VLOOKUP($D$4,EY!$A:$AA,9,FALSE),0)</f>
        <v>0</v>
      </c>
      <c r="F22" s="109"/>
      <c r="G22" s="109"/>
      <c r="H22" s="109"/>
      <c r="I22" s="91"/>
      <c r="J22" s="91">
        <f>_xlfn.IFNA(VLOOKUP($D$4,EY!$A:$AA,19,FALSE),0)</f>
        <v>0</v>
      </c>
      <c r="K22" s="91"/>
      <c r="L22" s="91"/>
      <c r="M22" s="91"/>
      <c r="N22" s="91"/>
      <c r="O22" s="91"/>
      <c r="P22" s="91"/>
      <c r="Q22" s="91"/>
      <c r="R22" s="109">
        <f t="shared" si="0"/>
        <v>0</v>
      </c>
      <c r="S22" s="145"/>
      <c r="T22" s="118"/>
      <c r="U22" s="45"/>
      <c r="V22" s="45" t="s">
        <v>440</v>
      </c>
      <c r="W22" s="127"/>
    </row>
    <row r="23" spans="2:32" ht="18" customHeight="1">
      <c r="B23" s="14"/>
      <c r="C23" s="18" t="s">
        <v>37</v>
      </c>
      <c r="D23" s="54"/>
      <c r="E23" s="109">
        <f>_xlfn.IFNA(VLOOKUP($D$4,EY!$A:$BU,10,FALSE),0)</f>
        <v>0</v>
      </c>
      <c r="F23" s="109"/>
      <c r="G23" s="109"/>
      <c r="H23" s="109"/>
      <c r="I23" s="91"/>
      <c r="J23" s="91">
        <f>_xlfn.IFNA(VLOOKUP($D$4,EY!$A:$AM,20,FALSE),0)</f>
        <v>0</v>
      </c>
      <c r="K23" s="91"/>
      <c r="L23" s="91"/>
      <c r="M23" s="91"/>
      <c r="N23" s="91"/>
      <c r="O23" s="91"/>
      <c r="P23" s="91"/>
      <c r="Q23" s="91"/>
      <c r="R23" s="109">
        <f t="shared" si="0"/>
        <v>0</v>
      </c>
      <c r="S23" s="145"/>
      <c r="T23" s="118"/>
      <c r="U23" s="45"/>
      <c r="V23" s="45" t="s">
        <v>440</v>
      </c>
      <c r="W23" s="127"/>
    </row>
    <row r="24" spans="2:32" ht="18" customHeight="1">
      <c r="B24" s="14"/>
      <c r="C24" s="18" t="s">
        <v>38</v>
      </c>
      <c r="D24" s="54"/>
      <c r="E24" s="109">
        <f>_xlfn.IFNA(VLOOKUP($D$4,EY!$A:$BU,11,FALSE),0)</f>
        <v>0</v>
      </c>
      <c r="F24" s="109"/>
      <c r="G24" s="109"/>
      <c r="H24" s="109"/>
      <c r="I24" s="91"/>
      <c r="J24" s="91">
        <f>_xlfn.IFNA(VLOOKUP($D$4,EY!$A:$AA,21,FALSE),0)</f>
        <v>0</v>
      </c>
      <c r="K24" s="91"/>
      <c r="L24" s="91"/>
      <c r="M24" s="91"/>
      <c r="N24" s="91"/>
      <c r="O24" s="91"/>
      <c r="P24" s="91"/>
      <c r="Q24" s="91"/>
      <c r="R24" s="109">
        <f t="shared" si="0"/>
        <v>0</v>
      </c>
      <c r="S24" s="145"/>
      <c r="T24" s="118"/>
      <c r="U24" s="45"/>
      <c r="V24" s="45" t="s">
        <v>440</v>
      </c>
      <c r="W24" s="127"/>
    </row>
    <row r="25" spans="2:32" ht="18" customHeight="1">
      <c r="B25" s="14"/>
      <c r="C25" s="48" t="s">
        <v>39</v>
      </c>
      <c r="D25" s="57">
        <f t="shared" ref="D25:P25" si="1">ROUND(SUM(D14:D24),2)</f>
        <v>0</v>
      </c>
      <c r="E25" s="57">
        <f t="shared" si="1"/>
        <v>0</v>
      </c>
      <c r="F25" s="57">
        <f t="shared" si="1"/>
        <v>0</v>
      </c>
      <c r="G25" s="57">
        <f t="shared" si="1"/>
        <v>0</v>
      </c>
      <c r="H25" s="57">
        <f t="shared" si="1"/>
        <v>0</v>
      </c>
      <c r="I25" s="57">
        <f t="shared" si="1"/>
        <v>0</v>
      </c>
      <c r="J25" s="57">
        <f t="shared" si="1"/>
        <v>0</v>
      </c>
      <c r="K25" s="57">
        <f t="shared" si="1"/>
        <v>0</v>
      </c>
      <c r="L25" s="57">
        <f t="shared" si="1"/>
        <v>0</v>
      </c>
      <c r="M25" s="57">
        <f t="shared" si="1"/>
        <v>0</v>
      </c>
      <c r="N25" s="57">
        <f t="shared" si="1"/>
        <v>0</v>
      </c>
      <c r="O25" s="57">
        <f t="shared" si="1"/>
        <v>0</v>
      </c>
      <c r="P25" s="57">
        <f t="shared" si="1"/>
        <v>0</v>
      </c>
      <c r="Q25" s="57"/>
      <c r="R25" s="111">
        <f>SUM(D25:P25)</f>
        <v>0</v>
      </c>
      <c r="S25" s="145"/>
      <c r="T25" s="118"/>
      <c r="U25" s="45"/>
      <c r="V25" s="45"/>
      <c r="Y25" s="128"/>
    </row>
    <row r="26" spans="2:32" ht="18" customHeight="1">
      <c r="B26" s="14"/>
      <c r="C26" s="191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3"/>
      <c r="R26" s="117"/>
      <c r="S26" s="142"/>
      <c r="T26" s="118"/>
      <c r="U26" s="45"/>
      <c r="V26" s="45"/>
      <c r="Y26" s="128"/>
    </row>
    <row r="27" spans="2:32" ht="17.100000000000001" customHeight="1" thickBot="1">
      <c r="B27" s="22"/>
      <c r="C27" s="201"/>
      <c r="D27" s="5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46"/>
      <c r="S27" s="143"/>
      <c r="T27" s="141"/>
      <c r="U27" s="51"/>
      <c r="V27" s="51"/>
      <c r="W27" s="19"/>
      <c r="X27" s="19"/>
      <c r="Z27" s="128"/>
      <c r="AB27" s="19"/>
      <c r="AC27" s="19"/>
      <c r="AD27" s="19"/>
      <c r="AE27" s="19"/>
      <c r="AF27" s="19"/>
    </row>
    <row r="28" spans="2:32" ht="17.100000000000001" customHeight="1">
      <c r="C28" s="20"/>
      <c r="D28" s="59"/>
      <c r="E28" s="113"/>
      <c r="F28" s="113"/>
      <c r="G28" s="113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56"/>
      <c r="T28" s="45"/>
      <c r="U28" s="45"/>
      <c r="V28" s="45"/>
      <c r="Y28" s="127"/>
    </row>
    <row r="29" spans="2:32" ht="18.75" customHeight="1" thickBot="1">
      <c r="C29" s="8"/>
      <c r="D29" s="60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53"/>
      <c r="T29" s="45"/>
      <c r="U29" s="45"/>
      <c r="V29" s="45"/>
      <c r="Y29" s="127"/>
    </row>
    <row r="30" spans="2:32" ht="30" customHeight="1">
      <c r="B30" s="9"/>
      <c r="C30" s="25"/>
      <c r="D30" s="61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62"/>
      <c r="T30" s="63"/>
      <c r="U30" s="45"/>
      <c r="V30" s="45"/>
      <c r="W30" s="129"/>
      <c r="X30" s="129"/>
      <c r="Y30" s="127"/>
      <c r="Z30" s="129"/>
    </row>
    <row r="31" spans="2:32" ht="18.75">
      <c r="B31" s="14"/>
      <c r="C31" s="8" t="s">
        <v>152</v>
      </c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64"/>
      <c r="T31" s="65"/>
      <c r="U31" s="45"/>
      <c r="V31" s="45"/>
      <c r="W31" s="129"/>
      <c r="X31" s="129"/>
      <c r="Y31" s="127"/>
      <c r="Z31" s="129"/>
    </row>
    <row r="32" spans="2:32" s="5" customFormat="1" ht="32.25" customHeight="1">
      <c r="B32" s="26"/>
      <c r="C32" s="21"/>
      <c r="D32" s="315" t="s">
        <v>40</v>
      </c>
      <c r="E32" s="148">
        <v>46113</v>
      </c>
      <c r="F32" s="148">
        <v>46143</v>
      </c>
      <c r="G32" s="148">
        <v>46174</v>
      </c>
      <c r="H32" s="148">
        <v>46204</v>
      </c>
      <c r="I32" s="148">
        <v>46235</v>
      </c>
      <c r="J32" s="148">
        <v>46266</v>
      </c>
      <c r="K32" s="148">
        <v>46296</v>
      </c>
      <c r="L32" s="148">
        <v>46327</v>
      </c>
      <c r="M32" s="148">
        <v>46357</v>
      </c>
      <c r="N32" s="148">
        <v>46388</v>
      </c>
      <c r="O32" s="148">
        <v>46419</v>
      </c>
      <c r="P32" s="148">
        <v>46447</v>
      </c>
      <c r="Q32" s="204" t="s">
        <v>41</v>
      </c>
      <c r="R32" s="66" t="s">
        <v>42</v>
      </c>
      <c r="S32" s="176" t="s">
        <v>43</v>
      </c>
      <c r="T32" s="67"/>
      <c r="U32" s="68"/>
      <c r="V32" s="68"/>
      <c r="W32" s="130"/>
      <c r="X32" s="130"/>
      <c r="Y32" s="130"/>
      <c r="Z32" s="130"/>
    </row>
    <row r="33" spans="2:26" s="5" customFormat="1" ht="18" customHeight="1">
      <c r="B33" s="26"/>
      <c r="C33" s="21"/>
      <c r="D33" s="316"/>
      <c r="E33" s="149" t="s">
        <v>44</v>
      </c>
      <c r="F33" s="150" t="s">
        <v>42</v>
      </c>
      <c r="G33" s="150" t="s">
        <v>42</v>
      </c>
      <c r="H33" s="150" t="s">
        <v>42</v>
      </c>
      <c r="I33" s="150" t="s">
        <v>42</v>
      </c>
      <c r="J33" s="150" t="s">
        <v>42</v>
      </c>
      <c r="K33" s="150" t="s">
        <v>42</v>
      </c>
      <c r="L33" s="150" t="s">
        <v>42</v>
      </c>
      <c r="M33" s="150" t="s">
        <v>42</v>
      </c>
      <c r="N33" s="150" t="s">
        <v>42</v>
      </c>
      <c r="O33" s="150" t="s">
        <v>42</v>
      </c>
      <c r="P33" s="150" t="s">
        <v>42</v>
      </c>
      <c r="Q33" s="205" t="s">
        <v>44</v>
      </c>
      <c r="R33" s="66" t="s">
        <v>45</v>
      </c>
      <c r="S33" s="176"/>
      <c r="T33" s="67"/>
      <c r="U33" s="68"/>
      <c r="V33" s="68"/>
      <c r="W33" s="130"/>
      <c r="X33" s="130"/>
      <c r="Y33" s="130"/>
      <c r="Z33" s="130"/>
    </row>
    <row r="34" spans="2:26" s="5" customFormat="1" ht="18" customHeight="1">
      <c r="B34" s="26"/>
      <c r="C34" s="18" t="s">
        <v>28</v>
      </c>
      <c r="D34" s="69" t="s">
        <v>3</v>
      </c>
      <c r="E34" s="70">
        <f>$D$14/12</f>
        <v>0</v>
      </c>
      <c r="F34" s="70">
        <f t="shared" ref="F34:P34" si="2">$D$14/12</f>
        <v>0</v>
      </c>
      <c r="G34" s="70">
        <f t="shared" si="2"/>
        <v>0</v>
      </c>
      <c r="H34" s="70">
        <f t="shared" si="2"/>
        <v>0</v>
      </c>
      <c r="I34" s="70">
        <f t="shared" si="2"/>
        <v>0</v>
      </c>
      <c r="J34" s="70">
        <f t="shared" si="2"/>
        <v>0</v>
      </c>
      <c r="K34" s="70">
        <f t="shared" si="2"/>
        <v>0</v>
      </c>
      <c r="L34" s="70">
        <f t="shared" si="2"/>
        <v>0</v>
      </c>
      <c r="M34" s="70">
        <f t="shared" si="2"/>
        <v>0</v>
      </c>
      <c r="N34" s="70">
        <f t="shared" si="2"/>
        <v>0</v>
      </c>
      <c r="O34" s="70">
        <f t="shared" si="2"/>
        <v>0</v>
      </c>
      <c r="P34" s="70">
        <f t="shared" si="2"/>
        <v>0</v>
      </c>
      <c r="Q34" s="203">
        <f>SUMIF($E$33:$P$33,$Q$33,E34:P34)</f>
        <v>0</v>
      </c>
      <c r="R34" s="72"/>
      <c r="S34" s="177">
        <f>SUM(E34:P34)+R34</f>
        <v>0</v>
      </c>
      <c r="T34" s="73"/>
      <c r="U34" s="68"/>
      <c r="V34" s="68"/>
      <c r="W34" s="131"/>
      <c r="X34" s="132"/>
      <c r="Y34" s="130"/>
      <c r="Z34" s="130"/>
    </row>
    <row r="35" spans="2:26" s="5" customFormat="1" ht="18" customHeight="1">
      <c r="B35" s="26"/>
      <c r="C35" s="18" t="s">
        <v>438</v>
      </c>
      <c r="D35" s="69" t="s">
        <v>6</v>
      </c>
      <c r="E35" s="70">
        <f>$D$15/12</f>
        <v>0</v>
      </c>
      <c r="F35" s="70">
        <f t="shared" ref="F35:P35" si="3">$D$15/12</f>
        <v>0</v>
      </c>
      <c r="G35" s="70">
        <f t="shared" si="3"/>
        <v>0</v>
      </c>
      <c r="H35" s="70">
        <f t="shared" si="3"/>
        <v>0</v>
      </c>
      <c r="I35" s="70">
        <f t="shared" si="3"/>
        <v>0</v>
      </c>
      <c r="J35" s="70">
        <f t="shared" si="3"/>
        <v>0</v>
      </c>
      <c r="K35" s="70">
        <f t="shared" si="3"/>
        <v>0</v>
      </c>
      <c r="L35" s="70">
        <f t="shared" si="3"/>
        <v>0</v>
      </c>
      <c r="M35" s="70">
        <f t="shared" si="3"/>
        <v>0</v>
      </c>
      <c r="N35" s="70">
        <f t="shared" si="3"/>
        <v>0</v>
      </c>
      <c r="O35" s="70">
        <f t="shared" si="3"/>
        <v>0</v>
      </c>
      <c r="P35" s="70">
        <f t="shared" si="3"/>
        <v>0</v>
      </c>
      <c r="Q35" s="203">
        <f>SUMIF($E$33:$P$33,$Q$33,E35:P35)</f>
        <v>0</v>
      </c>
      <c r="R35" s="72"/>
      <c r="S35" s="177">
        <f>SUM(E35:P35)+R35</f>
        <v>0</v>
      </c>
      <c r="T35" s="73"/>
      <c r="U35" s="68"/>
      <c r="V35" s="68"/>
      <c r="W35" s="131"/>
      <c r="X35" s="132"/>
      <c r="Y35" s="130"/>
      <c r="Z35" s="130"/>
    </row>
    <row r="36" spans="2:26" s="5" customFormat="1" ht="18" customHeight="1">
      <c r="B36" s="26"/>
      <c r="C36" s="18" t="s">
        <v>30</v>
      </c>
      <c r="D36" s="69" t="s">
        <v>3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203">
        <f t="shared" ref="Q36:Q38" si="4">SUMIF($E$33:$P$33,$Q$33,E36:P36)</f>
        <v>0</v>
      </c>
      <c r="R36" s="72"/>
      <c r="S36" s="177">
        <f>SUM(E36:P36)+R36</f>
        <v>0</v>
      </c>
      <c r="T36" s="73"/>
      <c r="U36" s="68"/>
      <c r="V36" s="68"/>
      <c r="W36" s="131"/>
      <c r="X36" s="132"/>
      <c r="Y36" s="130"/>
      <c r="Z36" s="130"/>
    </row>
    <row r="37" spans="2:26" s="5" customFormat="1" ht="18" customHeight="1">
      <c r="B37" s="26"/>
      <c r="C37" s="18" t="s">
        <v>46</v>
      </c>
      <c r="D37" s="194" t="s">
        <v>6</v>
      </c>
      <c r="E37" s="70">
        <f>$D$17/12</f>
        <v>0</v>
      </c>
      <c r="F37" s="70">
        <f t="shared" ref="F37:P37" si="5">$D$17/12</f>
        <v>0</v>
      </c>
      <c r="G37" s="70">
        <f t="shared" si="5"/>
        <v>0</v>
      </c>
      <c r="H37" s="70">
        <f t="shared" si="5"/>
        <v>0</v>
      </c>
      <c r="I37" s="70">
        <f t="shared" si="5"/>
        <v>0</v>
      </c>
      <c r="J37" s="70">
        <f t="shared" si="5"/>
        <v>0</v>
      </c>
      <c r="K37" s="70">
        <f t="shared" si="5"/>
        <v>0</v>
      </c>
      <c r="L37" s="70">
        <f t="shared" si="5"/>
        <v>0</v>
      </c>
      <c r="M37" s="70">
        <f t="shared" si="5"/>
        <v>0</v>
      </c>
      <c r="N37" s="70">
        <f t="shared" si="5"/>
        <v>0</v>
      </c>
      <c r="O37" s="70">
        <f t="shared" si="5"/>
        <v>0</v>
      </c>
      <c r="P37" s="70">
        <f t="shared" si="5"/>
        <v>0</v>
      </c>
      <c r="Q37" s="203">
        <f t="shared" si="4"/>
        <v>0</v>
      </c>
      <c r="R37" s="72"/>
      <c r="S37" s="177">
        <f>SUM(E37:P37)+R37</f>
        <v>0</v>
      </c>
      <c r="T37" s="73"/>
      <c r="U37" s="68"/>
      <c r="V37" s="68"/>
      <c r="W37" s="131"/>
      <c r="X37" s="132"/>
      <c r="Y37" s="130"/>
      <c r="Z37" s="130"/>
    </row>
    <row r="38" spans="2:26" s="5" customFormat="1" ht="18" customHeight="1">
      <c r="B38" s="26"/>
      <c r="C38" s="18" t="s">
        <v>410</v>
      </c>
      <c r="D38" s="194" t="s">
        <v>3</v>
      </c>
      <c r="E38" s="70">
        <f t="shared" ref="E38:E44" si="6">E18*80%</f>
        <v>0</v>
      </c>
      <c r="F38" s="70"/>
      <c r="G38" s="70"/>
      <c r="H38" s="70"/>
      <c r="I38" s="70"/>
      <c r="J38" s="70">
        <f t="shared" ref="J38:J44" si="7">J18*80%</f>
        <v>0</v>
      </c>
      <c r="K38" s="70"/>
      <c r="L38" s="70"/>
      <c r="M38" s="70"/>
      <c r="N38" s="70">
        <f t="shared" ref="N38:N44" si="8">N18*80%</f>
        <v>0</v>
      </c>
      <c r="O38" s="70"/>
      <c r="P38" s="70"/>
      <c r="Q38" s="203">
        <f t="shared" si="4"/>
        <v>0</v>
      </c>
      <c r="R38" s="72"/>
      <c r="S38" s="177">
        <f>SUM(E38:P38)+R38</f>
        <v>0</v>
      </c>
      <c r="T38" s="73"/>
      <c r="U38" s="68"/>
      <c r="V38" s="68"/>
      <c r="W38" s="131"/>
      <c r="X38" s="132"/>
      <c r="Y38" s="130"/>
      <c r="Z38" s="130"/>
    </row>
    <row r="39" spans="2:26" s="5" customFormat="1" ht="18" customHeight="1">
      <c r="B39" s="26"/>
      <c r="C39" s="37" t="s">
        <v>411</v>
      </c>
      <c r="D39" s="69" t="s">
        <v>3</v>
      </c>
      <c r="E39" s="70">
        <f t="shared" si="6"/>
        <v>0</v>
      </c>
      <c r="F39" s="70"/>
      <c r="G39" s="70"/>
      <c r="H39" s="70"/>
      <c r="I39" s="70"/>
      <c r="J39" s="70">
        <f t="shared" si="7"/>
        <v>0</v>
      </c>
      <c r="K39" s="70"/>
      <c r="L39" s="70"/>
      <c r="M39" s="70"/>
      <c r="N39" s="70">
        <f t="shared" si="8"/>
        <v>0</v>
      </c>
      <c r="O39" s="70"/>
      <c r="P39" s="70"/>
      <c r="Q39" s="203">
        <f t="shared" ref="Q39:Q48" si="9">SUMIF($E$33:$P$33,$Q$33,E39:P39)</f>
        <v>0</v>
      </c>
      <c r="R39" s="72"/>
      <c r="S39" s="177">
        <f t="shared" ref="S39:S44" si="10">SUM(E39:P39)+R39</f>
        <v>0</v>
      </c>
      <c r="T39" s="73"/>
      <c r="U39" s="68"/>
      <c r="V39" s="68"/>
      <c r="W39" s="131"/>
      <c r="X39" s="132"/>
      <c r="Y39" s="130"/>
      <c r="Z39" s="130"/>
    </row>
    <row r="40" spans="2:26" s="5" customFormat="1" ht="18" customHeight="1">
      <c r="B40" s="26"/>
      <c r="C40" s="37" t="s">
        <v>412</v>
      </c>
      <c r="D40" s="69" t="s">
        <v>3</v>
      </c>
      <c r="E40" s="70">
        <f t="shared" si="6"/>
        <v>0</v>
      </c>
      <c r="F40" s="70"/>
      <c r="G40" s="70"/>
      <c r="H40" s="70"/>
      <c r="I40" s="70"/>
      <c r="J40" s="70">
        <f t="shared" si="7"/>
        <v>0</v>
      </c>
      <c r="K40" s="70"/>
      <c r="L40" s="70"/>
      <c r="M40" s="70"/>
      <c r="N40" s="70">
        <f t="shared" si="8"/>
        <v>0</v>
      </c>
      <c r="O40" s="70"/>
      <c r="P40" s="70"/>
      <c r="Q40" s="203">
        <f t="shared" si="9"/>
        <v>0</v>
      </c>
      <c r="R40" s="72"/>
      <c r="S40" s="177">
        <f>SUM(E40:P40)+R40</f>
        <v>0</v>
      </c>
      <c r="T40" s="73"/>
      <c r="U40" s="68"/>
      <c r="V40" s="68"/>
      <c r="W40" s="131"/>
      <c r="X40" s="132"/>
      <c r="Y40" s="130"/>
      <c r="Z40" s="130"/>
    </row>
    <row r="41" spans="2:26" s="5" customFormat="1" ht="18" customHeight="1">
      <c r="B41" s="26"/>
      <c r="C41" s="37" t="s">
        <v>413</v>
      </c>
      <c r="D41" s="69" t="s">
        <v>3</v>
      </c>
      <c r="E41" s="70">
        <f t="shared" si="6"/>
        <v>0</v>
      </c>
      <c r="F41" s="70"/>
      <c r="G41" s="70"/>
      <c r="H41" s="70"/>
      <c r="I41" s="70"/>
      <c r="J41" s="70">
        <f t="shared" si="7"/>
        <v>0</v>
      </c>
      <c r="K41" s="70"/>
      <c r="L41" s="70"/>
      <c r="M41" s="70"/>
      <c r="N41" s="70">
        <f t="shared" si="8"/>
        <v>0</v>
      </c>
      <c r="O41" s="70"/>
      <c r="P41" s="70"/>
      <c r="Q41" s="203">
        <f t="shared" si="9"/>
        <v>0</v>
      </c>
      <c r="R41" s="72"/>
      <c r="S41" s="177">
        <f t="shared" si="10"/>
        <v>0</v>
      </c>
      <c r="T41" s="73"/>
      <c r="U41" s="68"/>
      <c r="V41" s="68"/>
      <c r="W41" s="131"/>
      <c r="X41" s="132"/>
      <c r="Y41" s="130"/>
      <c r="Z41" s="130"/>
    </row>
    <row r="42" spans="2:26" s="5" customFormat="1" ht="18" customHeight="1">
      <c r="B42" s="26"/>
      <c r="C42" s="37" t="s">
        <v>414</v>
      </c>
      <c r="D42" s="69" t="s">
        <v>3</v>
      </c>
      <c r="E42" s="70">
        <f t="shared" si="6"/>
        <v>0</v>
      </c>
      <c r="F42" s="70"/>
      <c r="G42" s="70"/>
      <c r="H42" s="70"/>
      <c r="I42" s="70"/>
      <c r="J42" s="70">
        <f t="shared" si="7"/>
        <v>0</v>
      </c>
      <c r="K42" s="70"/>
      <c r="L42" s="70"/>
      <c r="M42" s="70"/>
      <c r="N42" s="70">
        <f t="shared" si="8"/>
        <v>0</v>
      </c>
      <c r="O42" s="70"/>
      <c r="P42" s="70"/>
      <c r="Q42" s="203">
        <f t="shared" si="9"/>
        <v>0</v>
      </c>
      <c r="R42" s="72"/>
      <c r="S42" s="177">
        <f t="shared" si="10"/>
        <v>0</v>
      </c>
      <c r="T42" s="73"/>
      <c r="U42" s="68"/>
      <c r="V42" s="68"/>
      <c r="W42" s="131"/>
      <c r="X42" s="132"/>
      <c r="Y42" s="130"/>
      <c r="Z42" s="130"/>
    </row>
    <row r="43" spans="2:26" s="5" customFormat="1" ht="18" customHeight="1">
      <c r="B43" s="26"/>
      <c r="C43" s="37" t="s">
        <v>415</v>
      </c>
      <c r="D43" s="69" t="s">
        <v>3</v>
      </c>
      <c r="E43" s="70">
        <f t="shared" si="6"/>
        <v>0</v>
      </c>
      <c r="F43" s="70"/>
      <c r="G43" s="70"/>
      <c r="H43" s="70"/>
      <c r="I43" s="70"/>
      <c r="J43" s="70">
        <f t="shared" si="7"/>
        <v>0</v>
      </c>
      <c r="K43" s="70"/>
      <c r="L43" s="70"/>
      <c r="M43" s="70"/>
      <c r="N43" s="70">
        <f t="shared" si="8"/>
        <v>0</v>
      </c>
      <c r="O43" s="70"/>
      <c r="P43" s="70"/>
      <c r="Q43" s="203">
        <f t="shared" si="9"/>
        <v>0</v>
      </c>
      <c r="R43" s="72"/>
      <c r="S43" s="177">
        <f>SUM(E43:P43)+R43</f>
        <v>0</v>
      </c>
      <c r="T43" s="73"/>
      <c r="U43" s="68"/>
      <c r="V43" s="75"/>
      <c r="W43" s="131"/>
      <c r="X43" s="132"/>
      <c r="Y43" s="130"/>
      <c r="Z43" s="130"/>
    </row>
    <row r="44" spans="2:26" s="5" customFormat="1" ht="18" customHeight="1">
      <c r="B44" s="26"/>
      <c r="C44" s="37" t="s">
        <v>416</v>
      </c>
      <c r="D44" s="69" t="s">
        <v>6</v>
      </c>
      <c r="E44" s="70">
        <f t="shared" si="6"/>
        <v>0</v>
      </c>
      <c r="F44" s="70"/>
      <c r="G44" s="70"/>
      <c r="H44" s="70"/>
      <c r="I44" s="70"/>
      <c r="J44" s="70">
        <f t="shared" si="7"/>
        <v>0</v>
      </c>
      <c r="K44" s="70"/>
      <c r="L44" s="70"/>
      <c r="M44" s="70"/>
      <c r="N44" s="70">
        <f t="shared" si="8"/>
        <v>0</v>
      </c>
      <c r="O44" s="70"/>
      <c r="P44" s="70"/>
      <c r="Q44" s="203">
        <f t="shared" si="9"/>
        <v>0</v>
      </c>
      <c r="R44" s="72"/>
      <c r="S44" s="177">
        <f t="shared" si="10"/>
        <v>0</v>
      </c>
      <c r="T44" s="73"/>
      <c r="U44" s="68"/>
      <c r="V44" s="75"/>
      <c r="W44" s="131"/>
      <c r="X44" s="132"/>
      <c r="Y44" s="130"/>
      <c r="Z44" s="130"/>
    </row>
    <row r="45" spans="2:26" s="5" customFormat="1" ht="18" customHeight="1">
      <c r="B45" s="26"/>
      <c r="C45" s="37" t="s">
        <v>408</v>
      </c>
      <c r="D45" s="69" t="s">
        <v>3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203"/>
      <c r="R45" s="72"/>
      <c r="S45" s="177"/>
      <c r="T45" s="81"/>
      <c r="U45" s="68"/>
      <c r="V45" s="75"/>
      <c r="W45" s="131"/>
      <c r="X45" s="132"/>
      <c r="Y45" s="130"/>
      <c r="Z45" s="130"/>
    </row>
    <row r="46" spans="2:26" s="5" customFormat="1" ht="18" customHeight="1">
      <c r="B46" s="26"/>
      <c r="C46" s="37" t="s">
        <v>408</v>
      </c>
      <c r="D46" s="69" t="s">
        <v>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203"/>
      <c r="R46" s="72"/>
      <c r="S46" s="177"/>
      <c r="T46" s="81"/>
      <c r="U46" s="68"/>
      <c r="V46" s="75"/>
      <c r="W46" s="131"/>
      <c r="X46" s="132"/>
      <c r="Y46" s="130"/>
      <c r="Z46" s="130"/>
    </row>
    <row r="47" spans="2:26" ht="18" customHeight="1">
      <c r="B47" s="14"/>
      <c r="C47" s="49" t="s">
        <v>153</v>
      </c>
      <c r="D47" s="55">
        <f>SUM(D34:D44)</f>
        <v>0</v>
      </c>
      <c r="E47" s="92">
        <f>SUM(E34:E44)</f>
        <v>0</v>
      </c>
      <c r="F47" s="92">
        <f>SUM(F34:F44)</f>
        <v>0</v>
      </c>
      <c r="G47" s="92">
        <f>SUM(G34:G44)</f>
        <v>0</v>
      </c>
      <c r="H47" s="92">
        <f>SUM(H34:H44)</f>
        <v>0</v>
      </c>
      <c r="I47" s="92">
        <f t="shared" ref="I47:N47" si="11">SUM(I34:I46)</f>
        <v>0</v>
      </c>
      <c r="J47" s="92">
        <f t="shared" si="11"/>
        <v>0</v>
      </c>
      <c r="K47" s="92">
        <f t="shared" si="11"/>
        <v>0</v>
      </c>
      <c r="L47" s="92">
        <f t="shared" si="11"/>
        <v>0</v>
      </c>
      <c r="M47" s="92">
        <f t="shared" si="11"/>
        <v>0</v>
      </c>
      <c r="N47" s="92">
        <f t="shared" si="11"/>
        <v>0</v>
      </c>
      <c r="O47" s="92">
        <f>SUM(O34:O44)</f>
        <v>0</v>
      </c>
      <c r="P47" s="92">
        <f>SUM(P34:P44)</f>
        <v>0</v>
      </c>
      <c r="Q47" s="206">
        <f t="shared" si="9"/>
        <v>0</v>
      </c>
      <c r="R47" s="110">
        <f>SUM(R34:R44)</f>
        <v>0</v>
      </c>
      <c r="S47" s="111">
        <f>SUM(E47:P47)+R47</f>
        <v>0</v>
      </c>
      <c r="T47" s="118"/>
      <c r="U47" s="45"/>
      <c r="V47" s="45"/>
    </row>
    <row r="48" spans="2:26" ht="18" customHeight="1">
      <c r="B48" s="14"/>
      <c r="C48" s="248" t="s">
        <v>402</v>
      </c>
      <c r="D48" s="55"/>
      <c r="E48" s="92"/>
      <c r="F48" s="92"/>
      <c r="G48" s="92"/>
      <c r="H48" s="92"/>
      <c r="I48" s="92"/>
      <c r="J48" s="96">
        <f>-_xlfn.IFNA((VLOOKUP($D$4,'Other Adjustments'!$A:$E,5,FALSE)*3/9),0)</f>
        <v>0</v>
      </c>
      <c r="K48" s="96">
        <f>-_xlfn.IFNA((VLOOKUP($D$4,'Other Adjustments'!$A:$E,5,FALSE)/9),0)</f>
        <v>0</v>
      </c>
      <c r="L48" s="96">
        <f>-_xlfn.IFNA((VLOOKUP($D$4,'Other Adjustments'!$A:$E,5,FALSE)/9),0)</f>
        <v>0</v>
      </c>
      <c r="M48" s="96">
        <f>-_xlfn.IFNA((VLOOKUP($D$4,'Other Adjustments'!$A:$E,5,FALSE)/9),0)</f>
        <v>0</v>
      </c>
      <c r="N48" s="96">
        <f>-_xlfn.IFNA((VLOOKUP($D$4,'Other Adjustments'!$A:$E,5,FALSE)/9),0)</f>
        <v>0</v>
      </c>
      <c r="O48" s="96">
        <f>-_xlfn.IFNA((VLOOKUP($D$4,'Other Adjustments'!$A:$E,5,FALSE)/9),0)</f>
        <v>0</v>
      </c>
      <c r="P48" s="96">
        <f>-_xlfn.IFNA((VLOOKUP($D$4,'Other Adjustments'!$A:$E,5,FALSE)/9),0)</f>
        <v>0</v>
      </c>
      <c r="Q48" s="206">
        <f t="shared" si="9"/>
        <v>0</v>
      </c>
      <c r="R48" s="247"/>
      <c r="S48" s="111">
        <f>SUM(E48:P48)+R48</f>
        <v>0</v>
      </c>
      <c r="T48" s="118"/>
      <c r="U48" s="45"/>
      <c r="V48" s="45"/>
    </row>
    <row r="49" spans="2:27" s="5" customFormat="1" ht="18" customHeight="1" thickBot="1">
      <c r="B49" s="26"/>
      <c r="C49" s="18"/>
      <c r="D49" s="69"/>
      <c r="E49" s="70"/>
      <c r="F49" s="70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207"/>
      <c r="R49" s="72"/>
      <c r="S49" s="94"/>
      <c r="T49" s="81"/>
      <c r="U49" s="68"/>
      <c r="V49" s="75"/>
      <c r="W49" s="134"/>
      <c r="X49" s="135"/>
      <c r="Y49" s="130"/>
    </row>
    <row r="50" spans="2:27" s="5" customFormat="1" ht="18" customHeight="1" thickBot="1">
      <c r="B50" s="26"/>
      <c r="C50" s="50" t="s">
        <v>394</v>
      </c>
      <c r="D50" s="83"/>
      <c r="E50" s="84">
        <f>E47</f>
        <v>0</v>
      </c>
      <c r="F50" s="84">
        <f>F47</f>
        <v>0</v>
      </c>
      <c r="G50" s="84">
        <f>G47</f>
        <v>0</v>
      </c>
      <c r="H50" s="84">
        <f>H47</f>
        <v>0</v>
      </c>
      <c r="I50" s="84">
        <f>I47</f>
        <v>0</v>
      </c>
      <c r="J50" s="84">
        <f>J47+J48</f>
        <v>0</v>
      </c>
      <c r="K50" s="84">
        <f t="shared" ref="K50:P50" si="12">K47+K48</f>
        <v>0</v>
      </c>
      <c r="L50" s="84">
        <f t="shared" si="12"/>
        <v>0</v>
      </c>
      <c r="M50" s="84">
        <f t="shared" si="12"/>
        <v>0</v>
      </c>
      <c r="N50" s="84">
        <f t="shared" si="12"/>
        <v>0</v>
      </c>
      <c r="O50" s="84">
        <f t="shared" si="12"/>
        <v>0</v>
      </c>
      <c r="P50" s="84">
        <f t="shared" si="12"/>
        <v>0</v>
      </c>
      <c r="Q50" s="84">
        <f>SUM(Q47:Q49)</f>
        <v>0</v>
      </c>
      <c r="R50" s="84">
        <f>SUM(R49:R49)</f>
        <v>0</v>
      </c>
      <c r="S50" s="85">
        <f>SUM(E50:P50)+R50</f>
        <v>0</v>
      </c>
      <c r="T50" s="81"/>
      <c r="U50" s="68"/>
      <c r="V50" s="75"/>
      <c r="W50" s="135"/>
      <c r="X50" s="136"/>
      <c r="Y50" s="136"/>
      <c r="AA50" s="137"/>
    </row>
    <row r="51" spans="2:27" s="5" customFormat="1" ht="18" customHeight="1">
      <c r="B51" s="26"/>
      <c r="C51" s="44"/>
      <c r="D51" s="86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8"/>
      <c r="R51" s="88"/>
      <c r="S51" s="213"/>
      <c r="T51" s="81"/>
      <c r="U51" s="68"/>
      <c r="V51" s="75"/>
      <c r="X51" s="136"/>
    </row>
    <row r="52" spans="2:27" s="5" customFormat="1" ht="18" customHeight="1">
      <c r="B52" s="26"/>
      <c r="C52" s="212" t="s">
        <v>47</v>
      </c>
      <c r="D52" s="76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8"/>
      <c r="R52" s="78"/>
      <c r="S52" s="77"/>
      <c r="T52" s="81"/>
      <c r="U52" s="68"/>
      <c r="V52" s="75"/>
      <c r="X52" s="136"/>
    </row>
    <row r="53" spans="2:27" s="5" customFormat="1" ht="18" customHeight="1">
      <c r="B53" s="26"/>
      <c r="C53" s="174" t="s">
        <v>48</v>
      </c>
      <c r="D53" s="79" t="s">
        <v>3</v>
      </c>
      <c r="E53" s="80"/>
      <c r="F53" s="74"/>
      <c r="G53" s="74"/>
      <c r="H53" s="74"/>
      <c r="I53" s="74"/>
      <c r="J53" s="80"/>
      <c r="K53" s="74"/>
      <c r="L53" s="74"/>
      <c r="M53" s="74"/>
      <c r="N53" s="74"/>
      <c r="O53" s="74"/>
      <c r="P53" s="74"/>
      <c r="Q53" s="203">
        <f>SUMIF($E$33:$P$33,$Q$33,E53:P53)</f>
        <v>0</v>
      </c>
      <c r="R53" s="89"/>
      <c r="S53" s="94">
        <f t="shared" ref="S53:S54" si="13">SUM(E53:P53)+R53</f>
        <v>0</v>
      </c>
      <c r="T53" s="81"/>
      <c r="U53" s="68"/>
      <c r="V53" s="75"/>
      <c r="X53" s="136"/>
    </row>
    <row r="54" spans="2:27" s="5" customFormat="1" ht="18" customHeight="1">
      <c r="B54" s="26"/>
      <c r="C54" s="174" t="s">
        <v>49</v>
      </c>
      <c r="D54" s="79" t="s">
        <v>3</v>
      </c>
      <c r="E54" s="80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203">
        <f t="shared" ref="Q54:Q84" si="14">SUMIF($E$33:$P$33,$Q$33,E54:P54)</f>
        <v>0</v>
      </c>
      <c r="R54" s="89"/>
      <c r="S54" s="94">
        <f t="shared" si="13"/>
        <v>0</v>
      </c>
      <c r="T54" s="81"/>
      <c r="U54" s="68"/>
      <c r="V54" s="75"/>
      <c r="X54" s="136"/>
    </row>
    <row r="55" spans="2:27" s="5" customFormat="1" ht="18" customHeight="1">
      <c r="B55" s="26"/>
      <c r="C55" s="225" t="s">
        <v>50</v>
      </c>
      <c r="D55" s="225"/>
      <c r="E55" s="202">
        <f t="shared" ref="E55:Q55" si="15">SUM(E53:E54)</f>
        <v>0</v>
      </c>
      <c r="F55" s="202">
        <f t="shared" si="15"/>
        <v>0</v>
      </c>
      <c r="G55" s="202">
        <f t="shared" si="15"/>
        <v>0</v>
      </c>
      <c r="H55" s="202">
        <f t="shared" si="15"/>
        <v>0</v>
      </c>
      <c r="I55" s="202">
        <f t="shared" si="15"/>
        <v>0</v>
      </c>
      <c r="J55" s="202">
        <f t="shared" si="15"/>
        <v>0</v>
      </c>
      <c r="K55" s="202">
        <f t="shared" si="15"/>
        <v>0</v>
      </c>
      <c r="L55" s="202">
        <f t="shared" si="15"/>
        <v>0</v>
      </c>
      <c r="M55" s="202">
        <f t="shared" si="15"/>
        <v>0</v>
      </c>
      <c r="N55" s="202">
        <f t="shared" si="15"/>
        <v>0</v>
      </c>
      <c r="O55" s="202">
        <f t="shared" si="15"/>
        <v>0</v>
      </c>
      <c r="P55" s="202">
        <f t="shared" si="15"/>
        <v>0</v>
      </c>
      <c r="Q55" s="203">
        <f t="shared" si="15"/>
        <v>0</v>
      </c>
      <c r="R55" s="89"/>
      <c r="S55" s="94"/>
      <c r="T55" s="81"/>
      <c r="U55" s="68"/>
      <c r="V55" s="75"/>
      <c r="X55" s="136"/>
    </row>
    <row r="56" spans="2:27" s="5" customFormat="1" ht="18" hidden="1" customHeight="1">
      <c r="B56" s="26"/>
      <c r="C56" s="208" t="s">
        <v>51</v>
      </c>
      <c r="D56" s="76"/>
      <c r="E56" s="77"/>
      <c r="F56" s="77"/>
      <c r="G56" s="77"/>
      <c r="H56" s="77"/>
      <c r="I56" s="97"/>
      <c r="J56" s="209"/>
      <c r="K56" s="97"/>
      <c r="L56" s="97"/>
      <c r="M56" s="97"/>
      <c r="N56" s="97"/>
      <c r="O56" s="97"/>
      <c r="P56" s="97"/>
      <c r="Q56" s="78"/>
      <c r="R56" s="78"/>
      <c r="S56" s="77"/>
      <c r="T56" s="210"/>
      <c r="U56" s="211"/>
      <c r="V56" s="75"/>
      <c r="X56" s="136"/>
    </row>
    <row r="57" spans="2:27" s="5" customFormat="1" ht="18" hidden="1" customHeight="1">
      <c r="B57" s="26"/>
      <c r="C57" s="195" t="s">
        <v>52</v>
      </c>
      <c r="D57" s="79" t="s">
        <v>3</v>
      </c>
      <c r="E57" s="74"/>
      <c r="F57" s="74"/>
      <c r="G57" s="74"/>
      <c r="H57" s="74"/>
      <c r="I57" s="74"/>
      <c r="J57" s="74"/>
      <c r="K57" s="90"/>
      <c r="L57" s="90"/>
      <c r="M57" s="90"/>
      <c r="N57" s="90"/>
      <c r="O57" s="90"/>
      <c r="P57" s="91"/>
      <c r="Q57" s="203">
        <f t="shared" si="14"/>
        <v>0</v>
      </c>
      <c r="R57" s="72"/>
      <c r="S57" s="94">
        <f>SUM(E57:P57)+R57</f>
        <v>0</v>
      </c>
      <c r="T57" s="81"/>
      <c r="U57" s="68"/>
      <c r="V57" s="68"/>
      <c r="W57" s="131"/>
      <c r="X57" s="133"/>
      <c r="Y57" s="130"/>
      <c r="Z57" s="130"/>
    </row>
    <row r="58" spans="2:27" s="5" customFormat="1" ht="18" hidden="1" customHeight="1">
      <c r="B58" s="26"/>
      <c r="C58" s="195" t="s">
        <v>53</v>
      </c>
      <c r="D58" s="79" t="s">
        <v>3</v>
      </c>
      <c r="E58" s="74"/>
      <c r="F58" s="74"/>
      <c r="G58" s="74"/>
      <c r="H58" s="74"/>
      <c r="I58" s="74"/>
      <c r="J58" s="74"/>
      <c r="K58" s="90"/>
      <c r="L58" s="90"/>
      <c r="M58" s="90"/>
      <c r="N58" s="90"/>
      <c r="O58" s="90"/>
      <c r="P58" s="91"/>
      <c r="Q58" s="203">
        <f t="shared" si="14"/>
        <v>0</v>
      </c>
      <c r="R58" s="72"/>
      <c r="S58" s="94">
        <f t="shared" ref="S58:S84" si="16">SUM(E58:P58)+R58</f>
        <v>0</v>
      </c>
      <c r="T58" s="81"/>
      <c r="U58" s="68"/>
      <c r="V58" s="68"/>
      <c r="W58" s="131"/>
      <c r="X58" s="133"/>
      <c r="Y58" s="130"/>
      <c r="Z58" s="130"/>
    </row>
    <row r="59" spans="2:27" s="5" customFormat="1" ht="18" hidden="1" customHeight="1">
      <c r="B59" s="26"/>
      <c r="C59" s="195" t="s">
        <v>54</v>
      </c>
      <c r="D59" s="79" t="s">
        <v>3</v>
      </c>
      <c r="E59" s="74"/>
      <c r="F59" s="74"/>
      <c r="G59" s="74"/>
      <c r="H59" s="74"/>
      <c r="I59" s="74"/>
      <c r="J59" s="74"/>
      <c r="K59" s="90"/>
      <c r="L59" s="90"/>
      <c r="M59" s="90"/>
      <c r="N59" s="90"/>
      <c r="O59" s="90"/>
      <c r="P59" s="91"/>
      <c r="Q59" s="203">
        <f t="shared" si="14"/>
        <v>0</v>
      </c>
      <c r="R59" s="72"/>
      <c r="S59" s="94">
        <f t="shared" si="16"/>
        <v>0</v>
      </c>
      <c r="T59" s="81"/>
      <c r="U59" s="68"/>
      <c r="V59" s="68"/>
      <c r="W59" s="131"/>
      <c r="X59" s="133"/>
      <c r="Y59" s="130"/>
      <c r="Z59" s="130"/>
    </row>
    <row r="60" spans="2:27" s="5" customFormat="1" ht="18" hidden="1" customHeight="1">
      <c r="B60" s="26"/>
      <c r="C60" s="195" t="s">
        <v>406</v>
      </c>
      <c r="D60" s="79" t="s">
        <v>3</v>
      </c>
      <c r="E60" s="74"/>
      <c r="F60" s="74"/>
      <c r="G60" s="74"/>
      <c r="H60" s="74"/>
      <c r="I60" s="74"/>
      <c r="J60" s="74"/>
      <c r="K60" s="90"/>
      <c r="L60" s="74"/>
      <c r="M60" s="90"/>
      <c r="N60" s="90"/>
      <c r="O60" s="90"/>
      <c r="P60" s="91"/>
      <c r="Q60" s="203">
        <f t="shared" si="14"/>
        <v>0</v>
      </c>
      <c r="R60" s="72"/>
      <c r="S60" s="94">
        <f t="shared" si="16"/>
        <v>0</v>
      </c>
      <c r="T60" s="81"/>
      <c r="U60" s="68"/>
      <c r="V60" s="68"/>
      <c r="W60" s="131"/>
      <c r="X60" s="133"/>
      <c r="Y60" s="130"/>
      <c r="Z60" s="130"/>
    </row>
    <row r="61" spans="2:27" s="5" customFormat="1" ht="18" hidden="1" customHeight="1">
      <c r="B61" s="26"/>
      <c r="C61" s="195" t="s">
        <v>407</v>
      </c>
      <c r="D61" s="79" t="s">
        <v>3</v>
      </c>
      <c r="E61" s="74"/>
      <c r="F61" s="74"/>
      <c r="G61" s="74"/>
      <c r="H61" s="74"/>
      <c r="I61" s="74"/>
      <c r="J61" s="74"/>
      <c r="K61" s="90"/>
      <c r="L61" s="74"/>
      <c r="M61" s="90"/>
      <c r="N61" s="90"/>
      <c r="O61" s="90"/>
      <c r="P61" s="91"/>
      <c r="Q61" s="203">
        <f t="shared" si="14"/>
        <v>0</v>
      </c>
      <c r="R61" s="72"/>
      <c r="S61" s="94">
        <f t="shared" si="16"/>
        <v>0</v>
      </c>
      <c r="T61" s="81"/>
      <c r="U61" s="68"/>
      <c r="V61" s="68"/>
      <c r="W61" s="131"/>
      <c r="X61" s="133"/>
      <c r="Y61" s="130"/>
      <c r="Z61" s="130"/>
    </row>
    <row r="62" spans="2:27" s="5" customFormat="1" ht="18" hidden="1" customHeight="1">
      <c r="B62" s="26"/>
      <c r="C62" s="245" t="s">
        <v>55</v>
      </c>
      <c r="D62" s="214" t="s">
        <v>3</v>
      </c>
      <c r="E62" s="74"/>
      <c r="F62" s="74"/>
      <c r="G62" s="74"/>
      <c r="H62" s="74"/>
      <c r="I62" s="74"/>
      <c r="J62" s="74"/>
      <c r="K62" s="90"/>
      <c r="L62" s="74"/>
      <c r="M62" s="90"/>
      <c r="N62" s="90"/>
      <c r="O62" s="90"/>
      <c r="P62" s="91"/>
      <c r="Q62" s="203">
        <f t="shared" si="14"/>
        <v>0</v>
      </c>
      <c r="R62" s="72"/>
      <c r="S62" s="94">
        <f t="shared" si="16"/>
        <v>0</v>
      </c>
      <c r="T62" s="81"/>
      <c r="U62" s="68"/>
      <c r="V62" s="68"/>
      <c r="W62" s="131"/>
      <c r="X62" s="133"/>
      <c r="Y62" s="130"/>
      <c r="Z62" s="130"/>
    </row>
    <row r="63" spans="2:27" s="5" customFormat="1" ht="18" hidden="1" customHeight="1">
      <c r="B63" s="26"/>
      <c r="C63" s="195" t="s">
        <v>401</v>
      </c>
      <c r="D63" s="244" t="s">
        <v>3</v>
      </c>
      <c r="E63" s="74"/>
      <c r="F63" s="74"/>
      <c r="G63" s="74"/>
      <c r="H63" s="74"/>
      <c r="I63" s="74"/>
      <c r="J63" s="74"/>
      <c r="K63" s="90"/>
      <c r="L63" s="74"/>
      <c r="M63" s="90"/>
      <c r="N63" s="90"/>
      <c r="O63" s="90"/>
      <c r="P63" s="91"/>
      <c r="Q63" s="203">
        <f t="shared" si="14"/>
        <v>0</v>
      </c>
      <c r="R63" s="72"/>
      <c r="S63" s="94">
        <f t="shared" si="16"/>
        <v>0</v>
      </c>
      <c r="T63" s="81"/>
      <c r="U63" s="68"/>
      <c r="V63" s="68"/>
      <c r="W63" s="131"/>
      <c r="X63" s="133"/>
      <c r="Y63" s="130"/>
      <c r="Z63" s="130"/>
    </row>
    <row r="64" spans="2:27" s="5" customFormat="1" ht="18" hidden="1" customHeight="1">
      <c r="B64" s="26"/>
      <c r="C64" s="246" t="s">
        <v>56</v>
      </c>
      <c r="D64" s="214" t="s">
        <v>3</v>
      </c>
      <c r="E64" s="74"/>
      <c r="F64" s="74"/>
      <c r="G64" s="74"/>
      <c r="H64" s="74"/>
      <c r="I64" s="74"/>
      <c r="J64" s="74"/>
      <c r="K64" s="90"/>
      <c r="L64" s="74"/>
      <c r="M64" s="90"/>
      <c r="N64" s="90"/>
      <c r="O64" s="90"/>
      <c r="P64" s="91"/>
      <c r="Q64" s="203">
        <f t="shared" si="14"/>
        <v>0</v>
      </c>
      <c r="R64" s="72"/>
      <c r="S64" s="94">
        <f t="shared" si="16"/>
        <v>0</v>
      </c>
      <c r="T64" s="81"/>
      <c r="U64" s="68"/>
      <c r="V64" s="68"/>
      <c r="W64" s="131"/>
      <c r="X64" s="133"/>
      <c r="Y64" s="130"/>
      <c r="Z64" s="130"/>
    </row>
    <row r="65" spans="2:26" s="5" customFormat="1" ht="18" hidden="1" customHeight="1">
      <c r="B65" s="26"/>
      <c r="C65" s="18" t="s">
        <v>57</v>
      </c>
      <c r="D65" s="79" t="s">
        <v>7</v>
      </c>
      <c r="E65" s="74"/>
      <c r="F65" s="74"/>
      <c r="G65" s="74"/>
      <c r="H65" s="74"/>
      <c r="I65" s="74"/>
      <c r="J65" s="74"/>
      <c r="K65" s="90"/>
      <c r="L65" s="74"/>
      <c r="M65" s="90"/>
      <c r="N65" s="90"/>
      <c r="O65" s="90"/>
      <c r="P65" s="91"/>
      <c r="Q65" s="203">
        <f t="shared" si="14"/>
        <v>0</v>
      </c>
      <c r="R65" s="72"/>
      <c r="S65" s="94">
        <f t="shared" si="16"/>
        <v>0</v>
      </c>
      <c r="T65" s="81"/>
      <c r="U65" s="68"/>
      <c r="V65" s="68"/>
      <c r="W65" s="138"/>
      <c r="X65" s="136"/>
    </row>
    <row r="66" spans="2:26" s="5" customFormat="1" ht="18" hidden="1" customHeight="1">
      <c r="B66" s="26"/>
      <c r="C66" s="195" t="s">
        <v>58</v>
      </c>
      <c r="D66" s="79" t="s">
        <v>7</v>
      </c>
      <c r="E66" s="74"/>
      <c r="F66" s="74"/>
      <c r="G66" s="74"/>
      <c r="H66" s="74"/>
      <c r="I66" s="74"/>
      <c r="J66" s="74"/>
      <c r="K66" s="90"/>
      <c r="L66" s="74"/>
      <c r="M66" s="91"/>
      <c r="N66" s="90"/>
      <c r="O66" s="90"/>
      <c r="P66" s="91"/>
      <c r="Q66" s="203">
        <f t="shared" si="14"/>
        <v>0</v>
      </c>
      <c r="R66" s="72"/>
      <c r="S66" s="94">
        <f t="shared" si="16"/>
        <v>0</v>
      </c>
      <c r="T66" s="81"/>
      <c r="U66" s="68"/>
      <c r="V66" s="68"/>
      <c r="W66" s="138"/>
      <c r="X66" s="136"/>
    </row>
    <row r="67" spans="2:26" s="5" customFormat="1" ht="18" hidden="1" customHeight="1">
      <c r="B67" s="26"/>
      <c r="C67" s="195" t="s">
        <v>59</v>
      </c>
      <c r="D67" s="79" t="s">
        <v>6</v>
      </c>
      <c r="E67" s="74"/>
      <c r="F67" s="74"/>
      <c r="G67" s="74"/>
      <c r="H67" s="74"/>
      <c r="I67" s="74"/>
      <c r="J67" s="74"/>
      <c r="K67" s="74"/>
      <c r="L67" s="74"/>
      <c r="M67" s="91"/>
      <c r="N67" s="90"/>
      <c r="O67" s="90"/>
      <c r="P67" s="91"/>
      <c r="Q67" s="203">
        <f>SUMIF($E$33:$P$33,$Q$33,E67:P67)</f>
        <v>0</v>
      </c>
      <c r="R67" s="72"/>
      <c r="S67" s="94">
        <f t="shared" si="16"/>
        <v>0</v>
      </c>
      <c r="T67" s="81"/>
      <c r="U67" s="68"/>
      <c r="V67" s="68"/>
      <c r="W67" s="138"/>
      <c r="X67" s="136"/>
    </row>
    <row r="68" spans="2:26" s="5" customFormat="1" ht="18" hidden="1" customHeight="1">
      <c r="B68" s="26"/>
      <c r="C68" s="195" t="s">
        <v>60</v>
      </c>
      <c r="D68" s="79" t="s">
        <v>61</v>
      </c>
      <c r="E68" s="74"/>
      <c r="F68" s="74"/>
      <c r="G68" s="74"/>
      <c r="H68" s="74"/>
      <c r="I68" s="74"/>
      <c r="J68" s="74"/>
      <c r="K68" s="90"/>
      <c r="L68" s="90"/>
      <c r="M68" s="90"/>
      <c r="N68" s="90"/>
      <c r="O68" s="90"/>
      <c r="P68" s="91"/>
      <c r="Q68" s="203">
        <f t="shared" si="14"/>
        <v>0</v>
      </c>
      <c r="R68" s="72"/>
      <c r="S68" s="94">
        <f t="shared" si="16"/>
        <v>0</v>
      </c>
      <c r="T68" s="81"/>
      <c r="U68" s="68"/>
      <c r="V68" s="229" t="s">
        <v>62</v>
      </c>
      <c r="W68" s="138"/>
      <c r="X68" s="136"/>
    </row>
    <row r="69" spans="2:26" s="5" customFormat="1" ht="18" hidden="1" customHeight="1">
      <c r="B69" s="26"/>
      <c r="C69" s="195" t="s">
        <v>63</v>
      </c>
      <c r="D69" s="79" t="s">
        <v>64</v>
      </c>
      <c r="E69" s="74"/>
      <c r="F69" s="74"/>
      <c r="G69" s="74"/>
      <c r="H69" s="74"/>
      <c r="I69" s="74"/>
      <c r="J69" s="74"/>
      <c r="K69" s="90"/>
      <c r="L69" s="90"/>
      <c r="M69" s="90"/>
      <c r="N69" s="90"/>
      <c r="O69" s="90"/>
      <c r="P69" s="91"/>
      <c r="Q69" s="203">
        <f t="shared" si="14"/>
        <v>0</v>
      </c>
      <c r="R69" s="72"/>
      <c r="S69" s="94">
        <f t="shared" si="16"/>
        <v>0</v>
      </c>
      <c r="T69" s="81"/>
      <c r="U69" s="68"/>
      <c r="V69" s="68"/>
      <c r="W69" s="131"/>
      <c r="X69" s="133"/>
      <c r="Y69" s="130"/>
      <c r="Z69" s="130"/>
    </row>
    <row r="70" spans="2:26" s="5" customFormat="1" ht="18" hidden="1" customHeight="1">
      <c r="B70" s="26"/>
      <c r="C70" s="18" t="s">
        <v>65</v>
      </c>
      <c r="D70" s="79" t="s">
        <v>64</v>
      </c>
      <c r="E70" s="74"/>
      <c r="F70" s="74"/>
      <c r="G70" s="74"/>
      <c r="H70" s="74"/>
      <c r="I70" s="74"/>
      <c r="J70" s="74"/>
      <c r="K70" s="90"/>
      <c r="L70" s="90"/>
      <c r="M70" s="90"/>
      <c r="N70" s="90"/>
      <c r="O70" s="90"/>
      <c r="P70" s="91"/>
      <c r="Q70" s="203">
        <f t="shared" si="14"/>
        <v>0</v>
      </c>
      <c r="R70" s="72"/>
      <c r="S70" s="94">
        <f t="shared" si="16"/>
        <v>0</v>
      </c>
      <c r="T70" s="81"/>
      <c r="U70" s="68"/>
      <c r="V70" s="68"/>
      <c r="W70" s="138"/>
      <c r="X70" s="136"/>
    </row>
    <row r="71" spans="2:26" s="5" customFormat="1" ht="18" hidden="1" customHeight="1">
      <c r="B71" s="26"/>
      <c r="C71" s="18" t="s">
        <v>66</v>
      </c>
      <c r="D71" s="79" t="s">
        <v>64</v>
      </c>
      <c r="E71" s="74"/>
      <c r="F71" s="74"/>
      <c r="G71" s="74"/>
      <c r="H71" s="74"/>
      <c r="I71" s="74"/>
      <c r="J71" s="74"/>
      <c r="K71" s="90"/>
      <c r="L71" s="90"/>
      <c r="M71" s="90"/>
      <c r="N71" s="90"/>
      <c r="O71" s="90"/>
      <c r="P71" s="91"/>
      <c r="Q71" s="203">
        <f t="shared" si="14"/>
        <v>0</v>
      </c>
      <c r="R71" s="72"/>
      <c r="S71" s="94">
        <f t="shared" si="16"/>
        <v>0</v>
      </c>
      <c r="T71" s="81"/>
      <c r="U71" s="68"/>
      <c r="V71" s="68"/>
      <c r="W71" s="138"/>
      <c r="X71" s="136"/>
    </row>
    <row r="72" spans="2:26" s="5" customFormat="1" ht="18" hidden="1" customHeight="1">
      <c r="B72" s="26"/>
      <c r="C72" s="18" t="s">
        <v>67</v>
      </c>
      <c r="D72" s="79" t="s">
        <v>64</v>
      </c>
      <c r="E72" s="74"/>
      <c r="F72" s="74"/>
      <c r="G72" s="74"/>
      <c r="H72" s="74"/>
      <c r="I72" s="74"/>
      <c r="J72" s="74"/>
      <c r="K72" s="90"/>
      <c r="L72" s="90"/>
      <c r="M72" s="90"/>
      <c r="N72" s="90"/>
      <c r="O72" s="74"/>
      <c r="P72" s="91"/>
      <c r="Q72" s="203">
        <f t="shared" si="14"/>
        <v>0</v>
      </c>
      <c r="R72" s="72"/>
      <c r="S72" s="94">
        <f t="shared" si="16"/>
        <v>0</v>
      </c>
      <c r="T72" s="81"/>
      <c r="U72" s="68"/>
      <c r="V72" s="68"/>
      <c r="W72" s="138"/>
      <c r="X72" s="136"/>
    </row>
    <row r="73" spans="2:26" s="5" customFormat="1" ht="18" hidden="1" customHeight="1">
      <c r="B73" s="26"/>
      <c r="C73" s="18" t="s">
        <v>68</v>
      </c>
      <c r="D73" s="79" t="s">
        <v>64</v>
      </c>
      <c r="E73" s="74"/>
      <c r="F73" s="74"/>
      <c r="G73" s="74"/>
      <c r="H73" s="74"/>
      <c r="I73" s="74"/>
      <c r="J73" s="74"/>
      <c r="K73" s="90"/>
      <c r="L73" s="90"/>
      <c r="M73" s="90"/>
      <c r="N73" s="90"/>
      <c r="O73" s="74"/>
      <c r="P73" s="91"/>
      <c r="Q73" s="203">
        <f t="shared" si="14"/>
        <v>0</v>
      </c>
      <c r="R73" s="72"/>
      <c r="S73" s="94">
        <f t="shared" si="16"/>
        <v>0</v>
      </c>
      <c r="T73" s="81"/>
      <c r="U73" s="68"/>
      <c r="V73" s="68"/>
      <c r="W73" s="138"/>
      <c r="X73" s="136"/>
    </row>
    <row r="74" spans="2:26" s="5" customFormat="1" ht="18" hidden="1" customHeight="1">
      <c r="B74" s="26"/>
      <c r="C74" s="195" t="s">
        <v>69</v>
      </c>
      <c r="D74" s="79" t="s">
        <v>64</v>
      </c>
      <c r="E74" s="74"/>
      <c r="F74" s="74"/>
      <c r="G74" s="74"/>
      <c r="H74" s="74"/>
      <c r="I74" s="74"/>
      <c r="J74" s="74"/>
      <c r="K74" s="90"/>
      <c r="L74" s="90"/>
      <c r="M74" s="90"/>
      <c r="N74" s="90"/>
      <c r="O74" s="90"/>
      <c r="P74" s="91"/>
      <c r="Q74" s="203">
        <f t="shared" si="14"/>
        <v>0</v>
      </c>
      <c r="R74" s="72"/>
      <c r="S74" s="94">
        <f t="shared" si="16"/>
        <v>0</v>
      </c>
      <c r="T74" s="81"/>
      <c r="U74" s="68"/>
      <c r="V74" s="68"/>
      <c r="W74" s="138"/>
      <c r="X74" s="136"/>
    </row>
    <row r="75" spans="2:26" s="5" customFormat="1" ht="18" hidden="1" customHeight="1">
      <c r="B75" s="26"/>
      <c r="C75" s="195" t="s">
        <v>70</v>
      </c>
      <c r="D75" s="79"/>
      <c r="E75" s="74"/>
      <c r="F75" s="74"/>
      <c r="G75" s="74"/>
      <c r="H75" s="74"/>
      <c r="I75" s="74"/>
      <c r="J75" s="74"/>
      <c r="K75" s="90"/>
      <c r="L75" s="90"/>
      <c r="M75" s="90"/>
      <c r="N75" s="228"/>
      <c r="O75" s="74"/>
      <c r="P75" s="91"/>
      <c r="Q75" s="203">
        <f>SUMIF($E$33:$P$33,$Q$33,E75:P75)</f>
        <v>0</v>
      </c>
      <c r="R75" s="72"/>
      <c r="S75" s="94">
        <f t="shared" si="16"/>
        <v>0</v>
      </c>
      <c r="T75" s="81"/>
      <c r="U75" s="68"/>
      <c r="V75" s="68"/>
      <c r="W75" s="131"/>
      <c r="X75" s="133"/>
      <c r="Y75" s="130"/>
      <c r="Z75" s="130"/>
    </row>
    <row r="76" spans="2:26" s="5" customFormat="1" ht="18" hidden="1" customHeight="1">
      <c r="B76" s="26"/>
      <c r="C76" s="195" t="s">
        <v>72</v>
      </c>
      <c r="D76" s="79"/>
      <c r="E76" s="74"/>
      <c r="F76" s="74"/>
      <c r="G76" s="74"/>
      <c r="H76" s="74"/>
      <c r="I76" s="74"/>
      <c r="J76" s="74"/>
      <c r="K76" s="90"/>
      <c r="L76" s="90"/>
      <c r="M76" s="90"/>
      <c r="N76" s="90"/>
      <c r="O76" s="90"/>
      <c r="P76" s="91"/>
      <c r="Q76" s="203">
        <f t="shared" si="14"/>
        <v>0</v>
      </c>
      <c r="R76" s="72"/>
      <c r="S76" s="94">
        <f t="shared" si="16"/>
        <v>0</v>
      </c>
      <c r="T76" s="81"/>
      <c r="U76" s="68"/>
      <c r="V76" s="68"/>
      <c r="W76" s="131"/>
      <c r="X76" s="133"/>
      <c r="Y76" s="130"/>
      <c r="Z76" s="130"/>
    </row>
    <row r="77" spans="2:26" s="5" customFormat="1" ht="18" hidden="1" customHeight="1">
      <c r="B77" s="26"/>
      <c r="C77" s="223" t="s">
        <v>73</v>
      </c>
      <c r="D77" s="79"/>
      <c r="E77" s="74"/>
      <c r="F77" s="74"/>
      <c r="G77" s="74"/>
      <c r="H77" s="74"/>
      <c r="I77" s="74"/>
      <c r="J77" s="74"/>
      <c r="K77" s="90"/>
      <c r="L77" s="90"/>
      <c r="M77" s="90"/>
      <c r="N77" s="90"/>
      <c r="O77" s="90"/>
      <c r="P77" s="91"/>
      <c r="Q77" s="203">
        <f t="shared" si="14"/>
        <v>0</v>
      </c>
      <c r="R77" s="72"/>
      <c r="S77" s="94">
        <f t="shared" si="16"/>
        <v>0</v>
      </c>
      <c r="T77" s="81"/>
      <c r="U77" s="68"/>
      <c r="V77" s="68"/>
      <c r="W77" s="131"/>
      <c r="X77" s="133"/>
      <c r="Y77" s="130"/>
      <c r="Z77" s="130"/>
    </row>
    <row r="78" spans="2:26" s="5" customFormat="1" ht="18" hidden="1" customHeight="1">
      <c r="B78" s="26"/>
      <c r="C78" s="223" t="s">
        <v>74</v>
      </c>
      <c r="D78" s="79"/>
      <c r="E78" s="74"/>
      <c r="F78" s="74"/>
      <c r="G78" s="74"/>
      <c r="H78" s="74"/>
      <c r="I78" s="74"/>
      <c r="J78" s="74"/>
      <c r="K78" s="90"/>
      <c r="L78" s="90"/>
      <c r="M78" s="90"/>
      <c r="N78" s="90"/>
      <c r="O78" s="90"/>
      <c r="P78" s="91"/>
      <c r="Q78" s="203">
        <f t="shared" si="14"/>
        <v>0</v>
      </c>
      <c r="R78" s="72"/>
      <c r="S78" s="94">
        <f t="shared" si="16"/>
        <v>0</v>
      </c>
      <c r="T78" s="81"/>
      <c r="U78" s="68"/>
      <c r="V78" s="68"/>
      <c r="W78" s="131"/>
      <c r="X78" s="133"/>
      <c r="Y78" s="130"/>
      <c r="Z78" s="130"/>
    </row>
    <row r="79" spans="2:26" s="5" customFormat="1" ht="18" hidden="1" customHeight="1">
      <c r="B79" s="26"/>
      <c r="C79" s="195" t="s">
        <v>75</v>
      </c>
      <c r="D79" s="79" t="s">
        <v>64</v>
      </c>
      <c r="E79" s="74"/>
      <c r="F79" s="74"/>
      <c r="G79" s="74"/>
      <c r="H79" s="74"/>
      <c r="I79" s="74"/>
      <c r="J79" s="74"/>
      <c r="K79" s="90"/>
      <c r="L79" s="90"/>
      <c r="M79" s="90"/>
      <c r="N79" s="90"/>
      <c r="O79" s="74"/>
      <c r="P79" s="91"/>
      <c r="Q79" s="203">
        <f t="shared" si="14"/>
        <v>0</v>
      </c>
      <c r="R79" s="72"/>
      <c r="S79" s="94">
        <f t="shared" si="16"/>
        <v>0</v>
      </c>
      <c r="T79" s="81"/>
      <c r="U79" s="68"/>
      <c r="V79" s="68"/>
      <c r="W79" s="131"/>
      <c r="X79" s="133"/>
      <c r="Y79" s="130"/>
      <c r="Z79" s="130"/>
    </row>
    <row r="80" spans="2:26" s="5" customFormat="1" ht="18" hidden="1" customHeight="1">
      <c r="B80" s="26"/>
      <c r="C80" s="195" t="s">
        <v>77</v>
      </c>
      <c r="D80" s="79" t="s">
        <v>64</v>
      </c>
      <c r="E80" s="74"/>
      <c r="F80" s="74"/>
      <c r="G80" s="74"/>
      <c r="H80" s="74"/>
      <c r="I80" s="74"/>
      <c r="J80" s="74"/>
      <c r="K80" s="90"/>
      <c r="L80" s="90"/>
      <c r="M80" s="90"/>
      <c r="N80" s="90"/>
      <c r="O80" s="90"/>
      <c r="P80" s="91"/>
      <c r="Q80" s="203">
        <f t="shared" si="14"/>
        <v>0</v>
      </c>
      <c r="R80" s="72"/>
      <c r="S80" s="94">
        <f t="shared" si="16"/>
        <v>0</v>
      </c>
      <c r="T80" s="81"/>
      <c r="U80" s="68"/>
      <c r="V80" s="68"/>
      <c r="W80" s="131"/>
      <c r="X80" s="133"/>
      <c r="Y80" s="130"/>
      <c r="Z80" s="130"/>
    </row>
    <row r="81" spans="2:26" s="5" customFormat="1" ht="18" hidden="1" customHeight="1">
      <c r="B81" s="26"/>
      <c r="C81" s="195" t="s">
        <v>78</v>
      </c>
      <c r="D81" s="79" t="s">
        <v>64</v>
      </c>
      <c r="E81" s="74"/>
      <c r="F81" s="74"/>
      <c r="G81" s="74"/>
      <c r="H81" s="74"/>
      <c r="I81" s="74"/>
      <c r="J81" s="74"/>
      <c r="K81" s="90"/>
      <c r="L81" s="90"/>
      <c r="M81" s="90"/>
      <c r="N81" s="90"/>
      <c r="O81" s="90"/>
      <c r="P81" s="91"/>
      <c r="Q81" s="203">
        <f t="shared" si="14"/>
        <v>0</v>
      </c>
      <c r="R81" s="72"/>
      <c r="S81" s="94">
        <f t="shared" si="16"/>
        <v>0</v>
      </c>
      <c r="T81" s="81"/>
      <c r="U81" s="68"/>
      <c r="V81" s="68"/>
      <c r="W81" s="131"/>
      <c r="X81" s="133"/>
      <c r="Y81" s="130"/>
      <c r="Z81" s="130"/>
    </row>
    <row r="82" spans="2:26" s="5" customFormat="1" ht="18" hidden="1" customHeight="1">
      <c r="B82" s="26"/>
      <c r="C82" s="195" t="s">
        <v>150</v>
      </c>
      <c r="D82" s="79" t="s">
        <v>64</v>
      </c>
      <c r="E82" s="74"/>
      <c r="F82" s="74"/>
      <c r="G82" s="74"/>
      <c r="H82" s="74"/>
      <c r="I82" s="74"/>
      <c r="J82" s="74"/>
      <c r="K82" s="90"/>
      <c r="L82" s="90"/>
      <c r="M82" s="90"/>
      <c r="N82" s="90"/>
      <c r="O82" s="90"/>
      <c r="P82" s="91"/>
      <c r="Q82" s="203">
        <f t="shared" si="14"/>
        <v>0</v>
      </c>
      <c r="R82" s="72"/>
      <c r="S82" s="94">
        <f t="shared" si="16"/>
        <v>0</v>
      </c>
      <c r="T82" s="81"/>
      <c r="U82" s="68"/>
      <c r="V82" s="68"/>
      <c r="W82" s="131"/>
      <c r="X82" s="133"/>
      <c r="Y82" s="130"/>
      <c r="Z82" s="130"/>
    </row>
    <row r="83" spans="2:26" s="5" customFormat="1" ht="18" hidden="1" customHeight="1">
      <c r="B83" s="26"/>
      <c r="C83" s="18" t="s">
        <v>79</v>
      </c>
      <c r="D83" s="79" t="s">
        <v>80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203">
        <f t="shared" si="14"/>
        <v>0</v>
      </c>
      <c r="R83" s="71"/>
      <c r="S83" s="94">
        <f t="shared" si="16"/>
        <v>0</v>
      </c>
      <c r="T83" s="81"/>
      <c r="U83" s="68"/>
      <c r="V83" s="68"/>
      <c r="W83" s="135"/>
      <c r="X83" s="136"/>
    </row>
    <row r="84" spans="2:26" s="5" customFormat="1" ht="18" hidden="1" customHeight="1">
      <c r="B84" s="26"/>
      <c r="C84" s="2" t="s">
        <v>81</v>
      </c>
      <c r="D84" s="79" t="s">
        <v>80</v>
      </c>
      <c r="E84" s="74"/>
      <c r="F84" s="74"/>
      <c r="G84" s="74"/>
      <c r="H84" s="74"/>
      <c r="I84" s="74"/>
      <c r="J84" s="74"/>
      <c r="K84" s="90"/>
      <c r="L84" s="90"/>
      <c r="M84" s="90"/>
      <c r="N84" s="90"/>
      <c r="O84" s="90"/>
      <c r="P84" s="91"/>
      <c r="Q84" s="203">
        <f t="shared" si="14"/>
        <v>0</v>
      </c>
      <c r="R84" s="72"/>
      <c r="S84" s="94">
        <f t="shared" si="16"/>
        <v>0</v>
      </c>
      <c r="T84" s="81"/>
      <c r="U84" s="68"/>
      <c r="V84" s="68"/>
      <c r="W84" s="138"/>
      <c r="X84" s="136"/>
    </row>
    <row r="85" spans="2:26" s="5" customFormat="1" ht="18" hidden="1" customHeight="1">
      <c r="B85" s="26"/>
      <c r="C85" s="49" t="s">
        <v>82</v>
      </c>
      <c r="D85" s="76"/>
      <c r="E85" s="77">
        <f t="shared" ref="E85:Q85" si="17">SUM(E57:E84)</f>
        <v>0</v>
      </c>
      <c r="F85" s="77">
        <f t="shared" si="17"/>
        <v>0</v>
      </c>
      <c r="G85" s="77">
        <f t="shared" si="17"/>
        <v>0</v>
      </c>
      <c r="H85" s="77">
        <f t="shared" si="17"/>
        <v>0</v>
      </c>
      <c r="I85" s="77">
        <f t="shared" si="17"/>
        <v>0</v>
      </c>
      <c r="J85" s="77">
        <f t="shared" si="17"/>
        <v>0</v>
      </c>
      <c r="K85" s="77">
        <f t="shared" si="17"/>
        <v>0</v>
      </c>
      <c r="L85" s="77">
        <f t="shared" si="17"/>
        <v>0</v>
      </c>
      <c r="M85" s="77">
        <f t="shared" si="17"/>
        <v>0</v>
      </c>
      <c r="N85" s="77">
        <f t="shared" si="17"/>
        <v>0</v>
      </c>
      <c r="O85" s="77">
        <f t="shared" si="17"/>
        <v>0</v>
      </c>
      <c r="P85" s="77">
        <f t="shared" si="17"/>
        <v>0</v>
      </c>
      <c r="Q85" s="202">
        <f t="shared" si="17"/>
        <v>0</v>
      </c>
      <c r="R85" s="78">
        <f>SUM(R68:R84)</f>
        <v>0</v>
      </c>
      <c r="S85" s="77">
        <f>SUM(E85:P85)+R85</f>
        <v>0</v>
      </c>
      <c r="T85" s="81"/>
      <c r="U85" s="68"/>
      <c r="V85" s="68"/>
      <c r="W85" s="138"/>
      <c r="X85" s="136"/>
    </row>
    <row r="86" spans="2:26" s="5" customFormat="1" ht="18" hidden="1" customHeight="1">
      <c r="B86" s="26"/>
      <c r="C86" s="48" t="s">
        <v>83</v>
      </c>
      <c r="D86" s="93"/>
      <c r="E86" s="94">
        <f t="shared" ref="E86:Q86" si="18">E85+E50+E55</f>
        <v>0</v>
      </c>
      <c r="F86" s="94">
        <f t="shared" si="18"/>
        <v>0</v>
      </c>
      <c r="G86" s="94">
        <f t="shared" si="18"/>
        <v>0</v>
      </c>
      <c r="H86" s="94">
        <f t="shared" si="18"/>
        <v>0</v>
      </c>
      <c r="I86" s="94">
        <f t="shared" si="18"/>
        <v>0</v>
      </c>
      <c r="J86" s="94">
        <f t="shared" si="18"/>
        <v>0</v>
      </c>
      <c r="K86" s="94">
        <f t="shared" si="18"/>
        <v>0</v>
      </c>
      <c r="L86" s="94">
        <f t="shared" si="18"/>
        <v>0</v>
      </c>
      <c r="M86" s="94">
        <f t="shared" si="18"/>
        <v>0</v>
      </c>
      <c r="N86" s="94">
        <f t="shared" si="18"/>
        <v>0</v>
      </c>
      <c r="O86" s="94">
        <f t="shared" si="18"/>
        <v>0</v>
      </c>
      <c r="P86" s="94">
        <f t="shared" si="18"/>
        <v>0</v>
      </c>
      <c r="Q86" s="94">
        <f t="shared" si="18"/>
        <v>0</v>
      </c>
      <c r="R86" s="94">
        <f>SUM(R68:R84)</f>
        <v>0</v>
      </c>
      <c r="S86" s="94">
        <f>SUM(E86:P86)+R86</f>
        <v>0</v>
      </c>
      <c r="T86" s="81"/>
      <c r="U86" s="68"/>
      <c r="V86" s="68"/>
      <c r="W86" s="138"/>
      <c r="X86" s="136"/>
    </row>
    <row r="87" spans="2:26" s="5" customFormat="1" ht="18" hidden="1" customHeight="1">
      <c r="B87" s="26"/>
      <c r="C87" s="49" t="s">
        <v>84</v>
      </c>
      <c r="D87" s="95"/>
      <c r="E87" s="96">
        <f t="shared" ref="E87:Q87" si="19">E86-E85-E50-E55</f>
        <v>0</v>
      </c>
      <c r="F87" s="96">
        <f t="shared" si="19"/>
        <v>0</v>
      </c>
      <c r="G87" s="96">
        <f t="shared" si="19"/>
        <v>0</v>
      </c>
      <c r="H87" s="96">
        <f t="shared" si="19"/>
        <v>0</v>
      </c>
      <c r="I87" s="96">
        <f t="shared" si="19"/>
        <v>0</v>
      </c>
      <c r="J87" s="96">
        <f t="shared" si="19"/>
        <v>0</v>
      </c>
      <c r="K87" s="96">
        <f t="shared" si="19"/>
        <v>0</v>
      </c>
      <c r="L87" s="96">
        <f t="shared" si="19"/>
        <v>0</v>
      </c>
      <c r="M87" s="96">
        <f t="shared" si="19"/>
        <v>0</v>
      </c>
      <c r="N87" s="96">
        <f t="shared" si="19"/>
        <v>0</v>
      </c>
      <c r="O87" s="96">
        <f t="shared" si="19"/>
        <v>0</v>
      </c>
      <c r="P87" s="96">
        <f t="shared" si="19"/>
        <v>0</v>
      </c>
      <c r="Q87" s="96">
        <f t="shared" si="19"/>
        <v>0</v>
      </c>
      <c r="R87" s="97"/>
      <c r="S87" s="77">
        <f>SUM(E87:R87)-Q87</f>
        <v>0</v>
      </c>
      <c r="T87" s="81"/>
      <c r="U87" s="68"/>
      <c r="V87" s="45"/>
      <c r="W87" s="134"/>
      <c r="X87" s="135"/>
    </row>
    <row r="88" spans="2:26">
      <c r="B88" s="14"/>
      <c r="D88" s="119"/>
      <c r="E88" s="117"/>
      <c r="F88" s="117"/>
      <c r="G88" s="117"/>
      <c r="H88" s="117"/>
      <c r="I88" s="120"/>
      <c r="J88" s="120"/>
      <c r="K88" s="120"/>
      <c r="L88" s="120"/>
      <c r="M88" s="120"/>
      <c r="N88" s="120"/>
      <c r="O88" s="120"/>
      <c r="P88" s="317"/>
      <c r="Q88" s="317"/>
      <c r="R88" s="317"/>
      <c r="S88" s="121"/>
      <c r="T88" s="98"/>
      <c r="U88" s="45"/>
      <c r="V88" s="45"/>
    </row>
    <row r="89" spans="2:26" ht="15.75" thickBot="1">
      <c r="B89" s="14"/>
      <c r="F89" s="117"/>
      <c r="G89" s="117"/>
      <c r="H89" s="117"/>
      <c r="I89" s="123"/>
      <c r="J89" s="123"/>
      <c r="K89" s="123"/>
      <c r="L89" s="123"/>
      <c r="M89" s="120"/>
      <c r="N89" s="120"/>
      <c r="O89" s="120"/>
      <c r="P89" s="317"/>
      <c r="Q89" s="317"/>
      <c r="R89" s="317"/>
      <c r="S89" s="124"/>
      <c r="T89" s="98"/>
      <c r="U89" s="45"/>
      <c r="V89" s="45"/>
    </row>
    <row r="90" spans="2:26" ht="15.75" hidden="1">
      <c r="B90" s="14"/>
      <c r="E90" s="148">
        <v>45748</v>
      </c>
      <c r="F90" s="148">
        <v>45778</v>
      </c>
      <c r="G90" s="148">
        <v>45809</v>
      </c>
      <c r="H90" s="148">
        <v>45839</v>
      </c>
      <c r="I90" s="148">
        <v>45870</v>
      </c>
      <c r="J90" s="148">
        <v>45901</v>
      </c>
      <c r="K90" s="148">
        <v>45931</v>
      </c>
      <c r="L90" s="148">
        <v>45962</v>
      </c>
      <c r="M90" s="148">
        <v>45992</v>
      </c>
      <c r="N90" s="148">
        <v>46023</v>
      </c>
      <c r="O90" s="148">
        <v>46054</v>
      </c>
      <c r="P90" s="148">
        <v>46082</v>
      </c>
      <c r="Q90" s="150" t="s">
        <v>41</v>
      </c>
      <c r="T90" s="98"/>
      <c r="U90" s="45"/>
      <c r="V90" s="45"/>
    </row>
    <row r="91" spans="2:26" ht="15.75" hidden="1">
      <c r="B91" s="14"/>
      <c r="C91" s="320" t="s">
        <v>151</v>
      </c>
      <c r="D91" s="321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>
        <f>SUM(E91:P91)</f>
        <v>0</v>
      </c>
      <c r="R91" s="120"/>
      <c r="S91" s="125"/>
      <c r="T91" s="98"/>
      <c r="U91" s="45"/>
      <c r="V91" s="45"/>
    </row>
    <row r="92" spans="2:26" ht="12.75" hidden="1" customHeight="1">
      <c r="B92" s="14"/>
      <c r="F92" s="117"/>
      <c r="G92" s="117"/>
      <c r="H92" s="117"/>
      <c r="I92" s="123"/>
      <c r="J92" s="123"/>
      <c r="K92" s="123"/>
      <c r="L92" s="123"/>
      <c r="M92" s="120"/>
      <c r="N92" s="120"/>
      <c r="O92" s="120"/>
      <c r="P92" s="120"/>
      <c r="Q92" s="120"/>
      <c r="R92" s="120"/>
      <c r="S92" s="125"/>
      <c r="T92" s="98"/>
      <c r="U92" s="45"/>
      <c r="V92" s="45"/>
    </row>
    <row r="93" spans="2:26" ht="12.75" hidden="1" customHeight="1">
      <c r="B93" s="14"/>
      <c r="F93" s="117"/>
      <c r="G93" s="117"/>
      <c r="H93" s="117"/>
      <c r="I93" s="123"/>
      <c r="J93" s="123"/>
      <c r="K93" s="123"/>
      <c r="L93" s="123"/>
      <c r="M93" s="120"/>
      <c r="N93" s="120"/>
      <c r="O93" s="120"/>
      <c r="P93" s="120"/>
      <c r="Q93" s="120"/>
      <c r="R93" s="120"/>
      <c r="S93" s="125"/>
      <c r="T93" s="98"/>
      <c r="U93" s="45"/>
      <c r="V93" s="45"/>
    </row>
    <row r="94" spans="2:26" hidden="1">
      <c r="B94" s="14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9"/>
      <c r="T94" s="65"/>
      <c r="U94" s="45"/>
      <c r="V94" s="45"/>
    </row>
    <row r="95" spans="2:26" ht="15.75" hidden="1">
      <c r="B95" s="14"/>
      <c r="C95" s="147" t="s">
        <v>85</v>
      </c>
      <c r="D95" s="119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9"/>
      <c r="T95" s="65"/>
      <c r="U95" s="45"/>
      <c r="V95" s="45"/>
    </row>
    <row r="96" spans="2:26" ht="15.75" hidden="1">
      <c r="B96" s="14"/>
      <c r="C96" s="147" t="s">
        <v>86</v>
      </c>
      <c r="D96" s="119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9"/>
      <c r="T96" s="65"/>
      <c r="U96" s="45"/>
      <c r="V96" s="45"/>
    </row>
    <row r="97" spans="2:22" ht="15.75" hidden="1">
      <c r="B97" s="14"/>
      <c r="C97" s="147" t="s">
        <v>87</v>
      </c>
      <c r="D97" s="119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9"/>
      <c r="T97" s="65"/>
      <c r="U97" s="45"/>
      <c r="V97" s="45"/>
    </row>
    <row r="98" spans="2:22" ht="15.75" hidden="1">
      <c r="B98" s="14"/>
      <c r="C98" s="147" t="s">
        <v>88</v>
      </c>
      <c r="D98" s="119"/>
      <c r="E98" s="117"/>
      <c r="F98" s="117"/>
      <c r="G98" s="117"/>
      <c r="H98" s="117"/>
      <c r="I98" s="117"/>
      <c r="J98" s="140"/>
      <c r="K98" s="117"/>
      <c r="L98" s="117"/>
      <c r="M98" s="117"/>
      <c r="N98" s="117"/>
      <c r="O98" s="117"/>
      <c r="P98" s="117"/>
      <c r="Q98" s="117"/>
      <c r="R98" s="117"/>
      <c r="S98" s="119"/>
      <c r="T98" s="65"/>
      <c r="U98" s="45"/>
      <c r="V98" s="45"/>
    </row>
    <row r="99" spans="2:22" ht="15.75" hidden="1">
      <c r="B99" s="14"/>
      <c r="C99" s="147" t="s">
        <v>89</v>
      </c>
      <c r="D99" s="119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9"/>
      <c r="T99" s="65"/>
      <c r="U99" s="45"/>
      <c r="V99" s="45"/>
    </row>
    <row r="100" spans="2:22" ht="15.75" hidden="1">
      <c r="B100" s="14"/>
      <c r="C100" s="147" t="s">
        <v>90</v>
      </c>
      <c r="D100" s="119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9"/>
      <c r="T100" s="65"/>
      <c r="U100" s="45"/>
      <c r="V100" s="45"/>
    </row>
    <row r="101" spans="2:22" ht="15.75" hidden="1" thickBot="1">
      <c r="B101" s="14"/>
      <c r="C101" s="122"/>
      <c r="D101" s="119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9"/>
      <c r="T101" s="65"/>
      <c r="U101" s="45"/>
      <c r="V101" s="45"/>
    </row>
    <row r="102" spans="2:22" ht="17.25">
      <c r="B102" s="14"/>
      <c r="C102" s="40" t="s">
        <v>91</v>
      </c>
      <c r="D102" s="99"/>
      <c r="E102" s="100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9"/>
      <c r="T102" s="65"/>
      <c r="U102" s="45"/>
      <c r="V102" s="45"/>
    </row>
    <row r="103" spans="2:22" ht="15.75">
      <c r="B103" s="14"/>
      <c r="C103" s="41" t="s">
        <v>92</v>
      </c>
      <c r="D103" s="101" t="s">
        <v>3</v>
      </c>
      <c r="E103" s="102">
        <f t="shared" ref="E103:E119" si="20">SUMIF($D$34:$D$84,D103,$Q$34:$Q$86)</f>
        <v>0</v>
      </c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9"/>
      <c r="T103" s="65"/>
      <c r="U103" s="45"/>
      <c r="V103" s="45"/>
    </row>
    <row r="104" spans="2:22" ht="15.75" hidden="1">
      <c r="B104" s="14"/>
      <c r="C104" s="41" t="s">
        <v>93</v>
      </c>
      <c r="D104" s="101" t="s">
        <v>7</v>
      </c>
      <c r="E104" s="102">
        <f t="shared" si="20"/>
        <v>0</v>
      </c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9"/>
      <c r="T104" s="65"/>
      <c r="U104" s="45"/>
      <c r="V104" s="45"/>
    </row>
    <row r="105" spans="2:22" ht="15.75">
      <c r="B105" s="14"/>
      <c r="C105" s="41" t="s">
        <v>94</v>
      </c>
      <c r="D105" s="101" t="s">
        <v>6</v>
      </c>
      <c r="E105" s="102">
        <f t="shared" si="20"/>
        <v>0</v>
      </c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9"/>
      <c r="T105" s="65"/>
      <c r="U105" s="45"/>
      <c r="V105" s="45"/>
    </row>
    <row r="106" spans="2:22" ht="15.75" hidden="1">
      <c r="B106" s="14"/>
      <c r="C106" s="41" t="s">
        <v>95</v>
      </c>
      <c r="D106" s="101" t="s">
        <v>61</v>
      </c>
      <c r="E106" s="102">
        <f t="shared" si="20"/>
        <v>0</v>
      </c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9"/>
      <c r="T106" s="65"/>
      <c r="U106" s="45"/>
      <c r="V106" s="45"/>
    </row>
    <row r="107" spans="2:22" ht="15.75" hidden="1">
      <c r="B107" s="14"/>
      <c r="C107" s="41" t="s">
        <v>96</v>
      </c>
      <c r="D107" s="101" t="s">
        <v>64</v>
      </c>
      <c r="E107" s="102">
        <f t="shared" si="20"/>
        <v>0</v>
      </c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9"/>
      <c r="T107" s="65"/>
      <c r="U107" s="45"/>
      <c r="V107" s="45"/>
    </row>
    <row r="108" spans="2:22" ht="15.75" hidden="1">
      <c r="B108" s="14"/>
      <c r="C108" s="41" t="s">
        <v>97</v>
      </c>
      <c r="D108" s="101" t="s">
        <v>98</v>
      </c>
      <c r="E108" s="102">
        <f t="shared" si="20"/>
        <v>0</v>
      </c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9"/>
      <c r="T108" s="65"/>
      <c r="U108" s="45"/>
      <c r="V108" s="45"/>
    </row>
    <row r="109" spans="2:22" ht="15.75" hidden="1">
      <c r="B109" s="14"/>
      <c r="C109" s="41" t="s">
        <v>99</v>
      </c>
      <c r="D109" s="101" t="s">
        <v>100</v>
      </c>
      <c r="E109" s="102">
        <f t="shared" si="20"/>
        <v>0</v>
      </c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9"/>
      <c r="T109" s="65"/>
      <c r="U109" s="45"/>
      <c r="V109" s="45"/>
    </row>
    <row r="110" spans="2:22" ht="15.75" hidden="1">
      <c r="B110" s="14"/>
      <c r="C110" s="41" t="s">
        <v>101</v>
      </c>
      <c r="D110" s="101" t="s">
        <v>71</v>
      </c>
      <c r="E110" s="102">
        <f t="shared" si="20"/>
        <v>0</v>
      </c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9"/>
      <c r="T110" s="65"/>
      <c r="U110" s="45"/>
      <c r="V110" s="45"/>
    </row>
    <row r="111" spans="2:22" ht="15.75" hidden="1">
      <c r="B111" s="14"/>
      <c r="C111" s="41" t="s">
        <v>102</v>
      </c>
      <c r="D111" s="101" t="s">
        <v>76</v>
      </c>
      <c r="E111" s="103">
        <f t="shared" si="20"/>
        <v>0</v>
      </c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9"/>
      <c r="T111" s="65"/>
      <c r="U111" s="45"/>
      <c r="V111" s="45"/>
    </row>
    <row r="112" spans="2:22" ht="16.5" hidden="1" thickBot="1">
      <c r="B112" s="14"/>
      <c r="C112" s="43" t="s">
        <v>103</v>
      </c>
      <c r="D112" s="105" t="s">
        <v>80</v>
      </c>
      <c r="E112" s="106">
        <f t="shared" si="20"/>
        <v>0</v>
      </c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65"/>
      <c r="U112" s="45"/>
      <c r="V112" s="45"/>
    </row>
    <row r="113" spans="2:22" ht="15.75" hidden="1">
      <c r="B113" s="14"/>
      <c r="C113" s="240" t="s">
        <v>104</v>
      </c>
      <c r="D113" s="241" t="s">
        <v>105</v>
      </c>
      <c r="E113" s="242">
        <f t="shared" si="20"/>
        <v>0</v>
      </c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65"/>
      <c r="U113" s="45"/>
      <c r="V113" s="45"/>
    </row>
    <row r="114" spans="2:22" ht="15.75" hidden="1">
      <c r="B114" s="14"/>
      <c r="C114" s="42" t="s">
        <v>106</v>
      </c>
      <c r="D114" s="104" t="s">
        <v>107</v>
      </c>
      <c r="E114" s="103">
        <f t="shared" si="20"/>
        <v>0</v>
      </c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65"/>
      <c r="U114" s="45"/>
      <c r="V114" s="45"/>
    </row>
    <row r="115" spans="2:22" ht="15.75" hidden="1">
      <c r="B115" s="14"/>
      <c r="C115" s="42" t="s">
        <v>108</v>
      </c>
      <c r="D115" s="104" t="s">
        <v>109</v>
      </c>
      <c r="E115" s="103">
        <f t="shared" si="20"/>
        <v>0</v>
      </c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65"/>
      <c r="U115" s="45"/>
      <c r="V115" s="45"/>
    </row>
    <row r="116" spans="2:22" ht="15.75" hidden="1">
      <c r="B116" s="14"/>
      <c r="C116" s="42" t="s">
        <v>110</v>
      </c>
      <c r="D116" s="104" t="s">
        <v>5</v>
      </c>
      <c r="E116" s="103">
        <f t="shared" si="20"/>
        <v>0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65"/>
      <c r="U116" s="45"/>
      <c r="V116" s="45"/>
    </row>
    <row r="117" spans="2:22" ht="15.75" hidden="1">
      <c r="B117" s="14"/>
      <c r="C117" s="42" t="s">
        <v>111</v>
      </c>
      <c r="D117" s="104" t="s">
        <v>8</v>
      </c>
      <c r="E117" s="103">
        <f t="shared" si="20"/>
        <v>0</v>
      </c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65"/>
      <c r="U117" s="45"/>
      <c r="V117" s="45"/>
    </row>
    <row r="118" spans="2:22" ht="15.75" hidden="1">
      <c r="B118" s="14"/>
      <c r="C118" s="42" t="s">
        <v>112</v>
      </c>
      <c r="D118" s="104" t="s">
        <v>113</v>
      </c>
      <c r="E118" s="103">
        <f t="shared" si="20"/>
        <v>0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65"/>
      <c r="U118" s="45"/>
      <c r="V118" s="45"/>
    </row>
    <row r="119" spans="2:22" ht="16.5" hidden="1" thickBot="1">
      <c r="B119" s="14"/>
      <c r="C119" s="43" t="s">
        <v>114</v>
      </c>
      <c r="D119" s="105" t="s">
        <v>4</v>
      </c>
      <c r="E119" s="106">
        <f t="shared" si="20"/>
        <v>0</v>
      </c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65"/>
      <c r="U119" s="45"/>
      <c r="V119" s="45"/>
    </row>
    <row r="120" spans="2:22">
      <c r="B120" s="14"/>
      <c r="C120" s="122"/>
      <c r="D120" s="235" t="s">
        <v>115</v>
      </c>
      <c r="E120" s="236">
        <f>SUM(E103:E119)</f>
        <v>0</v>
      </c>
      <c r="F120" s="237" t="s">
        <v>396</v>
      </c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65"/>
      <c r="U120" s="45"/>
      <c r="V120" s="45"/>
    </row>
    <row r="121" spans="2:22" ht="15.75" thickBot="1">
      <c r="B121" s="22"/>
      <c r="C121" s="23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8"/>
      <c r="U121" s="45"/>
      <c r="V121" s="45"/>
    </row>
    <row r="122" spans="2:22">
      <c r="D122" s="30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2:22">
      <c r="D123" s="30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2:22" hidden="1"/>
    <row r="125" spans="2:22" ht="15.75" hidden="1" thickBot="1">
      <c r="D125" s="6"/>
    </row>
    <row r="126" spans="2:22" hidden="1">
      <c r="B126" s="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3"/>
    </row>
    <row r="127" spans="2:22" ht="18.75" hidden="1">
      <c r="B127" s="14"/>
      <c r="C127" s="8" t="s">
        <v>116</v>
      </c>
      <c r="D127" s="33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21"/>
      <c r="S127" s="15"/>
    </row>
    <row r="128" spans="2:22" ht="18.75" hidden="1">
      <c r="B128" s="14"/>
      <c r="C128" s="8"/>
      <c r="D128" s="318" t="s">
        <v>40</v>
      </c>
      <c r="E128" s="27">
        <v>44287</v>
      </c>
      <c r="F128" s="27">
        <v>44317</v>
      </c>
      <c r="G128" s="27">
        <v>44348</v>
      </c>
      <c r="H128" s="27">
        <v>44378</v>
      </c>
      <c r="I128" s="27">
        <v>44409</v>
      </c>
      <c r="J128" s="27">
        <v>44440</v>
      </c>
      <c r="K128" s="27">
        <v>44470</v>
      </c>
      <c r="L128" s="27">
        <v>44501</v>
      </c>
      <c r="M128" s="27">
        <v>44531</v>
      </c>
      <c r="N128" s="27">
        <v>44562</v>
      </c>
      <c r="O128" s="27">
        <v>44593</v>
      </c>
      <c r="P128" s="27">
        <v>44621</v>
      </c>
      <c r="Q128" s="27"/>
      <c r="R128" s="17" t="s">
        <v>43</v>
      </c>
      <c r="S128" s="15"/>
    </row>
    <row r="129" spans="1:19" ht="15.75" hidden="1">
      <c r="B129" s="14"/>
      <c r="D129" s="319"/>
      <c r="E129" s="27" t="s">
        <v>44</v>
      </c>
      <c r="F129" s="27" t="s">
        <v>44</v>
      </c>
      <c r="G129" s="27" t="s">
        <v>117</v>
      </c>
      <c r="H129" s="27" t="s">
        <v>44</v>
      </c>
      <c r="I129" s="27" t="s">
        <v>44</v>
      </c>
      <c r="J129" s="27" t="s">
        <v>44</v>
      </c>
      <c r="K129" s="27" t="s">
        <v>44</v>
      </c>
      <c r="L129" s="27" t="s">
        <v>44</v>
      </c>
      <c r="M129" s="27" t="s">
        <v>44</v>
      </c>
      <c r="N129" s="27" t="s">
        <v>44</v>
      </c>
      <c r="O129" s="27" t="s">
        <v>44</v>
      </c>
      <c r="P129" s="27" t="s">
        <v>44</v>
      </c>
      <c r="Q129" s="27"/>
      <c r="R129" s="17"/>
      <c r="S129" s="15"/>
    </row>
    <row r="130" spans="1:19" ht="15.75" hidden="1">
      <c r="A130" t="s">
        <v>118</v>
      </c>
      <c r="B130" s="14"/>
      <c r="C130" s="18"/>
      <c r="D130" s="2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18"/>
      <c r="R130" s="32"/>
      <c r="S130" s="15"/>
    </row>
    <row r="131" spans="1:19" ht="15.75" hidden="1">
      <c r="B131" s="14"/>
      <c r="C131" s="2"/>
      <c r="D131" s="2"/>
      <c r="E131" s="28"/>
      <c r="F131" s="28"/>
      <c r="G131" s="28"/>
      <c r="H131" s="28"/>
      <c r="I131" s="28"/>
      <c r="J131" s="34"/>
      <c r="K131" s="28"/>
      <c r="L131" s="28"/>
      <c r="M131" s="28"/>
      <c r="N131" s="28"/>
      <c r="O131" s="28"/>
      <c r="P131" s="28"/>
      <c r="Q131" s="18"/>
      <c r="R131" s="32"/>
      <c r="S131" s="15"/>
    </row>
    <row r="132" spans="1:19" ht="15.75" hidden="1">
      <c r="B132" s="14"/>
      <c r="C132" s="2"/>
      <c r="D132" s="2"/>
      <c r="E132" s="28"/>
      <c r="F132" s="28"/>
      <c r="G132" s="28"/>
      <c r="H132" s="28"/>
      <c r="I132" s="28"/>
      <c r="J132" s="34"/>
      <c r="K132" s="28"/>
      <c r="L132" s="28"/>
      <c r="M132" s="28"/>
      <c r="N132" s="28"/>
      <c r="O132" s="28"/>
      <c r="P132" s="28"/>
      <c r="Q132" s="18"/>
      <c r="R132" s="32"/>
      <c r="S132" s="15"/>
    </row>
    <row r="133" spans="1:19" ht="15.75" hidden="1">
      <c r="B133" s="14"/>
      <c r="C133" s="2"/>
      <c r="D133" s="2"/>
      <c r="E133" s="28"/>
      <c r="F133" s="28"/>
      <c r="G133" s="28"/>
      <c r="H133" s="28"/>
      <c r="I133" s="28"/>
      <c r="J133" s="29"/>
      <c r="K133" s="28"/>
      <c r="L133" s="28"/>
      <c r="M133" s="28"/>
      <c r="N133" s="28"/>
      <c r="O133" s="28"/>
      <c r="P133" s="28"/>
      <c r="Q133" s="18"/>
      <c r="R133" s="32"/>
      <c r="S133" s="15"/>
    </row>
    <row r="134" spans="1:19" ht="15.75" hidden="1">
      <c r="B134" s="14"/>
      <c r="C134" s="2"/>
      <c r="D134" s="2"/>
      <c r="E134" s="18"/>
      <c r="F134" s="18"/>
      <c r="G134" s="18"/>
      <c r="H134" s="18"/>
      <c r="I134" s="18"/>
      <c r="J134" s="18"/>
      <c r="K134" s="28"/>
      <c r="L134" s="18"/>
      <c r="M134" s="18"/>
      <c r="N134" s="18"/>
      <c r="O134" s="18"/>
      <c r="P134" s="18"/>
      <c r="Q134" s="18"/>
      <c r="R134" s="32"/>
      <c r="S134" s="15"/>
    </row>
    <row r="135" spans="1:19" ht="15.75" hidden="1">
      <c r="B135" s="14"/>
      <c r="C135" s="2"/>
      <c r="D135" s="2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5"/>
    </row>
    <row r="136" spans="1:19" ht="18.75" hidden="1">
      <c r="B136" s="14"/>
      <c r="C136" s="35" t="s">
        <v>43</v>
      </c>
      <c r="D136" s="3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15"/>
    </row>
    <row r="137" spans="1:19" ht="15.75" hidden="1" thickBot="1"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</row>
    <row r="138" spans="1:19" hidden="1"/>
  </sheetData>
  <sheetProtection algorithmName="SHA-512" hashValue="w2p4/w4BHcqxcIeoD06fnIZLNJbi/t7KVR/NlrjWz8qynY8Yd6WRYLN+M3ac3JW8bNZ/x/MQ4k96XEf1YaM+5w==" saltValue="6h7vlSwgkFhF9fdW81nG/Q==" spinCount="100000" sheet="1" objects="1" scenarios="1"/>
  <mergeCells count="4">
    <mergeCell ref="D32:D33"/>
    <mergeCell ref="P88:R89"/>
    <mergeCell ref="D128:D129"/>
    <mergeCell ref="C91:D91"/>
  </mergeCells>
  <phoneticPr fontId="94" type="noConversion"/>
  <conditionalFormatting sqref="D13:P14 Q13:V25 D15:H15 J15:P15 D16:P16 D17:G18 I17:J18 L17:P18 D19:P25 D26:V48 D49:U54 V49:V56 E55:U55 D56:I56 K56:U56 D57:V88 F89:V89 T90:V90 E91:V91 F92:V120 D95:E120 D121:V121">
    <cfRule type="cellIs" dxfId="31" priority="10" operator="equal">
      <formula>0</formula>
    </cfRule>
  </conditionalFormatting>
  <conditionalFormatting sqref="D14:P14 Q14:S25 D15:H15 J15:P15 D16:P16 D17:G18 I17:J18 L17:P18 D19:P25 D26:R26 D27:S54 E55:S55 D56:I56 K56:S56 D57:S88 F89:S89 E91:S91 F92:S111 D95:E119">
    <cfRule type="cellIs" dxfId="30" priority="20" operator="lessThan">
      <formula>0</formula>
    </cfRule>
  </conditionalFormatting>
  <conditionalFormatting sqref="E90:Q90">
    <cfRule type="cellIs" dxfId="29" priority="5" operator="equal">
      <formula>0</formula>
    </cfRule>
    <cfRule type="cellIs" dxfId="28" priority="6" operator="lessThan">
      <formula>0</formula>
    </cfRule>
  </conditionalFormatting>
  <conditionalFormatting sqref="E50:R50">
    <cfRule type="cellIs" dxfId="27" priority="42" operator="lessThan">
      <formula>0</formula>
    </cfRule>
  </conditionalFormatting>
  <conditionalFormatting sqref="E87:S87">
    <cfRule type="cellIs" dxfId="26" priority="21" operator="notEqual">
      <formula>0</formula>
    </cfRule>
  </conditionalFormatting>
  <conditionalFormatting sqref="H17">
    <cfRule type="cellIs" dxfId="25" priority="3" operator="equal">
      <formula>0</formula>
    </cfRule>
    <cfRule type="cellIs" dxfId="24" priority="4" operator="lessThan">
      <formula>0</formula>
    </cfRule>
  </conditionalFormatting>
  <conditionalFormatting sqref="K17">
    <cfRule type="cellIs" dxfId="23" priority="1" operator="equal">
      <formula>0</formula>
    </cfRule>
    <cfRule type="cellIs" dxfId="22" priority="2" operator="lessThan">
      <formula>0</formula>
    </cfRule>
  </conditionalFormatting>
  <conditionalFormatting sqref="S26">
    <cfRule type="cellIs" dxfId="21" priority="18" operator="equal">
      <formula>0</formula>
    </cfRule>
    <cfRule type="expression" dxfId="20" priority="19">
      <formula>0</formula>
    </cfRule>
  </conditionalFormatting>
  <conditionalFormatting sqref="S88">
    <cfRule type="containsText" dxfId="19" priority="34" operator="containsText" text="False">
      <formula>NOT(ISERROR(SEARCH("False",S88)))</formula>
    </cfRule>
  </conditionalFormatting>
  <conditionalFormatting sqref="U7:X9 AH10:AK27 U28:X29 V30:Y46 W49:Y50 V49:V67 X51:Y67 V57:Y86 W87:Y87 V88:Y121 U122:X122">
    <cfRule type="expression" dxfId="18" priority="51">
      <formula>0</formula>
    </cfRule>
  </conditionalFormatting>
  <conditionalFormatting sqref="U33:X46 U49:V67 X51:Y67 U87 W87:Y87">
    <cfRule type="cellIs" dxfId="17" priority="24" operator="equal">
      <formula>0</formula>
    </cfRule>
  </conditionalFormatting>
  <conditionalFormatting sqref="V57:V67 W49:X50 X51:X67 W32:X46">
    <cfRule type="colorScale" priority="50">
      <colorScale>
        <cfvo type="num" val="&quot;&lt;0&quot;"/>
        <cfvo type="num" val="0"/>
        <color theme="1"/>
        <color theme="0"/>
      </colorScale>
    </cfRule>
  </conditionalFormatting>
  <conditionalFormatting sqref="W49:W50 V57:V67 W83">
    <cfRule type="cellIs" dxfId="16" priority="46" operator="between">
      <formula>0.09999999999</formula>
      <formula>-1</formula>
    </cfRule>
  </conditionalFormatting>
  <conditionalFormatting sqref="W87">
    <cfRule type="cellIs" dxfId="15" priority="22" operator="between">
      <formula>0.09999999999</formula>
      <formula>-1</formula>
    </cfRule>
  </conditionalFormatting>
  <conditionalFormatting sqref="W49:X49 U68:X68 V70:V74 V79:V84 U83:Y83">
    <cfRule type="cellIs" dxfId="14" priority="7" operator="equal">
      <formula>0</formula>
    </cfRule>
  </conditionalFormatting>
  <conditionalFormatting sqref="W49:X50 X51:X67 V57:V67 W83:X83">
    <cfRule type="cellIs" dxfId="13" priority="47" operator="between">
      <formula>0.00999999999</formula>
      <formula>0</formula>
    </cfRule>
  </conditionalFormatting>
  <conditionalFormatting sqref="W80:X83 W68:X78">
    <cfRule type="colorScale" priority="8">
      <colorScale>
        <cfvo type="num" val="&quot;&lt;0&quot;"/>
        <cfvo type="num" val="0"/>
        <color theme="1"/>
        <color theme="0"/>
      </colorScale>
    </cfRule>
  </conditionalFormatting>
  <conditionalFormatting sqref="W87:X87">
    <cfRule type="cellIs" dxfId="12" priority="23" operator="between">
      <formula>0.00999999999</formula>
      <formula>0</formula>
    </cfRule>
    <cfRule type="colorScale" priority="25">
      <colorScale>
        <cfvo type="num" val="&quot;&lt;0&quot;"/>
        <cfvo type="num" val="0"/>
        <color theme="1"/>
        <color theme="0"/>
      </colorScale>
    </cfRule>
  </conditionalFormatting>
  <conditionalFormatting sqref="W50:Y50">
    <cfRule type="cellIs" dxfId="11" priority="49" operator="equal">
      <formula>0</formula>
    </cfRule>
  </conditionalFormatting>
  <conditionalFormatting sqref="AH47:AK48">
    <cfRule type="expression" dxfId="10" priority="12">
      <formula>0</formula>
    </cfRule>
  </conditionalFormatting>
  <hyperlinks>
    <hyperlink ref="C57" r:id="rId1" display="Teaches' Pension Employer Contribution Grant" xr:uid="{4CCB3455-5CF0-4E91-B1C6-690E016E4612}"/>
    <hyperlink ref="C58" r:id="rId2" xr:uid="{721427D9-F38B-4CBC-A1E4-C10959FAB220}"/>
    <hyperlink ref="C69" r:id="rId3" xr:uid="{24133DCE-B348-4591-B4A2-9B06C503DCAB}"/>
    <hyperlink ref="C75" r:id="rId4" xr:uid="{E46CAF17-B883-4F0A-8E13-0D40CDDE1615}"/>
    <hyperlink ref="C79" r:id="rId5" xr:uid="{ABE68501-6044-4164-B8E4-C545110D2843}"/>
    <hyperlink ref="C68" r:id="rId6" xr:uid="{B3BB876E-9F06-43E8-86CA-235A3DAD578C}"/>
    <hyperlink ref="C76" r:id="rId7" xr:uid="{1CDB262C-D963-4DCD-B591-20C568CA94E2}"/>
    <hyperlink ref="C80" r:id="rId8" xr:uid="{5A39BFDD-5FD1-4687-8FD2-7CB70797FE3D}"/>
    <hyperlink ref="C81" r:id="rId9" xr:uid="{4B4364C1-042C-4AED-ADCE-691973385024}"/>
    <hyperlink ref="C74" r:id="rId10" xr:uid="{35F6E6AD-1429-41CC-B5FB-98C1DE7A5573}"/>
    <hyperlink ref="C59" r:id="rId11" xr:uid="{4D74BE08-740B-4923-BCCE-895B32C40E46}"/>
    <hyperlink ref="C60" r:id="rId12" display="Teaches' Pension Employer Contribution Grant" xr:uid="{53B3AB0C-FB81-403F-8648-B6B6DA2C97D3}"/>
    <hyperlink ref="C61" r:id="rId13" display="Teachers' pay additional grant" xr:uid="{208A51AC-FDDC-49C2-8EC3-DF5D3B0195E0}"/>
    <hyperlink ref="C66" r:id="rId14" xr:uid="{84C0DDB8-6ECA-40C0-B628-D801CAC45AAD}"/>
    <hyperlink ref="C67" r:id="rId15" xr:uid="{83E44DBC-C093-4358-9253-CA2B91C480C9}"/>
    <hyperlink ref="C82" r:id="rId16" xr:uid="{326F3B25-83F8-43DF-96EB-28A8B34641DC}"/>
    <hyperlink ref="C63" r:id="rId17" xr:uid="{D0FEF80D-723C-471B-851B-FBDD66158299}"/>
  </hyperlinks>
  <pageMargins left="0.25" right="0.25" top="0.75" bottom="0.75" header="0.3" footer="0.3"/>
  <pageSetup paperSize="9" scale="42" orientation="landscape" r:id="rId18"/>
  <headerFooter>
    <oddFooter>&amp;C_x000D_&amp;1#&amp;"Calibri"&amp;10&amp;K000000 OFFICIAL</oddFooter>
  </headerFooter>
  <drawing r:id="rId1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EC2428-B561-492B-A19F-BD17C6CF575E}">
          <x14:formula1>
            <xm:f>Lookup!$A$2:$A$258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ADC-163A-4CDE-AAE2-A1EE7C263F73}">
  <sheetPr codeName="Sheet10">
    <tabColor theme="6" tint="0.59999389629810485"/>
  </sheetPr>
  <dimension ref="A1:AJ274"/>
  <sheetViews>
    <sheetView zoomScale="80" zoomScaleNormal="80" workbookViewId="0">
      <pane xSplit="2" ySplit="7" topLeftCell="C242" activePane="bottomRight" state="frozen"/>
      <selection pane="topRight" activeCell="D1" sqref="D1"/>
      <selection pane="bottomLeft" activeCell="A8" sqref="A8"/>
      <selection pane="bottomRight" activeCell="I276" sqref="I276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4" width="14.28515625" bestFit="1" customWidth="1"/>
    <col min="5" max="5" width="14.7109375" style="250" customWidth="1"/>
    <col min="6" max="6" width="16.28515625" style="250" customWidth="1"/>
    <col min="7" max="7" width="16" style="250" customWidth="1"/>
    <col min="9" max="9" width="14.28515625" style="257" bestFit="1" customWidth="1"/>
    <col min="11" max="12" width="14.28515625" bestFit="1" customWidth="1"/>
    <col min="31" max="31" width="14.28515625" style="265" bestFit="1" customWidth="1"/>
    <col min="33" max="33" width="14.28515625" bestFit="1" customWidth="1"/>
    <col min="34" max="34" width="13" bestFit="1" customWidth="1"/>
    <col min="35" max="35" width="14.28515625" bestFit="1" customWidth="1"/>
    <col min="36" max="36" width="12.42578125" bestFit="1" customWidth="1"/>
  </cols>
  <sheetData>
    <row r="1" spans="1:36">
      <c r="A1" s="1" t="s">
        <v>439</v>
      </c>
      <c r="B1" s="1"/>
    </row>
    <row r="2" spans="1:36">
      <c r="A2">
        <v>1</v>
      </c>
      <c r="B2">
        <v>2</v>
      </c>
      <c r="C2">
        <v>3</v>
      </c>
      <c r="D2">
        <v>4</v>
      </c>
      <c r="E2" s="250">
        <v>5</v>
      </c>
      <c r="F2" s="250">
        <v>6</v>
      </c>
      <c r="G2" s="250">
        <v>7</v>
      </c>
      <c r="H2">
        <v>8</v>
      </c>
      <c r="I2" s="257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 s="265">
        <v>31</v>
      </c>
      <c r="AF2">
        <v>32</v>
      </c>
      <c r="AG2">
        <v>33</v>
      </c>
      <c r="AH2">
        <v>34</v>
      </c>
      <c r="AI2">
        <v>35</v>
      </c>
      <c r="AJ2">
        <v>36</v>
      </c>
    </row>
    <row r="3" spans="1:36">
      <c r="C3" s="46"/>
      <c r="D3" s="46" t="s">
        <v>119</v>
      </c>
      <c r="E3" s="251" t="s">
        <v>3</v>
      </c>
      <c r="F3" s="251" t="s">
        <v>7</v>
      </c>
      <c r="G3" s="251" t="s">
        <v>6</v>
      </c>
      <c r="I3" s="258" t="s">
        <v>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6">
      <c r="C4" s="46"/>
      <c r="D4" s="46" t="s">
        <v>120</v>
      </c>
    </row>
    <row r="5" spans="1:36">
      <c r="C5" s="46"/>
      <c r="D5" s="46"/>
    </row>
    <row r="6" spans="1:36" ht="15.75" thickBot="1">
      <c r="E6" s="256" t="s">
        <v>418</v>
      </c>
      <c r="F6" s="252"/>
      <c r="G6" s="252"/>
      <c r="I6" s="259"/>
      <c r="K6" s="262" t="s">
        <v>436</v>
      </c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</row>
    <row r="7" spans="1:36" ht="30.75" thickBot="1">
      <c r="A7" s="151" t="s">
        <v>0</v>
      </c>
      <c r="B7" s="152" t="s">
        <v>1</v>
      </c>
      <c r="C7" s="154" t="s">
        <v>2</v>
      </c>
      <c r="D7" s="169"/>
      <c r="E7" s="253" t="s">
        <v>434</v>
      </c>
      <c r="F7" s="253" t="s">
        <v>435</v>
      </c>
      <c r="G7" s="253" t="s">
        <v>148</v>
      </c>
      <c r="I7" s="260" t="s">
        <v>148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E7" s="266" t="s">
        <v>437</v>
      </c>
      <c r="AG7" s="155" t="s">
        <v>3</v>
      </c>
      <c r="AH7" s="156" t="s">
        <v>7</v>
      </c>
      <c r="AI7" s="156" t="s">
        <v>6</v>
      </c>
      <c r="AJ7" s="158" t="s">
        <v>129</v>
      </c>
    </row>
    <row r="8" spans="1:36">
      <c r="A8" s="167">
        <v>3318</v>
      </c>
      <c r="B8" s="159">
        <v>147669</v>
      </c>
      <c r="C8" s="159" t="s">
        <v>154</v>
      </c>
      <c r="D8" s="160"/>
      <c r="E8" s="254"/>
      <c r="F8" s="254"/>
      <c r="G8" s="254">
        <v>169389.5</v>
      </c>
      <c r="I8" s="261">
        <v>0</v>
      </c>
      <c r="AE8" s="267">
        <f>SUM(D8:AC8)</f>
        <v>169389.5</v>
      </c>
      <c r="AG8" s="268">
        <f>SUMIFS($E8:$AC8,$E$3:$AC$3,AG$7)</f>
        <v>0</v>
      </c>
      <c r="AH8" s="268">
        <f t="shared" ref="AH8:AI23" si="0">SUMIFS($E8:$AC8,$E$3:$AC$3,AH$7)</f>
        <v>0</v>
      </c>
      <c r="AI8" s="268">
        <f t="shared" si="0"/>
        <v>169389.5</v>
      </c>
      <c r="AJ8" s="269">
        <f>SUM(AG8:AI8)-AE8</f>
        <v>0</v>
      </c>
    </row>
    <row r="9" spans="1:36">
      <c r="A9" s="168">
        <v>2020</v>
      </c>
      <c r="B9" s="2">
        <v>139443</v>
      </c>
      <c r="C9" s="2" t="s">
        <v>155</v>
      </c>
      <c r="D9" s="30"/>
      <c r="E9" s="254"/>
      <c r="F9" s="254"/>
      <c r="G9" s="254">
        <v>218564.33</v>
      </c>
      <c r="I9" s="261">
        <v>0</v>
      </c>
      <c r="AE9" s="267">
        <f t="shared" ref="AE9:AE72" si="1">SUM(D9:AC9)</f>
        <v>218564.33</v>
      </c>
      <c r="AG9" s="268">
        <f t="shared" ref="AG9:AI72" si="2">SUMIFS($E9:$AC9,$E$3:$AC$3,AG$7)</f>
        <v>0</v>
      </c>
      <c r="AH9" s="268">
        <f t="shared" si="0"/>
        <v>0</v>
      </c>
      <c r="AI9" s="268">
        <f t="shared" si="0"/>
        <v>218564.33</v>
      </c>
      <c r="AJ9" s="269">
        <f t="shared" ref="AJ9:AJ72" si="3">SUM(AG9:AI9)-AE9</f>
        <v>0</v>
      </c>
    </row>
    <row r="10" spans="1:36">
      <c r="A10" s="168">
        <v>3433</v>
      </c>
      <c r="B10" s="2">
        <v>140889</v>
      </c>
      <c r="C10" s="2" t="s">
        <v>156</v>
      </c>
      <c r="D10" s="30"/>
      <c r="E10" s="254"/>
      <c r="F10" s="254"/>
      <c r="G10" s="254">
        <v>0</v>
      </c>
      <c r="I10" s="261">
        <v>468116</v>
      </c>
      <c r="AE10" s="267">
        <f t="shared" si="1"/>
        <v>468116</v>
      </c>
      <c r="AG10" s="268">
        <f t="shared" si="2"/>
        <v>0</v>
      </c>
      <c r="AH10" s="268">
        <f t="shared" si="0"/>
        <v>0</v>
      </c>
      <c r="AI10" s="268">
        <f t="shared" si="0"/>
        <v>468116</v>
      </c>
      <c r="AJ10" s="269">
        <f t="shared" si="3"/>
        <v>0</v>
      </c>
    </row>
    <row r="11" spans="1:36">
      <c r="A11" s="168">
        <v>2144</v>
      </c>
      <c r="B11" s="2">
        <v>140656</v>
      </c>
      <c r="C11" s="2" t="s">
        <v>157</v>
      </c>
      <c r="D11" s="30"/>
      <c r="E11" s="254"/>
      <c r="F11" s="254"/>
      <c r="G11" s="254">
        <v>0</v>
      </c>
      <c r="I11" s="261">
        <v>205745.01</v>
      </c>
      <c r="AE11" s="267">
        <f t="shared" si="1"/>
        <v>205745.01</v>
      </c>
      <c r="AG11" s="268">
        <f t="shared" si="2"/>
        <v>0</v>
      </c>
      <c r="AH11" s="268">
        <f t="shared" si="0"/>
        <v>0</v>
      </c>
      <c r="AI11" s="268">
        <f t="shared" si="0"/>
        <v>205745.01</v>
      </c>
      <c r="AJ11" s="269">
        <f t="shared" si="3"/>
        <v>0</v>
      </c>
    </row>
    <row r="12" spans="1:36">
      <c r="A12" s="168">
        <v>4804</v>
      </c>
      <c r="B12" s="2">
        <v>146124</v>
      </c>
      <c r="C12" s="2" t="s">
        <v>158</v>
      </c>
      <c r="D12" s="30"/>
      <c r="E12" s="254"/>
      <c r="F12" s="254"/>
      <c r="G12" s="254">
        <v>157630.82</v>
      </c>
      <c r="I12" s="261">
        <v>0</v>
      </c>
      <c r="AE12" s="267">
        <f t="shared" si="1"/>
        <v>157630.82</v>
      </c>
      <c r="AG12" s="268">
        <f t="shared" si="2"/>
        <v>0</v>
      </c>
      <c r="AH12" s="268">
        <f t="shared" si="0"/>
        <v>0</v>
      </c>
      <c r="AI12" s="268">
        <f t="shared" si="0"/>
        <v>157630.82</v>
      </c>
      <c r="AJ12" s="269">
        <f t="shared" si="3"/>
        <v>0</v>
      </c>
    </row>
    <row r="13" spans="1:36">
      <c r="A13" s="168">
        <v>4031</v>
      </c>
      <c r="B13" s="2">
        <v>145580</v>
      </c>
      <c r="C13" s="2" t="s">
        <v>159</v>
      </c>
      <c r="D13" s="30"/>
      <c r="E13" s="254"/>
      <c r="F13" s="254"/>
      <c r="G13" s="254">
        <v>202499</v>
      </c>
      <c r="I13" s="261">
        <v>0</v>
      </c>
      <c r="AE13" s="267">
        <f t="shared" si="1"/>
        <v>202499</v>
      </c>
      <c r="AG13" s="268">
        <f t="shared" si="2"/>
        <v>0</v>
      </c>
      <c r="AH13" s="268">
        <f t="shared" si="0"/>
        <v>0</v>
      </c>
      <c r="AI13" s="268">
        <f t="shared" si="0"/>
        <v>202499</v>
      </c>
      <c r="AJ13" s="269">
        <f t="shared" si="3"/>
        <v>0</v>
      </c>
    </row>
    <row r="14" spans="1:36">
      <c r="A14" s="168">
        <v>4013</v>
      </c>
      <c r="B14" s="2">
        <v>140014</v>
      </c>
      <c r="C14" s="2" t="s">
        <v>160</v>
      </c>
      <c r="D14" s="30"/>
      <c r="E14" s="254"/>
      <c r="F14" s="254"/>
      <c r="G14" s="254">
        <v>274900.33</v>
      </c>
      <c r="I14" s="261">
        <v>0</v>
      </c>
      <c r="AE14" s="267">
        <f t="shared" si="1"/>
        <v>274900.33</v>
      </c>
      <c r="AG14" s="268">
        <f t="shared" si="2"/>
        <v>0</v>
      </c>
      <c r="AH14" s="268">
        <f t="shared" si="0"/>
        <v>0</v>
      </c>
      <c r="AI14" s="268">
        <f t="shared" si="0"/>
        <v>274900.33</v>
      </c>
      <c r="AJ14" s="269">
        <f t="shared" si="3"/>
        <v>0</v>
      </c>
    </row>
    <row r="15" spans="1:36">
      <c r="A15" s="168">
        <v>4001</v>
      </c>
      <c r="B15" s="2">
        <v>137578</v>
      </c>
      <c r="C15" s="2" t="s">
        <v>161</v>
      </c>
      <c r="D15" s="30"/>
      <c r="E15" s="254"/>
      <c r="F15" s="254"/>
      <c r="G15" s="254">
        <v>348103</v>
      </c>
      <c r="I15" s="261">
        <v>0</v>
      </c>
      <c r="AE15" s="267">
        <f t="shared" si="1"/>
        <v>348103</v>
      </c>
      <c r="AG15" s="268">
        <f t="shared" si="2"/>
        <v>0</v>
      </c>
      <c r="AH15" s="268">
        <f t="shared" si="0"/>
        <v>0</v>
      </c>
      <c r="AI15" s="268">
        <f t="shared" si="0"/>
        <v>348103</v>
      </c>
      <c r="AJ15" s="269">
        <f t="shared" si="3"/>
        <v>0</v>
      </c>
    </row>
    <row r="16" spans="1:36">
      <c r="A16" s="168">
        <v>6908</v>
      </c>
      <c r="B16" s="2">
        <v>135970</v>
      </c>
      <c r="C16" s="2" t="s">
        <v>162</v>
      </c>
      <c r="D16" s="30"/>
      <c r="E16" s="254"/>
      <c r="F16" s="254"/>
      <c r="G16" s="254">
        <v>194445</v>
      </c>
      <c r="I16" s="261">
        <v>0</v>
      </c>
      <c r="AE16" s="267">
        <f t="shared" si="1"/>
        <v>194445</v>
      </c>
      <c r="AG16" s="268">
        <f t="shared" si="2"/>
        <v>0</v>
      </c>
      <c r="AH16" s="268">
        <f t="shared" si="0"/>
        <v>0</v>
      </c>
      <c r="AI16" s="268">
        <f t="shared" si="0"/>
        <v>194445</v>
      </c>
      <c r="AJ16" s="269">
        <f t="shared" si="3"/>
        <v>0</v>
      </c>
    </row>
    <row r="17" spans="1:36">
      <c r="A17" s="168">
        <v>2056</v>
      </c>
      <c r="B17" s="2">
        <v>138397</v>
      </c>
      <c r="C17" s="2" t="s">
        <v>163</v>
      </c>
      <c r="D17" s="30"/>
      <c r="E17" s="254"/>
      <c r="F17" s="254"/>
      <c r="G17" s="254">
        <v>88448</v>
      </c>
      <c r="I17" s="261">
        <v>0</v>
      </c>
      <c r="AE17" s="267">
        <f t="shared" si="1"/>
        <v>88448</v>
      </c>
      <c r="AG17" s="268">
        <f t="shared" si="2"/>
        <v>0</v>
      </c>
      <c r="AH17" s="268">
        <f t="shared" si="0"/>
        <v>0</v>
      </c>
      <c r="AI17" s="268">
        <f t="shared" si="0"/>
        <v>88448</v>
      </c>
      <c r="AJ17" s="269">
        <f t="shared" si="3"/>
        <v>0</v>
      </c>
    </row>
    <row r="18" spans="1:36">
      <c r="A18" s="168">
        <v>4019</v>
      </c>
      <c r="B18" s="2">
        <v>141752</v>
      </c>
      <c r="C18" s="2" t="s">
        <v>164</v>
      </c>
      <c r="D18" s="30"/>
      <c r="E18" s="254"/>
      <c r="F18" s="254"/>
      <c r="G18" s="254">
        <v>254228.25</v>
      </c>
      <c r="I18" s="261">
        <v>0</v>
      </c>
      <c r="AE18" s="267">
        <f t="shared" si="1"/>
        <v>254228.25</v>
      </c>
      <c r="AG18" s="268">
        <f t="shared" si="2"/>
        <v>0</v>
      </c>
      <c r="AH18" s="268">
        <f t="shared" si="0"/>
        <v>0</v>
      </c>
      <c r="AI18" s="268">
        <f t="shared" si="0"/>
        <v>254228.25</v>
      </c>
      <c r="AJ18" s="269">
        <f t="shared" si="3"/>
        <v>0</v>
      </c>
    </row>
    <row r="19" spans="1:36">
      <c r="A19" s="168">
        <v>4220</v>
      </c>
      <c r="B19" s="2">
        <v>136882</v>
      </c>
      <c r="C19" s="2" t="s">
        <v>165</v>
      </c>
      <c r="D19" s="30"/>
      <c r="E19" s="254"/>
      <c r="F19" s="254"/>
      <c r="G19" s="254">
        <v>178901.75</v>
      </c>
      <c r="I19" s="261">
        <v>0</v>
      </c>
      <c r="AE19" s="267">
        <f t="shared" si="1"/>
        <v>178901.75</v>
      </c>
      <c r="AG19" s="268">
        <f t="shared" si="2"/>
        <v>0</v>
      </c>
      <c r="AH19" s="268">
        <f t="shared" si="0"/>
        <v>0</v>
      </c>
      <c r="AI19" s="268">
        <f t="shared" si="0"/>
        <v>178901.75</v>
      </c>
      <c r="AJ19" s="269">
        <f t="shared" si="3"/>
        <v>0</v>
      </c>
    </row>
    <row r="20" spans="1:36">
      <c r="A20" s="168">
        <v>2443</v>
      </c>
      <c r="B20" s="2">
        <v>142686</v>
      </c>
      <c r="C20" s="2" t="s">
        <v>166</v>
      </c>
      <c r="D20" s="30"/>
      <c r="E20" s="254"/>
      <c r="F20" s="254"/>
      <c r="G20" s="254">
        <v>0</v>
      </c>
      <c r="I20" s="261">
        <v>326151.32999999996</v>
      </c>
      <c r="AE20" s="267">
        <f t="shared" si="1"/>
        <v>326151.32999999996</v>
      </c>
      <c r="AG20" s="268">
        <f t="shared" si="2"/>
        <v>0</v>
      </c>
      <c r="AH20" s="268">
        <f t="shared" si="0"/>
        <v>0</v>
      </c>
      <c r="AI20" s="268">
        <f t="shared" si="0"/>
        <v>326151.32999999996</v>
      </c>
      <c r="AJ20" s="269">
        <f t="shared" si="3"/>
        <v>0</v>
      </c>
    </row>
    <row r="21" spans="1:36">
      <c r="A21" s="168">
        <v>4003</v>
      </c>
      <c r="B21" s="2">
        <v>138222</v>
      </c>
      <c r="C21" s="2" t="s">
        <v>167</v>
      </c>
      <c r="D21" s="30"/>
      <c r="E21" s="254"/>
      <c r="F21" s="254"/>
      <c r="G21" s="254">
        <v>47565</v>
      </c>
      <c r="I21" s="261">
        <v>0</v>
      </c>
      <c r="AE21" s="267">
        <f t="shared" si="1"/>
        <v>47565</v>
      </c>
      <c r="AG21" s="268">
        <f t="shared" si="2"/>
        <v>0</v>
      </c>
      <c r="AH21" s="268">
        <f t="shared" si="0"/>
        <v>0</v>
      </c>
      <c r="AI21" s="268">
        <f t="shared" si="0"/>
        <v>47565</v>
      </c>
      <c r="AJ21" s="269">
        <f t="shared" si="3"/>
        <v>0</v>
      </c>
    </row>
    <row r="22" spans="1:36">
      <c r="A22" s="168">
        <v>3412</v>
      </c>
      <c r="B22" s="2">
        <v>143437</v>
      </c>
      <c r="C22" s="2" t="s">
        <v>168</v>
      </c>
      <c r="D22" s="30"/>
      <c r="E22" s="254"/>
      <c r="F22" s="254"/>
      <c r="G22" s="254">
        <v>280606.5</v>
      </c>
      <c r="I22" s="261">
        <v>0</v>
      </c>
      <c r="AE22" s="267">
        <f t="shared" si="1"/>
        <v>280606.5</v>
      </c>
      <c r="AG22" s="268">
        <f t="shared" si="2"/>
        <v>0</v>
      </c>
      <c r="AH22" s="268">
        <f t="shared" si="0"/>
        <v>0</v>
      </c>
      <c r="AI22" s="268">
        <f t="shared" si="0"/>
        <v>280606.5</v>
      </c>
      <c r="AJ22" s="269">
        <f t="shared" si="3"/>
        <v>0</v>
      </c>
    </row>
    <row r="23" spans="1:36">
      <c r="A23" s="168">
        <v>2450</v>
      </c>
      <c r="B23" s="2">
        <v>138694</v>
      </c>
      <c r="C23" s="2" t="s">
        <v>169</v>
      </c>
      <c r="D23" s="30"/>
      <c r="E23" s="254"/>
      <c r="F23" s="254"/>
      <c r="G23" s="254">
        <v>217096.66999999998</v>
      </c>
      <c r="I23" s="261">
        <v>0</v>
      </c>
      <c r="AE23" s="267">
        <f t="shared" si="1"/>
        <v>217096.66999999998</v>
      </c>
      <c r="AG23" s="268">
        <f t="shared" si="2"/>
        <v>0</v>
      </c>
      <c r="AH23" s="268">
        <f t="shared" si="0"/>
        <v>0</v>
      </c>
      <c r="AI23" s="268">
        <f t="shared" si="0"/>
        <v>217096.66999999998</v>
      </c>
      <c r="AJ23" s="269">
        <f t="shared" si="3"/>
        <v>0</v>
      </c>
    </row>
    <row r="24" spans="1:36">
      <c r="A24" s="168">
        <v>4108</v>
      </c>
      <c r="B24" s="2">
        <v>136589</v>
      </c>
      <c r="C24" s="2" t="s">
        <v>170</v>
      </c>
      <c r="D24" s="30"/>
      <c r="E24" s="254"/>
      <c r="F24" s="254"/>
      <c r="G24" s="254">
        <v>0</v>
      </c>
      <c r="I24" s="261">
        <v>402896.33</v>
      </c>
      <c r="AE24" s="267">
        <f t="shared" si="1"/>
        <v>402896.33</v>
      </c>
      <c r="AG24" s="268">
        <f t="shared" si="2"/>
        <v>0</v>
      </c>
      <c r="AH24" s="268">
        <f t="shared" si="2"/>
        <v>0</v>
      </c>
      <c r="AI24" s="268">
        <f t="shared" si="2"/>
        <v>402896.33</v>
      </c>
      <c r="AJ24" s="269">
        <f t="shared" si="3"/>
        <v>0</v>
      </c>
    </row>
    <row r="25" spans="1:36">
      <c r="A25" s="168">
        <v>2072</v>
      </c>
      <c r="B25" s="2">
        <v>138888</v>
      </c>
      <c r="C25" s="2" t="s">
        <v>171</v>
      </c>
      <c r="D25" s="30"/>
      <c r="E25" s="254"/>
      <c r="F25" s="254"/>
      <c r="G25" s="254">
        <v>0</v>
      </c>
      <c r="I25" s="261">
        <v>702077.39</v>
      </c>
      <c r="AE25" s="267">
        <f t="shared" si="1"/>
        <v>702077.39</v>
      </c>
      <c r="AG25" s="268">
        <f t="shared" si="2"/>
        <v>0</v>
      </c>
      <c r="AH25" s="268">
        <f t="shared" si="2"/>
        <v>0</v>
      </c>
      <c r="AI25" s="268">
        <f t="shared" si="2"/>
        <v>702077.39</v>
      </c>
      <c r="AJ25" s="269">
        <f t="shared" si="3"/>
        <v>0</v>
      </c>
    </row>
    <row r="26" spans="1:36">
      <c r="A26" s="168">
        <v>2211</v>
      </c>
      <c r="B26" s="2">
        <v>150054</v>
      </c>
      <c r="C26" s="2" t="s">
        <v>172</v>
      </c>
      <c r="D26" s="30"/>
      <c r="E26" s="254"/>
      <c r="F26" s="254"/>
      <c r="G26" s="254">
        <v>202456</v>
      </c>
      <c r="I26" s="261">
        <v>0</v>
      </c>
      <c r="AE26" s="267">
        <f t="shared" si="1"/>
        <v>202456</v>
      </c>
      <c r="AG26" s="268">
        <f t="shared" si="2"/>
        <v>0</v>
      </c>
      <c r="AH26" s="268">
        <f t="shared" si="2"/>
        <v>0</v>
      </c>
      <c r="AI26" s="268">
        <f t="shared" si="2"/>
        <v>202456</v>
      </c>
      <c r="AJ26" s="269">
        <f t="shared" si="3"/>
        <v>0</v>
      </c>
    </row>
    <row r="27" spans="1:36">
      <c r="A27" s="168">
        <v>2186</v>
      </c>
      <c r="B27" s="2">
        <v>146075</v>
      </c>
      <c r="C27" s="2" t="s">
        <v>173</v>
      </c>
      <c r="D27" s="30"/>
      <c r="E27" s="254"/>
      <c r="F27" s="254"/>
      <c r="G27" s="254">
        <v>0</v>
      </c>
      <c r="I27" s="261">
        <v>303490.83</v>
      </c>
      <c r="AE27" s="267">
        <f t="shared" si="1"/>
        <v>303490.83</v>
      </c>
      <c r="AG27" s="268">
        <f t="shared" si="2"/>
        <v>0</v>
      </c>
      <c r="AH27" s="268">
        <f t="shared" si="2"/>
        <v>0</v>
      </c>
      <c r="AI27" s="268">
        <f t="shared" si="2"/>
        <v>303490.83</v>
      </c>
      <c r="AJ27" s="269">
        <f t="shared" si="3"/>
        <v>0</v>
      </c>
    </row>
    <row r="28" spans="1:36">
      <c r="A28" s="168">
        <v>4660</v>
      </c>
      <c r="B28" s="2">
        <v>137988</v>
      </c>
      <c r="C28" s="2" t="s">
        <v>174</v>
      </c>
      <c r="D28" s="30"/>
      <c r="E28" s="254"/>
      <c r="F28" s="254"/>
      <c r="G28" s="254">
        <v>43112.17</v>
      </c>
      <c r="I28" s="261">
        <v>0</v>
      </c>
      <c r="AE28" s="267">
        <f t="shared" si="1"/>
        <v>43112.17</v>
      </c>
      <c r="AG28" s="268">
        <f t="shared" si="2"/>
        <v>0</v>
      </c>
      <c r="AH28" s="268">
        <f t="shared" si="2"/>
        <v>0</v>
      </c>
      <c r="AI28" s="268">
        <f t="shared" si="2"/>
        <v>43112.17</v>
      </c>
      <c r="AJ28" s="269">
        <f t="shared" si="3"/>
        <v>0</v>
      </c>
    </row>
    <row r="29" spans="1:36">
      <c r="A29" s="168">
        <v>4661</v>
      </c>
      <c r="B29" s="2">
        <v>140524</v>
      </c>
      <c r="C29" s="2" t="s">
        <v>175</v>
      </c>
      <c r="D29" s="30"/>
      <c r="E29" s="254"/>
      <c r="F29" s="254"/>
      <c r="G29" s="254">
        <v>95853.67</v>
      </c>
      <c r="I29" s="261">
        <v>0</v>
      </c>
      <c r="AE29" s="267">
        <f t="shared" si="1"/>
        <v>95853.67</v>
      </c>
      <c r="AG29" s="268">
        <f t="shared" si="2"/>
        <v>0</v>
      </c>
      <c r="AH29" s="268">
        <f t="shared" si="2"/>
        <v>0</v>
      </c>
      <c r="AI29" s="268">
        <f t="shared" si="2"/>
        <v>95853.67</v>
      </c>
      <c r="AJ29" s="269">
        <f t="shared" si="3"/>
        <v>0</v>
      </c>
    </row>
    <row r="30" spans="1:36">
      <c r="A30" s="168">
        <v>4000</v>
      </c>
      <c r="B30" s="2">
        <v>136944</v>
      </c>
      <c r="C30" s="2" t="s">
        <v>176</v>
      </c>
      <c r="D30" s="30"/>
      <c r="E30" s="254"/>
      <c r="F30" s="254"/>
      <c r="G30" s="254">
        <v>6921.67</v>
      </c>
      <c r="I30" s="261">
        <v>0</v>
      </c>
      <c r="AE30" s="267">
        <f t="shared" si="1"/>
        <v>6921.67</v>
      </c>
      <c r="AG30" s="268">
        <f t="shared" si="2"/>
        <v>0</v>
      </c>
      <c r="AH30" s="268">
        <f t="shared" si="2"/>
        <v>0</v>
      </c>
      <c r="AI30" s="268">
        <f t="shared" si="2"/>
        <v>6921.67</v>
      </c>
      <c r="AJ30" s="269">
        <f t="shared" si="3"/>
        <v>0</v>
      </c>
    </row>
    <row r="31" spans="1:36">
      <c r="A31" s="168">
        <v>4044</v>
      </c>
      <c r="B31" s="2">
        <v>149042</v>
      </c>
      <c r="C31" s="2" t="s">
        <v>177</v>
      </c>
      <c r="D31" s="30"/>
      <c r="E31" s="254"/>
      <c r="F31" s="254"/>
      <c r="G31" s="254">
        <v>189826</v>
      </c>
      <c r="I31" s="261">
        <v>0</v>
      </c>
      <c r="AE31" s="267">
        <f t="shared" si="1"/>
        <v>189826</v>
      </c>
      <c r="AG31" s="268">
        <f t="shared" si="2"/>
        <v>0</v>
      </c>
      <c r="AH31" s="268">
        <f t="shared" si="2"/>
        <v>0</v>
      </c>
      <c r="AI31" s="268">
        <f t="shared" si="2"/>
        <v>189826</v>
      </c>
      <c r="AJ31" s="269">
        <f t="shared" si="3"/>
        <v>0</v>
      </c>
    </row>
    <row r="32" spans="1:36">
      <c r="A32" s="168">
        <v>4043</v>
      </c>
      <c r="B32" s="2">
        <v>148635</v>
      </c>
      <c r="C32" s="2" t="s">
        <v>178</v>
      </c>
      <c r="D32" s="30"/>
      <c r="E32" s="254"/>
      <c r="F32" s="254"/>
      <c r="G32" s="254">
        <v>0</v>
      </c>
      <c r="I32" s="261">
        <v>0</v>
      </c>
      <c r="AE32" s="267">
        <f t="shared" si="1"/>
        <v>0</v>
      </c>
      <c r="AG32" s="268">
        <f t="shared" si="2"/>
        <v>0</v>
      </c>
      <c r="AH32" s="268">
        <f t="shared" si="2"/>
        <v>0</v>
      </c>
      <c r="AI32" s="268">
        <f t="shared" si="2"/>
        <v>0</v>
      </c>
      <c r="AJ32" s="269">
        <f t="shared" si="3"/>
        <v>0</v>
      </c>
    </row>
    <row r="33" spans="1:36">
      <c r="A33" s="168">
        <v>2171</v>
      </c>
      <c r="B33" s="2">
        <v>144337</v>
      </c>
      <c r="C33" s="2" t="s">
        <v>179</v>
      </c>
      <c r="D33" s="30"/>
      <c r="E33" s="254"/>
      <c r="F33" s="254"/>
      <c r="G33" s="254">
        <v>27630</v>
      </c>
      <c r="I33" s="261">
        <v>0</v>
      </c>
      <c r="AE33" s="267">
        <f t="shared" si="1"/>
        <v>27630</v>
      </c>
      <c r="AG33" s="268">
        <f t="shared" si="2"/>
        <v>0</v>
      </c>
      <c r="AH33" s="268">
        <f t="shared" si="2"/>
        <v>0</v>
      </c>
      <c r="AI33" s="268">
        <f t="shared" si="2"/>
        <v>27630</v>
      </c>
      <c r="AJ33" s="269">
        <f t="shared" si="3"/>
        <v>0</v>
      </c>
    </row>
    <row r="34" spans="1:36">
      <c r="A34" s="168">
        <v>4017</v>
      </c>
      <c r="B34" s="2">
        <v>141318</v>
      </c>
      <c r="C34" s="2" t="s">
        <v>180</v>
      </c>
      <c r="D34" s="30"/>
      <c r="E34" s="254"/>
      <c r="F34" s="254"/>
      <c r="G34" s="254">
        <v>0</v>
      </c>
      <c r="I34" s="261">
        <v>394788.5</v>
      </c>
      <c r="AE34" s="267">
        <f t="shared" si="1"/>
        <v>394788.5</v>
      </c>
      <c r="AG34" s="268">
        <f t="shared" si="2"/>
        <v>0</v>
      </c>
      <c r="AH34" s="268">
        <f t="shared" si="2"/>
        <v>0</v>
      </c>
      <c r="AI34" s="268">
        <f t="shared" si="2"/>
        <v>394788.5</v>
      </c>
      <c r="AJ34" s="269">
        <f t="shared" si="3"/>
        <v>0</v>
      </c>
    </row>
    <row r="35" spans="1:36">
      <c r="A35" s="168">
        <v>7038</v>
      </c>
      <c r="B35" s="2">
        <v>144042</v>
      </c>
      <c r="C35" s="2" t="s">
        <v>181</v>
      </c>
      <c r="D35" s="30"/>
      <c r="E35" s="254"/>
      <c r="F35" s="254"/>
      <c r="G35" s="254">
        <v>1703328.33</v>
      </c>
      <c r="I35" s="261">
        <v>0</v>
      </c>
      <c r="AE35" s="267">
        <f t="shared" si="1"/>
        <v>1703328.33</v>
      </c>
      <c r="AG35" s="268">
        <f t="shared" si="2"/>
        <v>0</v>
      </c>
      <c r="AH35" s="268">
        <f t="shared" si="2"/>
        <v>0</v>
      </c>
      <c r="AI35" s="268">
        <f t="shared" si="2"/>
        <v>1703328.33</v>
      </c>
      <c r="AJ35" s="269">
        <f t="shared" si="3"/>
        <v>0</v>
      </c>
    </row>
    <row r="36" spans="1:36">
      <c r="A36" s="168">
        <v>2223</v>
      </c>
      <c r="B36" s="2">
        <v>151212</v>
      </c>
      <c r="C36" s="2" t="s">
        <v>9</v>
      </c>
      <c r="D36" s="30"/>
      <c r="E36" s="254"/>
      <c r="F36" s="254"/>
      <c r="G36" s="254">
        <v>31479.17</v>
      </c>
      <c r="I36" s="261">
        <v>0</v>
      </c>
      <c r="AE36" s="267">
        <f t="shared" si="1"/>
        <v>31479.17</v>
      </c>
      <c r="AG36" s="268">
        <f t="shared" si="2"/>
        <v>0</v>
      </c>
      <c r="AH36" s="268">
        <f t="shared" si="2"/>
        <v>0</v>
      </c>
      <c r="AI36" s="268">
        <f t="shared" si="2"/>
        <v>31479.17</v>
      </c>
      <c r="AJ36" s="269">
        <f t="shared" si="3"/>
        <v>0</v>
      </c>
    </row>
    <row r="37" spans="1:36">
      <c r="A37" s="168">
        <v>2236</v>
      </c>
      <c r="B37" s="2">
        <v>151402</v>
      </c>
      <c r="C37" s="2" t="s">
        <v>10</v>
      </c>
      <c r="D37" s="30"/>
      <c r="E37" s="254"/>
      <c r="F37" s="254"/>
      <c r="G37" s="254">
        <v>74326.91</v>
      </c>
      <c r="I37" s="261">
        <v>0</v>
      </c>
      <c r="AE37" s="267">
        <f t="shared" si="1"/>
        <v>74326.91</v>
      </c>
      <c r="AG37" s="268">
        <f t="shared" si="2"/>
        <v>0</v>
      </c>
      <c r="AH37" s="268">
        <f t="shared" si="2"/>
        <v>0</v>
      </c>
      <c r="AI37" s="268">
        <f t="shared" si="2"/>
        <v>74326.91</v>
      </c>
      <c r="AJ37" s="269">
        <f t="shared" si="3"/>
        <v>0</v>
      </c>
    </row>
    <row r="38" spans="1:36">
      <c r="A38" s="168">
        <v>4227</v>
      </c>
      <c r="B38" s="2">
        <v>139841</v>
      </c>
      <c r="C38" s="2" t="s">
        <v>182</v>
      </c>
      <c r="D38" s="30"/>
      <c r="E38" s="254"/>
      <c r="F38" s="254"/>
      <c r="G38" s="254">
        <v>255882.84</v>
      </c>
      <c r="I38" s="261">
        <v>0</v>
      </c>
      <c r="AE38" s="267">
        <f t="shared" si="1"/>
        <v>255882.84</v>
      </c>
      <c r="AG38" s="268">
        <f t="shared" si="2"/>
        <v>0</v>
      </c>
      <c r="AH38" s="268">
        <f t="shared" si="2"/>
        <v>0</v>
      </c>
      <c r="AI38" s="268">
        <f t="shared" si="2"/>
        <v>255882.84</v>
      </c>
      <c r="AJ38" s="269">
        <f t="shared" si="3"/>
        <v>0</v>
      </c>
    </row>
    <row r="39" spans="1:36">
      <c r="A39" s="168">
        <v>2196</v>
      </c>
      <c r="B39" s="2">
        <v>146437</v>
      </c>
      <c r="C39" s="2" t="s">
        <v>183</v>
      </c>
      <c r="D39" s="30"/>
      <c r="E39" s="254"/>
      <c r="F39" s="254"/>
      <c r="G39" s="254">
        <v>288234.83</v>
      </c>
      <c r="I39" s="261">
        <v>0</v>
      </c>
      <c r="AE39" s="267">
        <f t="shared" si="1"/>
        <v>288234.83</v>
      </c>
      <c r="AG39" s="268">
        <f t="shared" si="2"/>
        <v>0</v>
      </c>
      <c r="AH39" s="268">
        <f t="shared" si="2"/>
        <v>0</v>
      </c>
      <c r="AI39" s="268">
        <f t="shared" si="2"/>
        <v>288234.83</v>
      </c>
      <c r="AJ39" s="269">
        <f t="shared" si="3"/>
        <v>0</v>
      </c>
    </row>
    <row r="40" spans="1:36">
      <c r="A40" s="168">
        <v>2295</v>
      </c>
      <c r="B40" s="2">
        <v>139465</v>
      </c>
      <c r="C40" s="2" t="s">
        <v>184</v>
      </c>
      <c r="D40" s="30"/>
      <c r="E40" s="254"/>
      <c r="F40" s="254"/>
      <c r="G40" s="254">
        <v>69927</v>
      </c>
      <c r="I40" s="261">
        <v>0</v>
      </c>
      <c r="AE40" s="267">
        <f t="shared" si="1"/>
        <v>69927</v>
      </c>
      <c r="AG40" s="268">
        <f t="shared" si="2"/>
        <v>0</v>
      </c>
      <c r="AH40" s="268">
        <f t="shared" si="2"/>
        <v>0</v>
      </c>
      <c r="AI40" s="268">
        <f t="shared" si="2"/>
        <v>69927</v>
      </c>
      <c r="AJ40" s="269">
        <f t="shared" si="3"/>
        <v>0</v>
      </c>
    </row>
    <row r="41" spans="1:36">
      <c r="A41" s="168">
        <v>2152</v>
      </c>
      <c r="B41" s="2">
        <v>141320</v>
      </c>
      <c r="C41" s="2" t="s">
        <v>185</v>
      </c>
      <c r="D41" s="30"/>
      <c r="E41" s="254"/>
      <c r="F41" s="254"/>
      <c r="G41" s="254">
        <v>119161.83</v>
      </c>
      <c r="I41" s="261">
        <v>0</v>
      </c>
      <c r="AE41" s="267">
        <f t="shared" si="1"/>
        <v>119161.83</v>
      </c>
      <c r="AG41" s="268">
        <f t="shared" si="2"/>
        <v>0</v>
      </c>
      <c r="AH41" s="268">
        <f t="shared" si="2"/>
        <v>0</v>
      </c>
      <c r="AI41" s="268">
        <f t="shared" si="2"/>
        <v>119161.83</v>
      </c>
      <c r="AJ41" s="269">
        <f t="shared" si="3"/>
        <v>0</v>
      </c>
    </row>
    <row r="42" spans="1:36">
      <c r="A42" s="168">
        <v>7013</v>
      </c>
      <c r="B42" s="2">
        <v>141252</v>
      </c>
      <c r="C42" s="2" t="s">
        <v>186</v>
      </c>
      <c r="D42" s="30"/>
      <c r="E42" s="254"/>
      <c r="F42" s="254"/>
      <c r="G42" s="254">
        <v>8590152.7599999998</v>
      </c>
      <c r="I42" s="261">
        <v>0</v>
      </c>
      <c r="AE42" s="267">
        <f t="shared" si="1"/>
        <v>8590152.7599999998</v>
      </c>
      <c r="AG42" s="268">
        <f t="shared" si="2"/>
        <v>0</v>
      </c>
      <c r="AH42" s="268">
        <f t="shared" si="2"/>
        <v>0</v>
      </c>
      <c r="AI42" s="268">
        <f t="shared" si="2"/>
        <v>8590152.7599999998</v>
      </c>
      <c r="AJ42" s="269">
        <f t="shared" si="3"/>
        <v>0</v>
      </c>
    </row>
    <row r="43" spans="1:36">
      <c r="A43" s="168">
        <v>2039</v>
      </c>
      <c r="B43" s="2">
        <v>143942</v>
      </c>
      <c r="C43" s="2" t="s">
        <v>187</v>
      </c>
      <c r="D43" s="30"/>
      <c r="E43" s="254"/>
      <c r="F43" s="254"/>
      <c r="G43" s="254">
        <v>217823.83000000002</v>
      </c>
      <c r="I43" s="261">
        <v>0</v>
      </c>
      <c r="AE43" s="267">
        <f t="shared" si="1"/>
        <v>217823.83000000002</v>
      </c>
      <c r="AG43" s="268">
        <f t="shared" si="2"/>
        <v>0</v>
      </c>
      <c r="AH43" s="268">
        <f t="shared" si="2"/>
        <v>0</v>
      </c>
      <c r="AI43" s="268">
        <f t="shared" si="2"/>
        <v>217823.83000000002</v>
      </c>
      <c r="AJ43" s="269">
        <f t="shared" si="3"/>
        <v>0</v>
      </c>
    </row>
    <row r="44" spans="1:36">
      <c r="A44" s="168">
        <v>2226</v>
      </c>
      <c r="B44" s="2">
        <v>143088</v>
      </c>
      <c r="C44" s="2" t="s">
        <v>188</v>
      </c>
      <c r="D44" s="30"/>
      <c r="E44" s="254"/>
      <c r="F44" s="254"/>
      <c r="G44" s="254">
        <v>19599.580000000002</v>
      </c>
      <c r="I44" s="261">
        <v>0</v>
      </c>
      <c r="AE44" s="267">
        <f t="shared" si="1"/>
        <v>19599.580000000002</v>
      </c>
      <c r="AG44" s="268">
        <f t="shared" si="2"/>
        <v>0</v>
      </c>
      <c r="AH44" s="268">
        <f t="shared" si="2"/>
        <v>0</v>
      </c>
      <c r="AI44" s="268">
        <f t="shared" si="2"/>
        <v>19599.580000000002</v>
      </c>
      <c r="AJ44" s="269">
        <f t="shared" si="3"/>
        <v>0</v>
      </c>
    </row>
    <row r="45" spans="1:36">
      <c r="A45" s="168">
        <v>2170</v>
      </c>
      <c r="B45" s="2">
        <v>143908</v>
      </c>
      <c r="C45" s="2" t="s">
        <v>189</v>
      </c>
      <c r="D45" s="30"/>
      <c r="E45" s="254"/>
      <c r="F45" s="254"/>
      <c r="G45" s="254">
        <v>108854.75</v>
      </c>
      <c r="I45" s="261">
        <v>0</v>
      </c>
      <c r="AE45" s="267">
        <f t="shared" si="1"/>
        <v>108854.75</v>
      </c>
      <c r="AG45" s="268">
        <f t="shared" si="2"/>
        <v>0</v>
      </c>
      <c r="AH45" s="268">
        <f t="shared" si="2"/>
        <v>0</v>
      </c>
      <c r="AI45" s="268">
        <f t="shared" si="2"/>
        <v>108854.75</v>
      </c>
      <c r="AJ45" s="269">
        <f t="shared" si="3"/>
        <v>0</v>
      </c>
    </row>
    <row r="46" spans="1:36">
      <c r="A46" s="168">
        <v>2047</v>
      </c>
      <c r="B46" s="2">
        <v>138395</v>
      </c>
      <c r="C46" s="2" t="s">
        <v>190</v>
      </c>
      <c r="D46" s="30"/>
      <c r="E46" s="254"/>
      <c r="F46" s="254"/>
      <c r="G46" s="254">
        <v>208004</v>
      </c>
      <c r="I46" s="261">
        <v>0</v>
      </c>
      <c r="AE46" s="267">
        <f t="shared" si="1"/>
        <v>208004</v>
      </c>
      <c r="AG46" s="268">
        <f t="shared" si="2"/>
        <v>0</v>
      </c>
      <c r="AH46" s="268">
        <f t="shared" si="2"/>
        <v>0</v>
      </c>
      <c r="AI46" s="268">
        <f t="shared" si="2"/>
        <v>208004</v>
      </c>
      <c r="AJ46" s="269">
        <f t="shared" si="3"/>
        <v>0</v>
      </c>
    </row>
    <row r="47" spans="1:36">
      <c r="A47" s="168">
        <v>2140</v>
      </c>
      <c r="B47" s="2">
        <v>140159</v>
      </c>
      <c r="C47" s="2" t="s">
        <v>191</v>
      </c>
      <c r="D47" s="30"/>
      <c r="E47" s="254"/>
      <c r="F47" s="254"/>
      <c r="G47" s="254">
        <v>270094.67000000004</v>
      </c>
      <c r="I47" s="261">
        <v>0</v>
      </c>
      <c r="AE47" s="267">
        <f t="shared" si="1"/>
        <v>270094.67000000004</v>
      </c>
      <c r="AG47" s="268">
        <f t="shared" si="2"/>
        <v>0</v>
      </c>
      <c r="AH47" s="268">
        <f t="shared" si="2"/>
        <v>0</v>
      </c>
      <c r="AI47" s="268">
        <f t="shared" si="2"/>
        <v>270094.67000000004</v>
      </c>
      <c r="AJ47" s="269">
        <f t="shared" si="3"/>
        <v>0</v>
      </c>
    </row>
    <row r="48" spans="1:36">
      <c r="A48" s="168">
        <v>4042</v>
      </c>
      <c r="B48" s="2">
        <v>148589</v>
      </c>
      <c r="C48" s="2" t="s">
        <v>192</v>
      </c>
      <c r="D48" s="30"/>
      <c r="E48" s="254"/>
      <c r="F48" s="254"/>
      <c r="G48" s="254">
        <v>254635.16</v>
      </c>
      <c r="I48" s="261">
        <v>0</v>
      </c>
      <c r="AE48" s="267">
        <f t="shared" si="1"/>
        <v>254635.16</v>
      </c>
      <c r="AG48" s="268">
        <f t="shared" si="2"/>
        <v>0</v>
      </c>
      <c r="AH48" s="268">
        <f t="shared" si="2"/>
        <v>0</v>
      </c>
      <c r="AI48" s="268">
        <f t="shared" si="2"/>
        <v>254635.16</v>
      </c>
      <c r="AJ48" s="269">
        <f t="shared" si="3"/>
        <v>0</v>
      </c>
    </row>
    <row r="49" spans="1:36">
      <c r="A49" s="168">
        <v>4039</v>
      </c>
      <c r="B49" s="2">
        <v>148187</v>
      </c>
      <c r="C49" s="2" t="s">
        <v>193</v>
      </c>
      <c r="D49" s="30"/>
      <c r="E49" s="254"/>
      <c r="F49" s="254"/>
      <c r="G49" s="254">
        <v>64788</v>
      </c>
      <c r="I49" s="261">
        <v>0</v>
      </c>
      <c r="AE49" s="267">
        <f t="shared" si="1"/>
        <v>64788</v>
      </c>
      <c r="AG49" s="268">
        <f t="shared" si="2"/>
        <v>0</v>
      </c>
      <c r="AH49" s="268">
        <f t="shared" si="2"/>
        <v>0</v>
      </c>
      <c r="AI49" s="268">
        <f t="shared" si="2"/>
        <v>64788</v>
      </c>
      <c r="AJ49" s="269">
        <f t="shared" si="3"/>
        <v>0</v>
      </c>
    </row>
    <row r="50" spans="1:36">
      <c r="A50" s="168">
        <v>2194</v>
      </c>
      <c r="B50" s="2">
        <v>146385</v>
      </c>
      <c r="C50" s="2" t="s">
        <v>194</v>
      </c>
      <c r="D50" s="30"/>
      <c r="E50" s="254"/>
      <c r="F50" s="254"/>
      <c r="G50" s="254">
        <v>407322.82999999996</v>
      </c>
      <c r="I50" s="261">
        <v>0</v>
      </c>
      <c r="AE50" s="267">
        <f t="shared" si="1"/>
        <v>407322.82999999996</v>
      </c>
      <c r="AG50" s="268">
        <f t="shared" si="2"/>
        <v>0</v>
      </c>
      <c r="AH50" s="268">
        <f t="shared" si="2"/>
        <v>0</v>
      </c>
      <c r="AI50" s="268">
        <f t="shared" si="2"/>
        <v>407322.82999999996</v>
      </c>
      <c r="AJ50" s="269">
        <f t="shared" si="3"/>
        <v>0</v>
      </c>
    </row>
    <row r="51" spans="1:36">
      <c r="A51" s="168">
        <v>4022</v>
      </c>
      <c r="B51" s="2">
        <v>142388</v>
      </c>
      <c r="C51" s="2" t="s">
        <v>195</v>
      </c>
      <c r="D51" s="30"/>
      <c r="E51" s="254"/>
      <c r="F51" s="254"/>
      <c r="G51" s="254">
        <v>138984.16</v>
      </c>
      <c r="I51" s="261">
        <v>0</v>
      </c>
      <c r="AE51" s="267">
        <f t="shared" si="1"/>
        <v>138984.16</v>
      </c>
      <c r="AG51" s="268">
        <f t="shared" si="2"/>
        <v>0</v>
      </c>
      <c r="AH51" s="268">
        <f t="shared" si="2"/>
        <v>0</v>
      </c>
      <c r="AI51" s="268">
        <f t="shared" si="2"/>
        <v>138984.16</v>
      </c>
      <c r="AJ51" s="269">
        <f t="shared" si="3"/>
        <v>0</v>
      </c>
    </row>
    <row r="52" spans="1:36">
      <c r="A52" s="168">
        <v>2052</v>
      </c>
      <c r="B52" s="2">
        <v>146696</v>
      </c>
      <c r="C52" s="2" t="s">
        <v>196</v>
      </c>
      <c r="D52" s="30"/>
      <c r="E52" s="254"/>
      <c r="F52" s="254"/>
      <c r="G52" s="254">
        <v>183284.84</v>
      </c>
      <c r="I52" s="261">
        <v>0</v>
      </c>
      <c r="AE52" s="267">
        <f t="shared" si="1"/>
        <v>183284.84</v>
      </c>
      <c r="AG52" s="268">
        <f t="shared" si="2"/>
        <v>0</v>
      </c>
      <c r="AH52" s="268">
        <f t="shared" si="2"/>
        <v>0</v>
      </c>
      <c r="AI52" s="268">
        <f t="shared" si="2"/>
        <v>183284.84</v>
      </c>
      <c r="AJ52" s="269">
        <f t="shared" si="3"/>
        <v>0</v>
      </c>
    </row>
    <row r="53" spans="1:36">
      <c r="A53" s="168">
        <v>2082</v>
      </c>
      <c r="B53" s="2">
        <v>143086</v>
      </c>
      <c r="C53" s="2" t="s">
        <v>197</v>
      </c>
      <c r="D53" s="30"/>
      <c r="E53" s="254"/>
      <c r="F53" s="254"/>
      <c r="G53" s="254">
        <v>65037.83</v>
      </c>
      <c r="I53" s="261">
        <v>0</v>
      </c>
      <c r="AE53" s="267">
        <f t="shared" si="1"/>
        <v>65037.83</v>
      </c>
      <c r="AG53" s="268">
        <f t="shared" si="2"/>
        <v>0</v>
      </c>
      <c r="AH53" s="268">
        <f t="shared" si="2"/>
        <v>0</v>
      </c>
      <c r="AI53" s="268">
        <f t="shared" si="2"/>
        <v>65037.83</v>
      </c>
      <c r="AJ53" s="269">
        <f t="shared" si="3"/>
        <v>0</v>
      </c>
    </row>
    <row r="54" spans="1:36">
      <c r="A54" s="168">
        <v>2299</v>
      </c>
      <c r="B54" s="2">
        <v>140706</v>
      </c>
      <c r="C54" s="2" t="s">
        <v>198</v>
      </c>
      <c r="D54" s="30"/>
      <c r="E54" s="254"/>
      <c r="F54" s="254"/>
      <c r="G54" s="254">
        <v>193548.33000000002</v>
      </c>
      <c r="I54" s="261">
        <v>0</v>
      </c>
      <c r="AE54" s="267">
        <f t="shared" si="1"/>
        <v>193548.33000000002</v>
      </c>
      <c r="AG54" s="268">
        <f t="shared" si="2"/>
        <v>0</v>
      </c>
      <c r="AH54" s="268">
        <f t="shared" si="2"/>
        <v>0</v>
      </c>
      <c r="AI54" s="268">
        <f t="shared" si="2"/>
        <v>193548.33000000002</v>
      </c>
      <c r="AJ54" s="269">
        <f t="shared" si="3"/>
        <v>0</v>
      </c>
    </row>
    <row r="55" spans="1:36">
      <c r="A55" s="168">
        <v>2191</v>
      </c>
      <c r="B55" s="2">
        <v>151017</v>
      </c>
      <c r="C55" s="2" t="s">
        <v>122</v>
      </c>
      <c r="D55" s="30"/>
      <c r="E55" s="254"/>
      <c r="F55" s="254"/>
      <c r="G55" s="254">
        <v>230932</v>
      </c>
      <c r="I55" s="261">
        <v>0</v>
      </c>
      <c r="AE55" s="267">
        <f t="shared" si="1"/>
        <v>230932</v>
      </c>
      <c r="AG55" s="268">
        <f t="shared" si="2"/>
        <v>0</v>
      </c>
      <c r="AH55" s="268">
        <f t="shared" si="2"/>
        <v>0</v>
      </c>
      <c r="AI55" s="268">
        <f t="shared" si="2"/>
        <v>230932</v>
      </c>
      <c r="AJ55" s="269">
        <f t="shared" si="3"/>
        <v>0</v>
      </c>
    </row>
    <row r="56" spans="1:36">
      <c r="A56" s="168">
        <v>2060</v>
      </c>
      <c r="B56" s="2">
        <v>143563</v>
      </c>
      <c r="C56" s="2" t="s">
        <v>199</v>
      </c>
      <c r="D56" s="30"/>
      <c r="E56" s="254"/>
      <c r="F56" s="254"/>
      <c r="G56" s="254">
        <v>128723.66</v>
      </c>
      <c r="I56" s="261">
        <v>0</v>
      </c>
      <c r="AE56" s="267">
        <f t="shared" si="1"/>
        <v>128723.66</v>
      </c>
      <c r="AG56" s="268">
        <f t="shared" si="2"/>
        <v>0</v>
      </c>
      <c r="AH56" s="268">
        <f t="shared" si="2"/>
        <v>0</v>
      </c>
      <c r="AI56" s="268">
        <f t="shared" si="2"/>
        <v>128723.66</v>
      </c>
      <c r="AJ56" s="269">
        <f t="shared" si="3"/>
        <v>0</v>
      </c>
    </row>
    <row r="57" spans="1:36">
      <c r="A57" s="168">
        <v>4129</v>
      </c>
      <c r="B57" s="2">
        <v>143438</v>
      </c>
      <c r="C57" s="2" t="s">
        <v>200</v>
      </c>
      <c r="D57" s="30"/>
      <c r="E57" s="254"/>
      <c r="F57" s="254"/>
      <c r="G57" s="254">
        <v>339907.33999999997</v>
      </c>
      <c r="I57" s="261">
        <v>0</v>
      </c>
      <c r="AE57" s="267">
        <f t="shared" si="1"/>
        <v>339907.33999999997</v>
      </c>
      <c r="AG57" s="268">
        <f t="shared" si="2"/>
        <v>0</v>
      </c>
      <c r="AH57" s="268">
        <f t="shared" si="2"/>
        <v>0</v>
      </c>
      <c r="AI57" s="268">
        <f t="shared" si="2"/>
        <v>339907.33999999997</v>
      </c>
      <c r="AJ57" s="269">
        <f t="shared" si="3"/>
        <v>0</v>
      </c>
    </row>
    <row r="58" spans="1:36">
      <c r="A58" s="168">
        <v>2219</v>
      </c>
      <c r="B58" s="2">
        <v>150709</v>
      </c>
      <c r="C58" s="2" t="s">
        <v>123</v>
      </c>
      <c r="D58" s="30"/>
      <c r="E58" s="254"/>
      <c r="F58" s="254"/>
      <c r="G58" s="254">
        <v>0</v>
      </c>
      <c r="I58" s="261">
        <v>0</v>
      </c>
      <c r="AE58" s="267">
        <f t="shared" si="1"/>
        <v>0</v>
      </c>
      <c r="AG58" s="268">
        <f t="shared" si="2"/>
        <v>0</v>
      </c>
      <c r="AH58" s="268">
        <f t="shared" si="2"/>
        <v>0</v>
      </c>
      <c r="AI58" s="268">
        <f t="shared" si="2"/>
        <v>0</v>
      </c>
      <c r="AJ58" s="269">
        <f t="shared" si="3"/>
        <v>0</v>
      </c>
    </row>
    <row r="59" spans="1:36">
      <c r="A59" s="168">
        <v>2065</v>
      </c>
      <c r="B59" s="2">
        <v>138218</v>
      </c>
      <c r="C59" s="2" t="s">
        <v>201</v>
      </c>
      <c r="D59" s="30"/>
      <c r="E59" s="254"/>
      <c r="F59" s="254"/>
      <c r="G59" s="254">
        <v>208637.16999999998</v>
      </c>
      <c r="I59" s="261">
        <v>0</v>
      </c>
      <c r="AE59" s="267">
        <f t="shared" si="1"/>
        <v>208637.16999999998</v>
      </c>
      <c r="AG59" s="268">
        <f t="shared" si="2"/>
        <v>0</v>
      </c>
      <c r="AH59" s="268">
        <f t="shared" si="2"/>
        <v>0</v>
      </c>
      <c r="AI59" s="268">
        <f t="shared" si="2"/>
        <v>208637.16999999998</v>
      </c>
      <c r="AJ59" s="269">
        <f t="shared" si="3"/>
        <v>0</v>
      </c>
    </row>
    <row r="60" spans="1:36">
      <c r="A60" s="168">
        <v>6905</v>
      </c>
      <c r="B60" s="2">
        <v>135907</v>
      </c>
      <c r="C60" s="2" t="s">
        <v>202</v>
      </c>
      <c r="D60" s="30"/>
      <c r="E60" s="254"/>
      <c r="F60" s="254"/>
      <c r="G60" s="254">
        <v>107788.5</v>
      </c>
      <c r="I60" s="261">
        <v>0</v>
      </c>
      <c r="AE60" s="267">
        <f t="shared" si="1"/>
        <v>107788.5</v>
      </c>
      <c r="AG60" s="268">
        <f t="shared" si="2"/>
        <v>0</v>
      </c>
      <c r="AH60" s="268">
        <f t="shared" si="2"/>
        <v>0</v>
      </c>
      <c r="AI60" s="268">
        <f t="shared" si="2"/>
        <v>107788.5</v>
      </c>
      <c r="AJ60" s="269">
        <f t="shared" si="3"/>
        <v>0</v>
      </c>
    </row>
    <row r="61" spans="1:36">
      <c r="A61" s="168">
        <v>2048</v>
      </c>
      <c r="B61" s="2">
        <v>138396</v>
      </c>
      <c r="C61" s="2" t="s">
        <v>203</v>
      </c>
      <c r="D61" s="30"/>
      <c r="E61" s="254"/>
      <c r="F61" s="254"/>
      <c r="G61" s="254">
        <v>162169.08000000002</v>
      </c>
      <c r="I61" s="261">
        <v>0</v>
      </c>
      <c r="AE61" s="267">
        <f t="shared" si="1"/>
        <v>162169.08000000002</v>
      </c>
      <c r="AG61" s="268">
        <f t="shared" si="2"/>
        <v>0</v>
      </c>
      <c r="AH61" s="268">
        <f t="shared" si="2"/>
        <v>0</v>
      </c>
      <c r="AI61" s="268">
        <f t="shared" si="2"/>
        <v>162169.08000000002</v>
      </c>
      <c r="AJ61" s="269">
        <f t="shared" si="3"/>
        <v>0</v>
      </c>
    </row>
    <row r="62" spans="1:36">
      <c r="A62" s="168">
        <v>6909</v>
      </c>
      <c r="B62" s="2">
        <v>136032</v>
      </c>
      <c r="C62" s="2" t="s">
        <v>204</v>
      </c>
      <c r="D62" s="30"/>
      <c r="E62" s="254"/>
      <c r="F62" s="254"/>
      <c r="G62" s="254">
        <v>117875.08</v>
      </c>
      <c r="I62" s="261">
        <v>0</v>
      </c>
      <c r="AE62" s="267">
        <f t="shared" si="1"/>
        <v>117875.08</v>
      </c>
      <c r="AG62" s="268">
        <f t="shared" si="2"/>
        <v>0</v>
      </c>
      <c r="AH62" s="268">
        <f t="shared" si="2"/>
        <v>0</v>
      </c>
      <c r="AI62" s="268">
        <f t="shared" si="2"/>
        <v>117875.08</v>
      </c>
      <c r="AJ62" s="269">
        <f t="shared" si="3"/>
        <v>0</v>
      </c>
    </row>
    <row r="63" spans="1:36">
      <c r="A63" s="168">
        <v>6907</v>
      </c>
      <c r="B63" s="2">
        <v>135911</v>
      </c>
      <c r="C63" s="2" t="s">
        <v>205</v>
      </c>
      <c r="D63" s="30"/>
      <c r="E63" s="254"/>
      <c r="F63" s="254"/>
      <c r="G63" s="254">
        <v>218912.09</v>
      </c>
      <c r="I63" s="261">
        <v>0</v>
      </c>
      <c r="AE63" s="267">
        <f t="shared" si="1"/>
        <v>218912.09</v>
      </c>
      <c r="AG63" s="268">
        <f t="shared" si="2"/>
        <v>0</v>
      </c>
      <c r="AH63" s="268">
        <f t="shared" si="2"/>
        <v>0</v>
      </c>
      <c r="AI63" s="268">
        <f t="shared" si="2"/>
        <v>218912.09</v>
      </c>
      <c r="AJ63" s="269">
        <f t="shared" si="3"/>
        <v>0</v>
      </c>
    </row>
    <row r="64" spans="1:36">
      <c r="A64" s="168">
        <v>1105</v>
      </c>
      <c r="B64" s="2">
        <v>138775</v>
      </c>
      <c r="C64" s="2" t="s">
        <v>206</v>
      </c>
      <c r="D64" s="30"/>
      <c r="E64" s="254"/>
      <c r="F64" s="254"/>
      <c r="G64" s="254">
        <v>0</v>
      </c>
      <c r="I64" s="261">
        <v>0</v>
      </c>
      <c r="AE64" s="267">
        <f t="shared" si="1"/>
        <v>0</v>
      </c>
      <c r="AG64" s="268">
        <f t="shared" si="2"/>
        <v>0</v>
      </c>
      <c r="AH64" s="268">
        <f t="shared" si="2"/>
        <v>0</v>
      </c>
      <c r="AI64" s="268">
        <f t="shared" si="2"/>
        <v>0</v>
      </c>
      <c r="AJ64" s="269">
        <f t="shared" si="3"/>
        <v>0</v>
      </c>
    </row>
    <row r="65" spans="1:36">
      <c r="A65" s="168">
        <v>1110</v>
      </c>
      <c r="B65" s="2">
        <v>141739</v>
      </c>
      <c r="C65" s="2" t="s">
        <v>207</v>
      </c>
      <c r="D65" s="30"/>
      <c r="E65" s="254"/>
      <c r="F65" s="254"/>
      <c r="G65" s="254">
        <v>0</v>
      </c>
      <c r="I65" s="261">
        <v>0</v>
      </c>
      <c r="AE65" s="267">
        <f t="shared" si="1"/>
        <v>0</v>
      </c>
      <c r="AG65" s="268">
        <f t="shared" si="2"/>
        <v>0</v>
      </c>
      <c r="AH65" s="268">
        <f t="shared" si="2"/>
        <v>0</v>
      </c>
      <c r="AI65" s="268">
        <f t="shared" si="2"/>
        <v>0</v>
      </c>
      <c r="AJ65" s="269">
        <f t="shared" si="3"/>
        <v>0</v>
      </c>
    </row>
    <row r="66" spans="1:36">
      <c r="A66" s="168">
        <v>4032</v>
      </c>
      <c r="B66" s="2">
        <v>145878</v>
      </c>
      <c r="C66" s="2" t="s">
        <v>208</v>
      </c>
      <c r="D66" s="30"/>
      <c r="E66" s="254"/>
      <c r="F66" s="254"/>
      <c r="G66" s="254">
        <v>280369</v>
      </c>
      <c r="I66" s="261">
        <v>0</v>
      </c>
      <c r="AE66" s="267">
        <f t="shared" si="1"/>
        <v>280369</v>
      </c>
      <c r="AG66" s="268">
        <f t="shared" si="2"/>
        <v>0</v>
      </c>
      <c r="AH66" s="268">
        <f t="shared" si="2"/>
        <v>0</v>
      </c>
      <c r="AI66" s="268">
        <f t="shared" si="2"/>
        <v>280369</v>
      </c>
      <c r="AJ66" s="269">
        <f t="shared" si="3"/>
        <v>0</v>
      </c>
    </row>
    <row r="67" spans="1:36">
      <c r="A67" s="168">
        <v>4021</v>
      </c>
      <c r="B67" s="2">
        <v>141969</v>
      </c>
      <c r="C67" s="2" t="s">
        <v>209</v>
      </c>
      <c r="D67" s="30"/>
      <c r="E67" s="254"/>
      <c r="F67" s="254"/>
      <c r="G67" s="254">
        <v>108972.5</v>
      </c>
      <c r="I67" s="261">
        <v>0</v>
      </c>
      <c r="AE67" s="267">
        <f t="shared" si="1"/>
        <v>108972.5</v>
      </c>
      <c r="AG67" s="268">
        <f t="shared" si="2"/>
        <v>0</v>
      </c>
      <c r="AH67" s="268">
        <f t="shared" si="2"/>
        <v>0</v>
      </c>
      <c r="AI67" s="268">
        <f t="shared" si="2"/>
        <v>108972.5</v>
      </c>
      <c r="AJ67" s="269">
        <f t="shared" si="3"/>
        <v>0</v>
      </c>
    </row>
    <row r="68" spans="1:36">
      <c r="A68" s="168">
        <v>4035</v>
      </c>
      <c r="B68" s="2">
        <v>147201</v>
      </c>
      <c r="C68" s="2" t="s">
        <v>210</v>
      </c>
      <c r="D68" s="30"/>
      <c r="E68" s="254"/>
      <c r="F68" s="254"/>
      <c r="G68" s="254">
        <v>94746.84</v>
      </c>
      <c r="I68" s="261">
        <v>0</v>
      </c>
      <c r="AE68" s="267">
        <f t="shared" si="1"/>
        <v>94746.84</v>
      </c>
      <c r="AG68" s="268">
        <f t="shared" si="2"/>
        <v>0</v>
      </c>
      <c r="AH68" s="268">
        <f t="shared" si="2"/>
        <v>0</v>
      </c>
      <c r="AI68" s="268">
        <f t="shared" si="2"/>
        <v>94746.84</v>
      </c>
      <c r="AJ68" s="269">
        <f t="shared" si="3"/>
        <v>0</v>
      </c>
    </row>
    <row r="69" spans="1:36">
      <c r="A69" s="168">
        <v>2168</v>
      </c>
      <c r="B69" s="2">
        <v>143413</v>
      </c>
      <c r="C69" s="2" t="s">
        <v>211</v>
      </c>
      <c r="D69" s="30"/>
      <c r="E69" s="254"/>
      <c r="F69" s="254"/>
      <c r="G69" s="254">
        <v>130659.5</v>
      </c>
      <c r="I69" s="261">
        <v>0</v>
      </c>
      <c r="AE69" s="267">
        <f t="shared" si="1"/>
        <v>130659.5</v>
      </c>
      <c r="AG69" s="268">
        <f t="shared" si="2"/>
        <v>0</v>
      </c>
      <c r="AH69" s="268">
        <f t="shared" si="2"/>
        <v>0</v>
      </c>
      <c r="AI69" s="268">
        <f t="shared" si="2"/>
        <v>130659.5</v>
      </c>
      <c r="AJ69" s="269">
        <f t="shared" si="3"/>
        <v>0</v>
      </c>
    </row>
    <row r="70" spans="1:36">
      <c r="A70" s="168">
        <v>2036</v>
      </c>
      <c r="B70" s="2">
        <v>138194</v>
      </c>
      <c r="C70" s="2" t="s">
        <v>212</v>
      </c>
      <c r="D70" s="30"/>
      <c r="E70" s="254"/>
      <c r="F70" s="254"/>
      <c r="G70" s="254">
        <v>60339.5</v>
      </c>
      <c r="I70" s="261">
        <v>0</v>
      </c>
      <c r="AE70" s="267">
        <f t="shared" si="1"/>
        <v>60339.5</v>
      </c>
      <c r="AG70" s="268">
        <f t="shared" si="2"/>
        <v>0</v>
      </c>
      <c r="AH70" s="268">
        <f t="shared" si="2"/>
        <v>0</v>
      </c>
      <c r="AI70" s="268">
        <f t="shared" si="2"/>
        <v>60339.5</v>
      </c>
      <c r="AJ70" s="269">
        <f t="shared" si="3"/>
        <v>0</v>
      </c>
    </row>
    <row r="71" spans="1:36">
      <c r="A71" s="168">
        <v>5410</v>
      </c>
      <c r="B71" s="2">
        <v>136908</v>
      </c>
      <c r="C71" s="2" t="s">
        <v>213</v>
      </c>
      <c r="D71" s="30"/>
      <c r="E71" s="254"/>
      <c r="F71" s="254"/>
      <c r="G71" s="254">
        <v>0</v>
      </c>
      <c r="I71" s="261">
        <v>234285.99</v>
      </c>
      <c r="AE71" s="267">
        <f t="shared" si="1"/>
        <v>234285.99</v>
      </c>
      <c r="AG71" s="268">
        <f t="shared" si="2"/>
        <v>0</v>
      </c>
      <c r="AH71" s="268">
        <f t="shared" si="2"/>
        <v>0</v>
      </c>
      <c r="AI71" s="268">
        <f t="shared" si="2"/>
        <v>234285.99</v>
      </c>
      <c r="AJ71" s="269">
        <f t="shared" si="3"/>
        <v>0</v>
      </c>
    </row>
    <row r="72" spans="1:36">
      <c r="A72" s="168">
        <v>2310</v>
      </c>
      <c r="B72" s="2">
        <v>139484</v>
      </c>
      <c r="C72" s="2" t="s">
        <v>214</v>
      </c>
      <c r="D72" s="30"/>
      <c r="E72" s="254"/>
      <c r="F72" s="254"/>
      <c r="G72" s="254">
        <v>211567</v>
      </c>
      <c r="I72" s="261">
        <v>0</v>
      </c>
      <c r="AE72" s="267">
        <f t="shared" si="1"/>
        <v>211567</v>
      </c>
      <c r="AG72" s="268">
        <f t="shared" si="2"/>
        <v>0</v>
      </c>
      <c r="AH72" s="268">
        <f t="shared" si="2"/>
        <v>0</v>
      </c>
      <c r="AI72" s="268">
        <f t="shared" si="2"/>
        <v>211567</v>
      </c>
      <c r="AJ72" s="269">
        <f t="shared" si="3"/>
        <v>0</v>
      </c>
    </row>
    <row r="73" spans="1:36">
      <c r="A73" s="168">
        <v>2475</v>
      </c>
      <c r="B73" s="2">
        <v>143089</v>
      </c>
      <c r="C73" s="2" t="s">
        <v>215</v>
      </c>
      <c r="D73" s="30"/>
      <c r="E73" s="254"/>
      <c r="F73" s="254"/>
      <c r="G73" s="254">
        <v>143262.58000000002</v>
      </c>
      <c r="I73" s="261">
        <v>0</v>
      </c>
      <c r="AE73" s="267">
        <f t="shared" ref="AE73:AE136" si="4">SUM(D73:AC73)</f>
        <v>143262.58000000002</v>
      </c>
      <c r="AG73" s="268">
        <f t="shared" ref="AG73:AI104" si="5">SUMIFS($E73:$AC73,$E$3:$AC$3,AG$7)</f>
        <v>0</v>
      </c>
      <c r="AH73" s="268">
        <f t="shared" si="5"/>
        <v>0</v>
      </c>
      <c r="AI73" s="268">
        <f t="shared" si="5"/>
        <v>143262.58000000002</v>
      </c>
      <c r="AJ73" s="269">
        <f t="shared" ref="AJ73:AJ136" si="6">SUM(AG73:AI73)-AE73</f>
        <v>0</v>
      </c>
    </row>
    <row r="74" spans="1:36">
      <c r="A74" s="168">
        <v>5403</v>
      </c>
      <c r="B74" s="2">
        <v>143435</v>
      </c>
      <c r="C74" s="2" t="s">
        <v>216</v>
      </c>
      <c r="D74" s="30"/>
      <c r="E74" s="254"/>
      <c r="F74" s="254"/>
      <c r="G74" s="254">
        <v>156248.66999999998</v>
      </c>
      <c r="I74" s="261">
        <v>0</v>
      </c>
      <c r="AE74" s="267">
        <f t="shared" si="4"/>
        <v>156248.66999999998</v>
      </c>
      <c r="AG74" s="268">
        <f t="shared" si="5"/>
        <v>0</v>
      </c>
      <c r="AH74" s="268">
        <f t="shared" si="5"/>
        <v>0</v>
      </c>
      <c r="AI74" s="268">
        <f t="shared" si="5"/>
        <v>156248.66999999998</v>
      </c>
      <c r="AJ74" s="269">
        <f t="shared" si="6"/>
        <v>0</v>
      </c>
    </row>
    <row r="75" spans="1:36">
      <c r="A75" s="168">
        <v>4005</v>
      </c>
      <c r="B75" s="2">
        <v>139047</v>
      </c>
      <c r="C75" s="2" t="s">
        <v>217</v>
      </c>
      <c r="D75" s="30"/>
      <c r="E75" s="254"/>
      <c r="F75" s="254"/>
      <c r="G75" s="254">
        <v>159058.83000000002</v>
      </c>
      <c r="I75" s="261">
        <v>0</v>
      </c>
      <c r="AE75" s="267">
        <f t="shared" si="4"/>
        <v>159058.83000000002</v>
      </c>
      <c r="AG75" s="268">
        <f t="shared" si="5"/>
        <v>0</v>
      </c>
      <c r="AH75" s="268">
        <f t="shared" si="5"/>
        <v>0</v>
      </c>
      <c r="AI75" s="268">
        <f t="shared" si="5"/>
        <v>159058.83000000002</v>
      </c>
      <c r="AJ75" s="269">
        <f t="shared" si="6"/>
        <v>0</v>
      </c>
    </row>
    <row r="76" spans="1:36">
      <c r="A76" s="168">
        <v>2109</v>
      </c>
      <c r="B76" s="2">
        <v>139131</v>
      </c>
      <c r="C76" s="2" t="s">
        <v>218</v>
      </c>
      <c r="D76" s="30"/>
      <c r="E76" s="254"/>
      <c r="F76" s="254"/>
      <c r="G76" s="254">
        <v>323525.75</v>
      </c>
      <c r="I76" s="261">
        <v>0</v>
      </c>
      <c r="AE76" s="267">
        <f t="shared" si="4"/>
        <v>323525.75</v>
      </c>
      <c r="AG76" s="268">
        <f t="shared" si="5"/>
        <v>0</v>
      </c>
      <c r="AH76" s="268">
        <f t="shared" si="5"/>
        <v>0</v>
      </c>
      <c r="AI76" s="268">
        <f t="shared" si="5"/>
        <v>323525.75</v>
      </c>
      <c r="AJ76" s="269">
        <f t="shared" si="6"/>
        <v>0</v>
      </c>
    </row>
    <row r="77" spans="1:36">
      <c r="A77" s="168">
        <v>5412</v>
      </c>
      <c r="B77" s="2">
        <v>138695</v>
      </c>
      <c r="C77" s="2" t="s">
        <v>219</v>
      </c>
      <c r="D77" s="30"/>
      <c r="E77" s="254"/>
      <c r="F77" s="254"/>
      <c r="G77" s="254">
        <v>95740</v>
      </c>
      <c r="I77" s="261">
        <v>0</v>
      </c>
      <c r="AE77" s="267">
        <f t="shared" si="4"/>
        <v>95740</v>
      </c>
      <c r="AG77" s="268">
        <f t="shared" si="5"/>
        <v>0</v>
      </c>
      <c r="AH77" s="268">
        <f t="shared" si="5"/>
        <v>0</v>
      </c>
      <c r="AI77" s="268">
        <f t="shared" si="5"/>
        <v>95740</v>
      </c>
      <c r="AJ77" s="269">
        <f t="shared" si="6"/>
        <v>0</v>
      </c>
    </row>
    <row r="78" spans="1:36">
      <c r="A78" s="168">
        <v>2448</v>
      </c>
      <c r="B78" s="2">
        <v>142794</v>
      </c>
      <c r="C78" s="2" t="s">
        <v>220</v>
      </c>
      <c r="D78" s="30"/>
      <c r="E78" s="254"/>
      <c r="F78" s="254"/>
      <c r="G78" s="254">
        <v>112777.5</v>
      </c>
      <c r="I78" s="261">
        <v>0</v>
      </c>
      <c r="AE78" s="267">
        <f t="shared" si="4"/>
        <v>112777.5</v>
      </c>
      <c r="AG78" s="268">
        <f t="shared" si="5"/>
        <v>0</v>
      </c>
      <c r="AH78" s="268">
        <f t="shared" si="5"/>
        <v>0</v>
      </c>
      <c r="AI78" s="268">
        <f t="shared" si="5"/>
        <v>112777.5</v>
      </c>
      <c r="AJ78" s="269">
        <f t="shared" si="6"/>
        <v>0</v>
      </c>
    </row>
    <row r="79" spans="1:36">
      <c r="A79" s="168">
        <v>2451</v>
      </c>
      <c r="B79" s="2">
        <v>141610</v>
      </c>
      <c r="C79" s="2" t="s">
        <v>221</v>
      </c>
      <c r="D79" s="30"/>
      <c r="E79" s="254"/>
      <c r="F79" s="254"/>
      <c r="G79" s="254">
        <v>212779.5</v>
      </c>
      <c r="I79" s="261">
        <v>0</v>
      </c>
      <c r="AE79" s="267">
        <f t="shared" si="4"/>
        <v>212779.5</v>
      </c>
      <c r="AG79" s="268">
        <f t="shared" si="5"/>
        <v>0</v>
      </c>
      <c r="AH79" s="268">
        <f t="shared" si="5"/>
        <v>0</v>
      </c>
      <c r="AI79" s="268">
        <f t="shared" si="5"/>
        <v>212779.5</v>
      </c>
      <c r="AJ79" s="269">
        <f t="shared" si="6"/>
        <v>0</v>
      </c>
    </row>
    <row r="80" spans="1:36">
      <c r="A80" s="168">
        <v>2085</v>
      </c>
      <c r="B80" s="2">
        <v>138693</v>
      </c>
      <c r="C80" s="2" t="s">
        <v>222</v>
      </c>
      <c r="D80" s="30"/>
      <c r="E80" s="254"/>
      <c r="F80" s="254"/>
      <c r="G80" s="254">
        <v>186686.5</v>
      </c>
      <c r="I80" s="261">
        <v>0</v>
      </c>
      <c r="AE80" s="267">
        <f t="shared" si="4"/>
        <v>186686.5</v>
      </c>
      <c r="AG80" s="268">
        <f t="shared" si="5"/>
        <v>0</v>
      </c>
      <c r="AH80" s="268">
        <f t="shared" si="5"/>
        <v>0</v>
      </c>
      <c r="AI80" s="268">
        <f t="shared" si="5"/>
        <v>186686.5</v>
      </c>
      <c r="AJ80" s="269">
        <f t="shared" si="6"/>
        <v>0</v>
      </c>
    </row>
    <row r="81" spans="1:36">
      <c r="A81" s="168">
        <v>4006</v>
      </c>
      <c r="B81" s="2">
        <v>139048</v>
      </c>
      <c r="C81" s="2" t="s">
        <v>223</v>
      </c>
      <c r="D81" s="30"/>
      <c r="E81" s="254"/>
      <c r="F81" s="254"/>
      <c r="G81" s="254">
        <v>0</v>
      </c>
      <c r="I81" s="261">
        <v>394525.2</v>
      </c>
      <c r="AE81" s="267">
        <f t="shared" si="4"/>
        <v>394525.2</v>
      </c>
      <c r="AG81" s="268">
        <f t="shared" si="5"/>
        <v>0</v>
      </c>
      <c r="AH81" s="268">
        <f t="shared" si="5"/>
        <v>0</v>
      </c>
      <c r="AI81" s="268">
        <f t="shared" si="5"/>
        <v>394525.2</v>
      </c>
      <c r="AJ81" s="269">
        <f t="shared" si="6"/>
        <v>0</v>
      </c>
    </row>
    <row r="82" spans="1:36">
      <c r="A82" s="168">
        <v>2086</v>
      </c>
      <c r="B82" s="2">
        <v>143090</v>
      </c>
      <c r="C82" s="2" t="s">
        <v>224</v>
      </c>
      <c r="D82" s="30"/>
      <c r="E82" s="254"/>
      <c r="F82" s="254"/>
      <c r="G82" s="254">
        <v>254171.25</v>
      </c>
      <c r="I82" s="261">
        <v>0</v>
      </c>
      <c r="AE82" s="267">
        <f t="shared" si="4"/>
        <v>254171.25</v>
      </c>
      <c r="AG82" s="268">
        <f t="shared" si="5"/>
        <v>0</v>
      </c>
      <c r="AH82" s="268">
        <f t="shared" si="5"/>
        <v>0</v>
      </c>
      <c r="AI82" s="268">
        <f t="shared" si="5"/>
        <v>254171.25</v>
      </c>
      <c r="AJ82" s="269">
        <f t="shared" si="6"/>
        <v>0</v>
      </c>
    </row>
    <row r="83" spans="1:36">
      <c r="A83" s="168">
        <v>2138</v>
      </c>
      <c r="B83" s="2">
        <v>139904</v>
      </c>
      <c r="C83" s="2" t="s">
        <v>225</v>
      </c>
      <c r="D83" s="30"/>
      <c r="E83" s="254"/>
      <c r="F83" s="254"/>
      <c r="G83" s="254">
        <v>229635.16999999998</v>
      </c>
      <c r="I83" s="261">
        <v>0</v>
      </c>
      <c r="AE83" s="267">
        <f t="shared" si="4"/>
        <v>229635.16999999998</v>
      </c>
      <c r="AG83" s="268">
        <f t="shared" si="5"/>
        <v>0</v>
      </c>
      <c r="AH83" s="268">
        <f t="shared" si="5"/>
        <v>0</v>
      </c>
      <c r="AI83" s="268">
        <f t="shared" si="5"/>
        <v>229635.16999999998</v>
      </c>
      <c r="AJ83" s="269">
        <f t="shared" si="6"/>
        <v>0</v>
      </c>
    </row>
    <row r="84" spans="1:36">
      <c r="A84" s="168">
        <v>3316</v>
      </c>
      <c r="B84" s="2">
        <v>148081</v>
      </c>
      <c r="C84" s="2" t="s">
        <v>226</v>
      </c>
      <c r="D84" s="30"/>
      <c r="E84" s="254"/>
      <c r="F84" s="254"/>
      <c r="G84" s="254">
        <v>0</v>
      </c>
      <c r="I84" s="261">
        <v>221634</v>
      </c>
      <c r="AE84" s="267">
        <f t="shared" si="4"/>
        <v>221634</v>
      </c>
      <c r="AG84" s="268">
        <f t="shared" si="5"/>
        <v>0</v>
      </c>
      <c r="AH84" s="268">
        <f t="shared" si="5"/>
        <v>0</v>
      </c>
      <c r="AI84" s="268">
        <f t="shared" si="5"/>
        <v>221634</v>
      </c>
      <c r="AJ84" s="269">
        <f t="shared" si="6"/>
        <v>0</v>
      </c>
    </row>
    <row r="85" spans="1:36">
      <c r="A85" s="168">
        <v>5409</v>
      </c>
      <c r="B85" s="2">
        <v>137858</v>
      </c>
      <c r="C85" s="2" t="s">
        <v>227</v>
      </c>
      <c r="D85" s="30"/>
      <c r="E85" s="254"/>
      <c r="F85" s="254"/>
      <c r="G85" s="254">
        <v>0</v>
      </c>
      <c r="I85" s="261">
        <v>406709.24</v>
      </c>
      <c r="AE85" s="267">
        <f t="shared" si="4"/>
        <v>406709.24</v>
      </c>
      <c r="AG85" s="268">
        <f t="shared" si="5"/>
        <v>0</v>
      </c>
      <c r="AH85" s="268">
        <f t="shared" si="5"/>
        <v>0</v>
      </c>
      <c r="AI85" s="268">
        <f t="shared" si="5"/>
        <v>406709.24</v>
      </c>
      <c r="AJ85" s="269">
        <f t="shared" si="6"/>
        <v>0</v>
      </c>
    </row>
    <row r="86" spans="1:36">
      <c r="A86" s="168">
        <v>7000</v>
      </c>
      <c r="B86" s="2">
        <v>144336</v>
      </c>
      <c r="C86" s="2" t="s">
        <v>228</v>
      </c>
      <c r="D86" s="30"/>
      <c r="E86" s="254"/>
      <c r="F86" s="254"/>
      <c r="G86" s="254">
        <v>4114227.0800000005</v>
      </c>
      <c r="I86" s="261">
        <v>0</v>
      </c>
      <c r="AE86" s="267">
        <f t="shared" si="4"/>
        <v>4114227.0800000005</v>
      </c>
      <c r="AG86" s="268">
        <f t="shared" si="5"/>
        <v>0</v>
      </c>
      <c r="AH86" s="268">
        <f t="shared" si="5"/>
        <v>0</v>
      </c>
      <c r="AI86" s="268">
        <f t="shared" si="5"/>
        <v>4114227.0800000005</v>
      </c>
      <c r="AJ86" s="269">
        <f t="shared" si="6"/>
        <v>0</v>
      </c>
    </row>
    <row r="87" spans="1:36">
      <c r="A87" s="168">
        <v>4240</v>
      </c>
      <c r="B87" s="2">
        <v>139746</v>
      </c>
      <c r="C87" s="2" t="s">
        <v>229</v>
      </c>
      <c r="D87" s="30"/>
      <c r="E87" s="254"/>
      <c r="F87" s="254"/>
      <c r="G87" s="254">
        <v>0</v>
      </c>
      <c r="I87" s="261">
        <v>473669</v>
      </c>
      <c r="AE87" s="267">
        <f t="shared" si="4"/>
        <v>473669</v>
      </c>
      <c r="AG87" s="268">
        <f t="shared" si="5"/>
        <v>0</v>
      </c>
      <c r="AH87" s="268">
        <f t="shared" si="5"/>
        <v>0</v>
      </c>
      <c r="AI87" s="268">
        <f t="shared" si="5"/>
        <v>473669</v>
      </c>
      <c r="AJ87" s="269">
        <f t="shared" si="6"/>
        <v>0</v>
      </c>
    </row>
    <row r="88" spans="1:36">
      <c r="A88" s="168">
        <v>6910</v>
      </c>
      <c r="B88" s="2">
        <v>136213</v>
      </c>
      <c r="C88" s="2" t="s">
        <v>230</v>
      </c>
      <c r="D88" s="30"/>
      <c r="E88" s="254"/>
      <c r="F88" s="254"/>
      <c r="G88" s="254">
        <v>267678.83</v>
      </c>
      <c r="I88" s="261">
        <v>0</v>
      </c>
      <c r="AE88" s="267">
        <f t="shared" si="4"/>
        <v>267678.83</v>
      </c>
      <c r="AG88" s="268">
        <f t="shared" si="5"/>
        <v>0</v>
      </c>
      <c r="AH88" s="268">
        <f t="shared" si="5"/>
        <v>0</v>
      </c>
      <c r="AI88" s="268">
        <f t="shared" si="5"/>
        <v>267678.83</v>
      </c>
      <c r="AJ88" s="269">
        <f t="shared" si="6"/>
        <v>0</v>
      </c>
    </row>
    <row r="89" spans="1:36">
      <c r="A89" s="168">
        <v>2121</v>
      </c>
      <c r="B89" s="2">
        <v>139269</v>
      </c>
      <c r="C89" s="2" t="s">
        <v>231</v>
      </c>
      <c r="D89" s="30"/>
      <c r="E89" s="254"/>
      <c r="F89" s="254"/>
      <c r="G89" s="254">
        <v>237760.83000000002</v>
      </c>
      <c r="I89" s="261">
        <v>0</v>
      </c>
      <c r="AE89" s="267">
        <f t="shared" si="4"/>
        <v>237760.83000000002</v>
      </c>
      <c r="AG89" s="268">
        <f t="shared" si="5"/>
        <v>0</v>
      </c>
      <c r="AH89" s="268">
        <f t="shared" si="5"/>
        <v>0</v>
      </c>
      <c r="AI89" s="268">
        <f t="shared" si="5"/>
        <v>237760.83000000002</v>
      </c>
      <c r="AJ89" s="269">
        <f t="shared" si="6"/>
        <v>0</v>
      </c>
    </row>
    <row r="90" spans="1:36">
      <c r="A90" s="168">
        <v>2313</v>
      </c>
      <c r="B90" s="2">
        <v>149366</v>
      </c>
      <c r="C90" s="2" t="s">
        <v>232</v>
      </c>
      <c r="D90" s="30"/>
      <c r="E90" s="254"/>
      <c r="F90" s="254"/>
      <c r="G90" s="254">
        <v>169336</v>
      </c>
      <c r="I90" s="261">
        <v>0</v>
      </c>
      <c r="AE90" s="267">
        <f t="shared" si="4"/>
        <v>169336</v>
      </c>
      <c r="AG90" s="268">
        <f t="shared" si="5"/>
        <v>0</v>
      </c>
      <c r="AH90" s="268">
        <f t="shared" si="5"/>
        <v>0</v>
      </c>
      <c r="AI90" s="268">
        <f t="shared" si="5"/>
        <v>169336</v>
      </c>
      <c r="AJ90" s="269">
        <f t="shared" si="6"/>
        <v>0</v>
      </c>
    </row>
    <row r="91" spans="1:36">
      <c r="A91" s="168">
        <v>2309</v>
      </c>
      <c r="B91" s="2">
        <v>142231</v>
      </c>
      <c r="C91" s="2" t="s">
        <v>233</v>
      </c>
      <c r="D91" s="30"/>
      <c r="E91" s="254"/>
      <c r="F91" s="254"/>
      <c r="G91" s="254">
        <v>0</v>
      </c>
      <c r="I91" s="261">
        <v>348174.29000000004</v>
      </c>
      <c r="AE91" s="267">
        <f t="shared" si="4"/>
        <v>348174.29000000004</v>
      </c>
      <c r="AG91" s="268">
        <f t="shared" si="5"/>
        <v>0</v>
      </c>
      <c r="AH91" s="268">
        <f t="shared" si="5"/>
        <v>0</v>
      </c>
      <c r="AI91" s="268">
        <f t="shared" si="5"/>
        <v>348174.29000000004</v>
      </c>
      <c r="AJ91" s="269">
        <f t="shared" si="6"/>
        <v>0</v>
      </c>
    </row>
    <row r="92" spans="1:36">
      <c r="A92" s="168">
        <v>2455</v>
      </c>
      <c r="B92" s="2">
        <v>140890</v>
      </c>
      <c r="C92" s="2" t="s">
        <v>234</v>
      </c>
      <c r="D92" s="30"/>
      <c r="E92" s="254"/>
      <c r="F92" s="254"/>
      <c r="G92" s="254">
        <v>31090.83</v>
      </c>
      <c r="I92" s="261">
        <v>0</v>
      </c>
      <c r="AE92" s="267">
        <f t="shared" si="4"/>
        <v>31090.83</v>
      </c>
      <c r="AG92" s="268">
        <f t="shared" si="5"/>
        <v>0</v>
      </c>
      <c r="AH92" s="268">
        <f t="shared" si="5"/>
        <v>0</v>
      </c>
      <c r="AI92" s="268">
        <f t="shared" si="5"/>
        <v>31090.83</v>
      </c>
      <c r="AJ92" s="269">
        <f t="shared" si="6"/>
        <v>0</v>
      </c>
    </row>
    <row r="93" spans="1:36">
      <c r="A93" s="168">
        <v>2165</v>
      </c>
      <c r="B93" s="2">
        <v>142570</v>
      </c>
      <c r="C93" s="2" t="s">
        <v>235</v>
      </c>
      <c r="D93" s="30"/>
      <c r="E93" s="254"/>
      <c r="F93" s="254"/>
      <c r="G93" s="254">
        <v>0</v>
      </c>
      <c r="I93" s="261">
        <v>400997.73</v>
      </c>
      <c r="AE93" s="267">
        <f t="shared" si="4"/>
        <v>400997.73</v>
      </c>
      <c r="AG93" s="268">
        <f t="shared" si="5"/>
        <v>0</v>
      </c>
      <c r="AH93" s="268">
        <f t="shared" si="5"/>
        <v>0</v>
      </c>
      <c r="AI93" s="268">
        <f t="shared" si="5"/>
        <v>400997.73</v>
      </c>
      <c r="AJ93" s="269">
        <f t="shared" si="6"/>
        <v>0</v>
      </c>
    </row>
    <row r="94" spans="1:36">
      <c r="A94" s="168">
        <v>2210</v>
      </c>
      <c r="B94" s="2">
        <v>149483</v>
      </c>
      <c r="C94" s="2" t="s">
        <v>236</v>
      </c>
      <c r="D94" s="30"/>
      <c r="E94" s="254"/>
      <c r="F94" s="254"/>
      <c r="G94" s="254">
        <v>143578.91999999998</v>
      </c>
      <c r="I94" s="261">
        <v>0</v>
      </c>
      <c r="AE94" s="267">
        <f t="shared" si="4"/>
        <v>143578.91999999998</v>
      </c>
      <c r="AG94" s="268">
        <f t="shared" si="5"/>
        <v>0</v>
      </c>
      <c r="AH94" s="268">
        <f t="shared" si="5"/>
        <v>0</v>
      </c>
      <c r="AI94" s="268">
        <f t="shared" si="5"/>
        <v>143578.91999999998</v>
      </c>
      <c r="AJ94" s="269">
        <f t="shared" si="6"/>
        <v>0</v>
      </c>
    </row>
    <row r="95" spans="1:36">
      <c r="A95" s="168">
        <v>3429</v>
      </c>
      <c r="B95" s="2">
        <v>139520</v>
      </c>
      <c r="C95" s="2" t="s">
        <v>237</v>
      </c>
      <c r="D95" s="30"/>
      <c r="E95" s="254"/>
      <c r="F95" s="254"/>
      <c r="G95" s="254">
        <v>100066.67</v>
      </c>
      <c r="I95" s="261">
        <v>0</v>
      </c>
      <c r="AE95" s="267">
        <f t="shared" si="4"/>
        <v>100066.67</v>
      </c>
      <c r="AG95" s="268">
        <f t="shared" si="5"/>
        <v>0</v>
      </c>
      <c r="AH95" s="268">
        <f t="shared" si="5"/>
        <v>0</v>
      </c>
      <c r="AI95" s="268">
        <f t="shared" si="5"/>
        <v>100066.67</v>
      </c>
      <c r="AJ95" s="269">
        <f t="shared" si="6"/>
        <v>0</v>
      </c>
    </row>
    <row r="96" spans="1:36">
      <c r="A96" s="168">
        <v>4012</v>
      </c>
      <c r="B96" s="2">
        <v>137346</v>
      </c>
      <c r="C96" s="2" t="s">
        <v>238</v>
      </c>
      <c r="D96" s="30"/>
      <c r="E96" s="254"/>
      <c r="F96" s="254"/>
      <c r="G96" s="254">
        <v>51079</v>
      </c>
      <c r="I96" s="261">
        <v>0</v>
      </c>
      <c r="AE96" s="267">
        <f t="shared" si="4"/>
        <v>51079</v>
      </c>
      <c r="AG96" s="268">
        <f t="shared" si="5"/>
        <v>0</v>
      </c>
      <c r="AH96" s="268">
        <f t="shared" si="5"/>
        <v>0</v>
      </c>
      <c r="AI96" s="268">
        <f t="shared" si="5"/>
        <v>51079</v>
      </c>
      <c r="AJ96" s="269">
        <f t="shared" si="6"/>
        <v>0</v>
      </c>
    </row>
    <row r="97" spans="1:36">
      <c r="A97" s="168">
        <v>2434</v>
      </c>
      <c r="B97" s="2">
        <v>141270</v>
      </c>
      <c r="C97" s="2" t="s">
        <v>239</v>
      </c>
      <c r="D97" s="30"/>
      <c r="E97" s="254"/>
      <c r="F97" s="254"/>
      <c r="G97" s="254">
        <v>71771</v>
      </c>
      <c r="I97" s="261">
        <v>0</v>
      </c>
      <c r="AE97" s="267">
        <f t="shared" si="4"/>
        <v>71771</v>
      </c>
      <c r="AG97" s="268">
        <f t="shared" si="5"/>
        <v>0</v>
      </c>
      <c r="AH97" s="268">
        <f t="shared" si="5"/>
        <v>0</v>
      </c>
      <c r="AI97" s="268">
        <f t="shared" si="5"/>
        <v>71771</v>
      </c>
      <c r="AJ97" s="269">
        <f t="shared" si="6"/>
        <v>0</v>
      </c>
    </row>
    <row r="98" spans="1:36">
      <c r="A98" s="168">
        <v>3430</v>
      </c>
      <c r="B98" s="2">
        <v>143869</v>
      </c>
      <c r="C98" s="2" t="s">
        <v>240</v>
      </c>
      <c r="D98" s="30"/>
      <c r="E98" s="254"/>
      <c r="F98" s="254"/>
      <c r="G98" s="254">
        <v>170928.16</v>
      </c>
      <c r="I98" s="261">
        <v>0</v>
      </c>
      <c r="AE98" s="267">
        <f t="shared" si="4"/>
        <v>170928.16</v>
      </c>
      <c r="AG98" s="268">
        <f t="shared" si="5"/>
        <v>0</v>
      </c>
      <c r="AH98" s="268">
        <f t="shared" si="5"/>
        <v>0</v>
      </c>
      <c r="AI98" s="268">
        <f t="shared" si="5"/>
        <v>170928.16</v>
      </c>
      <c r="AJ98" s="269">
        <f t="shared" si="6"/>
        <v>0</v>
      </c>
    </row>
    <row r="99" spans="1:36">
      <c r="A99" s="168">
        <v>2429</v>
      </c>
      <c r="B99" s="2">
        <v>149305</v>
      </c>
      <c r="C99" s="2" t="s">
        <v>241</v>
      </c>
      <c r="D99" s="30"/>
      <c r="E99" s="254"/>
      <c r="F99" s="254"/>
      <c r="G99" s="254">
        <v>63574.5</v>
      </c>
      <c r="I99" s="261">
        <v>0</v>
      </c>
      <c r="AE99" s="267">
        <f t="shared" si="4"/>
        <v>63574.5</v>
      </c>
      <c r="AG99" s="268">
        <f t="shared" si="5"/>
        <v>0</v>
      </c>
      <c r="AH99" s="268">
        <f t="shared" si="5"/>
        <v>0</v>
      </c>
      <c r="AI99" s="268">
        <f t="shared" si="5"/>
        <v>63574.5</v>
      </c>
      <c r="AJ99" s="269">
        <f t="shared" si="6"/>
        <v>0</v>
      </c>
    </row>
    <row r="100" spans="1:36">
      <c r="A100" s="168">
        <v>2288</v>
      </c>
      <c r="B100" s="2">
        <v>149607</v>
      </c>
      <c r="C100" s="2" t="s">
        <v>242</v>
      </c>
      <c r="D100" s="30"/>
      <c r="E100" s="254"/>
      <c r="F100" s="254"/>
      <c r="G100" s="254">
        <v>0</v>
      </c>
      <c r="I100" s="261">
        <v>339604.37</v>
      </c>
      <c r="AE100" s="267">
        <f t="shared" si="4"/>
        <v>339604.37</v>
      </c>
      <c r="AG100" s="268">
        <f t="shared" si="5"/>
        <v>0</v>
      </c>
      <c r="AH100" s="268">
        <f t="shared" si="5"/>
        <v>0</v>
      </c>
      <c r="AI100" s="268">
        <f t="shared" si="5"/>
        <v>339604.37</v>
      </c>
      <c r="AJ100" s="269">
        <f t="shared" si="6"/>
        <v>0</v>
      </c>
    </row>
    <row r="101" spans="1:36">
      <c r="A101" s="168">
        <v>3402</v>
      </c>
      <c r="B101" s="2">
        <v>140525</v>
      </c>
      <c r="C101" s="2" t="s">
        <v>243</v>
      </c>
      <c r="D101" s="30"/>
      <c r="E101" s="254"/>
      <c r="F101" s="254"/>
      <c r="G101" s="254">
        <v>59989.83</v>
      </c>
      <c r="I101" s="261">
        <v>0</v>
      </c>
      <c r="AE101" s="267">
        <f t="shared" si="4"/>
        <v>59989.83</v>
      </c>
      <c r="AG101" s="268">
        <f t="shared" si="5"/>
        <v>0</v>
      </c>
      <c r="AH101" s="268">
        <f t="shared" si="5"/>
        <v>0</v>
      </c>
      <c r="AI101" s="268">
        <f t="shared" si="5"/>
        <v>59989.83</v>
      </c>
      <c r="AJ101" s="269">
        <f t="shared" si="6"/>
        <v>0</v>
      </c>
    </row>
    <row r="102" spans="1:36">
      <c r="A102" s="168">
        <v>2199</v>
      </c>
      <c r="B102" s="2">
        <v>147009</v>
      </c>
      <c r="C102" s="2" t="s">
        <v>244</v>
      </c>
      <c r="D102" s="30"/>
      <c r="E102" s="254"/>
      <c r="F102" s="254"/>
      <c r="G102" s="254">
        <v>94234.5</v>
      </c>
      <c r="I102" s="261">
        <v>0</v>
      </c>
      <c r="AE102" s="267">
        <f t="shared" si="4"/>
        <v>94234.5</v>
      </c>
      <c r="AG102" s="268">
        <f t="shared" si="5"/>
        <v>0</v>
      </c>
      <c r="AH102" s="268">
        <f t="shared" si="5"/>
        <v>0</v>
      </c>
      <c r="AI102" s="268">
        <f t="shared" si="5"/>
        <v>94234.5</v>
      </c>
      <c r="AJ102" s="269">
        <f t="shared" si="6"/>
        <v>0</v>
      </c>
    </row>
    <row r="103" spans="1:36">
      <c r="A103" s="168">
        <v>4026</v>
      </c>
      <c r="B103" s="2">
        <v>144719</v>
      </c>
      <c r="C103" s="2" t="s">
        <v>245</v>
      </c>
      <c r="D103" s="30"/>
      <c r="E103" s="254"/>
      <c r="F103" s="254"/>
      <c r="G103" s="254">
        <v>118776.5</v>
      </c>
      <c r="I103" s="261">
        <v>0</v>
      </c>
      <c r="AE103" s="267">
        <f t="shared" si="4"/>
        <v>118776.5</v>
      </c>
      <c r="AG103" s="268">
        <f t="shared" si="5"/>
        <v>0</v>
      </c>
      <c r="AH103" s="268">
        <f t="shared" si="5"/>
        <v>0</v>
      </c>
      <c r="AI103" s="268">
        <f t="shared" si="5"/>
        <v>118776.5</v>
      </c>
      <c r="AJ103" s="269">
        <f t="shared" si="6"/>
        <v>0</v>
      </c>
    </row>
    <row r="104" spans="1:36">
      <c r="A104" s="168">
        <v>3303</v>
      </c>
      <c r="B104" s="2">
        <v>140463</v>
      </c>
      <c r="C104" s="2" t="s">
        <v>246</v>
      </c>
      <c r="D104" s="30"/>
      <c r="E104" s="254"/>
      <c r="F104" s="254"/>
      <c r="G104" s="254">
        <v>73240</v>
      </c>
      <c r="I104" s="261">
        <v>0</v>
      </c>
      <c r="AE104" s="267">
        <f t="shared" si="4"/>
        <v>73240</v>
      </c>
      <c r="AG104" s="268">
        <f t="shared" si="5"/>
        <v>0</v>
      </c>
      <c r="AH104" s="268">
        <f t="shared" si="5"/>
        <v>0</v>
      </c>
      <c r="AI104" s="268">
        <f t="shared" si="5"/>
        <v>73240</v>
      </c>
      <c r="AJ104" s="269">
        <f t="shared" si="6"/>
        <v>0</v>
      </c>
    </row>
    <row r="105" spans="1:36">
      <c r="A105" s="168">
        <v>4241</v>
      </c>
      <c r="B105" s="2">
        <v>137034</v>
      </c>
      <c r="C105" s="2" t="s">
        <v>247</v>
      </c>
      <c r="D105" s="30"/>
      <c r="E105" s="254"/>
      <c r="F105" s="254"/>
      <c r="G105" s="254">
        <v>59408.34</v>
      </c>
      <c r="I105" s="261">
        <v>0</v>
      </c>
      <c r="AE105" s="267">
        <f t="shared" si="4"/>
        <v>59408.34</v>
      </c>
      <c r="AG105" s="268">
        <f t="shared" ref="AG105:AI136" si="7">SUMIFS($E105:$AC105,$E$3:$AC$3,AG$7)</f>
        <v>0</v>
      </c>
      <c r="AH105" s="268">
        <f t="shared" si="7"/>
        <v>0</v>
      </c>
      <c r="AI105" s="268">
        <f t="shared" si="7"/>
        <v>59408.34</v>
      </c>
      <c r="AJ105" s="269">
        <f t="shared" si="6"/>
        <v>0</v>
      </c>
    </row>
    <row r="106" spans="1:36">
      <c r="A106" s="168">
        <v>7063</v>
      </c>
      <c r="B106" s="2">
        <v>139526</v>
      </c>
      <c r="C106" s="2" t="s">
        <v>248</v>
      </c>
      <c r="D106" s="30"/>
      <c r="E106" s="254"/>
      <c r="F106" s="254"/>
      <c r="G106" s="254">
        <v>1626543.17</v>
      </c>
      <c r="I106" s="261">
        <v>0</v>
      </c>
      <c r="AE106" s="267">
        <f t="shared" si="4"/>
        <v>1626543.17</v>
      </c>
      <c r="AG106" s="268">
        <f t="shared" si="7"/>
        <v>0</v>
      </c>
      <c r="AH106" s="268">
        <f t="shared" si="7"/>
        <v>0</v>
      </c>
      <c r="AI106" s="268">
        <f t="shared" si="7"/>
        <v>1626543.17</v>
      </c>
      <c r="AJ106" s="269">
        <f t="shared" si="6"/>
        <v>0</v>
      </c>
    </row>
    <row r="107" spans="1:36">
      <c r="A107" s="168">
        <v>2111</v>
      </c>
      <c r="B107" s="2">
        <v>142353</v>
      </c>
      <c r="C107" s="2" t="s">
        <v>249</v>
      </c>
      <c r="D107" s="30"/>
      <c r="E107" s="254"/>
      <c r="F107" s="254"/>
      <c r="G107" s="254">
        <v>68025</v>
      </c>
      <c r="I107" s="261">
        <v>0</v>
      </c>
      <c r="AE107" s="267">
        <f t="shared" si="4"/>
        <v>68025</v>
      </c>
      <c r="AG107" s="268">
        <f t="shared" si="7"/>
        <v>0</v>
      </c>
      <c r="AH107" s="268">
        <f t="shared" si="7"/>
        <v>0</v>
      </c>
      <c r="AI107" s="268">
        <f t="shared" si="7"/>
        <v>68025</v>
      </c>
      <c r="AJ107" s="269">
        <f t="shared" si="6"/>
        <v>0</v>
      </c>
    </row>
    <row r="108" spans="1:36">
      <c r="A108" s="168">
        <v>4016</v>
      </c>
      <c r="B108" s="2">
        <v>141003</v>
      </c>
      <c r="C108" s="2" t="s">
        <v>250</v>
      </c>
      <c r="D108" s="30"/>
      <c r="E108" s="254"/>
      <c r="F108" s="254"/>
      <c r="G108" s="254">
        <v>91588.17</v>
      </c>
      <c r="I108" s="261">
        <v>0</v>
      </c>
      <c r="AE108" s="267">
        <f t="shared" si="4"/>
        <v>91588.17</v>
      </c>
      <c r="AG108" s="268">
        <f t="shared" si="7"/>
        <v>0</v>
      </c>
      <c r="AH108" s="268">
        <f t="shared" si="7"/>
        <v>0</v>
      </c>
      <c r="AI108" s="268">
        <f t="shared" si="7"/>
        <v>91588.17</v>
      </c>
      <c r="AJ108" s="269">
        <f t="shared" si="6"/>
        <v>0</v>
      </c>
    </row>
    <row r="109" spans="1:36">
      <c r="A109" s="168">
        <v>5408</v>
      </c>
      <c r="B109" s="2">
        <v>137043</v>
      </c>
      <c r="C109" s="2" t="s">
        <v>251</v>
      </c>
      <c r="D109" s="30"/>
      <c r="E109" s="254"/>
      <c r="F109" s="254"/>
      <c r="G109" s="254">
        <v>27909</v>
      </c>
      <c r="I109" s="261">
        <v>0</v>
      </c>
      <c r="AE109" s="267">
        <f t="shared" si="4"/>
        <v>27909</v>
      </c>
      <c r="AG109" s="268">
        <f t="shared" si="7"/>
        <v>0</v>
      </c>
      <c r="AH109" s="268">
        <f t="shared" si="7"/>
        <v>0</v>
      </c>
      <c r="AI109" s="268">
        <f t="shared" si="7"/>
        <v>27909</v>
      </c>
      <c r="AJ109" s="269">
        <f t="shared" si="6"/>
        <v>0</v>
      </c>
    </row>
    <row r="110" spans="1:36">
      <c r="A110" s="168">
        <v>4036</v>
      </c>
      <c r="B110" s="2">
        <v>147440</v>
      </c>
      <c r="C110" s="2" t="s">
        <v>252</v>
      </c>
      <c r="D110" s="30"/>
      <c r="E110" s="254"/>
      <c r="F110" s="254"/>
      <c r="G110" s="254">
        <v>336764.58</v>
      </c>
      <c r="I110" s="261">
        <v>0</v>
      </c>
      <c r="AE110" s="267">
        <f t="shared" si="4"/>
        <v>336764.58</v>
      </c>
      <c r="AG110" s="268">
        <f t="shared" si="7"/>
        <v>0</v>
      </c>
      <c r="AH110" s="268">
        <f t="shared" si="7"/>
        <v>0</v>
      </c>
      <c r="AI110" s="268">
        <f t="shared" si="7"/>
        <v>336764.58</v>
      </c>
      <c r="AJ110" s="269">
        <f t="shared" si="6"/>
        <v>0</v>
      </c>
    </row>
    <row r="111" spans="1:36">
      <c r="A111" s="168">
        <v>5407</v>
      </c>
      <c r="B111" s="2">
        <v>137045</v>
      </c>
      <c r="C111" s="2" t="s">
        <v>253</v>
      </c>
      <c r="D111" s="30"/>
      <c r="E111" s="254"/>
      <c r="F111" s="254"/>
      <c r="G111" s="254">
        <v>11850.67</v>
      </c>
      <c r="I111" s="261">
        <v>0</v>
      </c>
      <c r="AE111" s="267">
        <f t="shared" si="4"/>
        <v>11850.67</v>
      </c>
      <c r="AG111" s="268">
        <f t="shared" si="7"/>
        <v>0</v>
      </c>
      <c r="AH111" s="268">
        <f t="shared" si="7"/>
        <v>0</v>
      </c>
      <c r="AI111" s="268">
        <f t="shared" si="7"/>
        <v>11850.67</v>
      </c>
      <c r="AJ111" s="269">
        <f t="shared" si="6"/>
        <v>0</v>
      </c>
    </row>
    <row r="112" spans="1:36">
      <c r="A112" s="168">
        <v>5406</v>
      </c>
      <c r="B112" s="2">
        <v>137044</v>
      </c>
      <c r="C112" s="2" t="s">
        <v>254</v>
      </c>
      <c r="D112" s="30"/>
      <c r="E112" s="254"/>
      <c r="F112" s="254"/>
      <c r="G112" s="254">
        <v>15920</v>
      </c>
      <c r="I112" s="261">
        <v>0</v>
      </c>
      <c r="AE112" s="267">
        <f t="shared" si="4"/>
        <v>15920</v>
      </c>
      <c r="AG112" s="268">
        <f t="shared" si="7"/>
        <v>0</v>
      </c>
      <c r="AH112" s="268">
        <f t="shared" si="7"/>
        <v>0</v>
      </c>
      <c r="AI112" s="268">
        <f t="shared" si="7"/>
        <v>15920</v>
      </c>
      <c r="AJ112" s="269">
        <f t="shared" si="6"/>
        <v>0</v>
      </c>
    </row>
    <row r="113" spans="1:36">
      <c r="A113" s="168">
        <v>5405</v>
      </c>
      <c r="B113" s="2">
        <v>137046</v>
      </c>
      <c r="C113" s="2" t="s">
        <v>255</v>
      </c>
      <c r="D113" s="30"/>
      <c r="E113" s="254"/>
      <c r="F113" s="254"/>
      <c r="G113" s="254">
        <v>51995</v>
      </c>
      <c r="I113" s="261">
        <v>0</v>
      </c>
      <c r="AE113" s="267">
        <f t="shared" si="4"/>
        <v>51995</v>
      </c>
      <c r="AG113" s="268">
        <f t="shared" si="7"/>
        <v>0</v>
      </c>
      <c r="AH113" s="268">
        <f t="shared" si="7"/>
        <v>0</v>
      </c>
      <c r="AI113" s="268">
        <f t="shared" si="7"/>
        <v>51995</v>
      </c>
      <c r="AJ113" s="269">
        <f t="shared" si="6"/>
        <v>0</v>
      </c>
    </row>
    <row r="114" spans="1:36">
      <c r="A114" s="168">
        <v>5402</v>
      </c>
      <c r="B114" s="2">
        <v>143562</v>
      </c>
      <c r="C114" s="2" t="s">
        <v>256</v>
      </c>
      <c r="D114" s="30"/>
      <c r="E114" s="254"/>
      <c r="F114" s="254"/>
      <c r="G114" s="254">
        <v>13290</v>
      </c>
      <c r="I114" s="261">
        <v>0</v>
      </c>
      <c r="AE114" s="267">
        <f t="shared" si="4"/>
        <v>13290</v>
      </c>
      <c r="AG114" s="268">
        <f t="shared" si="7"/>
        <v>0</v>
      </c>
      <c r="AH114" s="268">
        <f t="shared" si="7"/>
        <v>0</v>
      </c>
      <c r="AI114" s="268">
        <f t="shared" si="7"/>
        <v>13290</v>
      </c>
      <c r="AJ114" s="269">
        <f t="shared" si="6"/>
        <v>0</v>
      </c>
    </row>
    <row r="115" spans="1:36">
      <c r="A115" s="168">
        <v>5404</v>
      </c>
      <c r="B115" s="2">
        <v>137047</v>
      </c>
      <c r="C115" s="2" t="s">
        <v>257</v>
      </c>
      <c r="D115" s="30"/>
      <c r="E115" s="254"/>
      <c r="F115" s="254"/>
      <c r="G115" s="254">
        <v>27688</v>
      </c>
      <c r="I115" s="261">
        <v>0</v>
      </c>
      <c r="AE115" s="267">
        <f t="shared" si="4"/>
        <v>27688</v>
      </c>
      <c r="AG115" s="268">
        <f t="shared" si="7"/>
        <v>0</v>
      </c>
      <c r="AH115" s="268">
        <f t="shared" si="7"/>
        <v>0</v>
      </c>
      <c r="AI115" s="268">
        <f t="shared" si="7"/>
        <v>27688</v>
      </c>
      <c r="AJ115" s="269">
        <f t="shared" si="6"/>
        <v>0</v>
      </c>
    </row>
    <row r="116" spans="1:36">
      <c r="A116" s="168">
        <v>4207</v>
      </c>
      <c r="B116" s="2">
        <v>138937</v>
      </c>
      <c r="C116" s="2" t="s">
        <v>258</v>
      </c>
      <c r="D116" s="30"/>
      <c r="E116" s="254"/>
      <c r="F116" s="254"/>
      <c r="G116" s="254">
        <v>19186.919999999998</v>
      </c>
      <c r="I116" s="261">
        <v>0</v>
      </c>
      <c r="AE116" s="267">
        <f t="shared" si="4"/>
        <v>19186.919999999998</v>
      </c>
      <c r="AG116" s="268">
        <f t="shared" si="7"/>
        <v>0</v>
      </c>
      <c r="AH116" s="268">
        <f t="shared" si="7"/>
        <v>0</v>
      </c>
      <c r="AI116" s="268">
        <f t="shared" si="7"/>
        <v>19186.919999999998</v>
      </c>
      <c r="AJ116" s="269">
        <f t="shared" si="6"/>
        <v>0</v>
      </c>
    </row>
    <row r="117" spans="1:36">
      <c r="A117" s="168">
        <v>5415</v>
      </c>
      <c r="B117" s="2">
        <v>150320</v>
      </c>
      <c r="C117" s="2" t="s">
        <v>259</v>
      </c>
      <c r="D117" s="30"/>
      <c r="E117" s="254"/>
      <c r="F117" s="254"/>
      <c r="G117" s="254">
        <v>177612.33000000002</v>
      </c>
      <c r="I117" s="261">
        <v>0</v>
      </c>
      <c r="AE117" s="267">
        <f t="shared" si="4"/>
        <v>177612.33000000002</v>
      </c>
      <c r="AG117" s="268">
        <f t="shared" si="7"/>
        <v>0</v>
      </c>
      <c r="AH117" s="268">
        <f t="shared" si="7"/>
        <v>0</v>
      </c>
      <c r="AI117" s="268">
        <f t="shared" si="7"/>
        <v>177612.33000000002</v>
      </c>
      <c r="AJ117" s="269">
        <f t="shared" si="6"/>
        <v>0</v>
      </c>
    </row>
    <row r="118" spans="1:36">
      <c r="A118" s="168">
        <v>4060</v>
      </c>
      <c r="B118" s="2">
        <v>136592</v>
      </c>
      <c r="C118" s="2" t="s">
        <v>260</v>
      </c>
      <c r="D118" s="30"/>
      <c r="E118" s="254"/>
      <c r="F118" s="254"/>
      <c r="G118" s="254">
        <v>70326</v>
      </c>
      <c r="I118" s="261">
        <v>0</v>
      </c>
      <c r="AE118" s="267">
        <f t="shared" si="4"/>
        <v>70326</v>
      </c>
      <c r="AG118" s="268">
        <f t="shared" si="7"/>
        <v>0</v>
      </c>
      <c r="AH118" s="268">
        <f t="shared" si="7"/>
        <v>0</v>
      </c>
      <c r="AI118" s="268">
        <f t="shared" si="7"/>
        <v>70326</v>
      </c>
      <c r="AJ118" s="269">
        <f t="shared" si="6"/>
        <v>0</v>
      </c>
    </row>
    <row r="119" spans="1:36">
      <c r="A119" s="168">
        <v>4187</v>
      </c>
      <c r="B119" s="2">
        <v>148684</v>
      </c>
      <c r="C119" s="2" t="s">
        <v>261</v>
      </c>
      <c r="D119" s="30"/>
      <c r="E119" s="254"/>
      <c r="F119" s="254"/>
      <c r="G119" s="254">
        <v>243772.66000000003</v>
      </c>
      <c r="I119" s="261">
        <v>0</v>
      </c>
      <c r="AE119" s="267">
        <f t="shared" si="4"/>
        <v>243772.66000000003</v>
      </c>
      <c r="AG119" s="268">
        <f t="shared" si="7"/>
        <v>0</v>
      </c>
      <c r="AH119" s="268">
        <f t="shared" si="7"/>
        <v>0</v>
      </c>
      <c r="AI119" s="268">
        <f t="shared" si="7"/>
        <v>243772.66000000003</v>
      </c>
      <c r="AJ119" s="269">
        <f t="shared" si="6"/>
        <v>0</v>
      </c>
    </row>
    <row r="120" spans="1:36">
      <c r="A120" s="168">
        <v>6906</v>
      </c>
      <c r="B120" s="2">
        <v>136152</v>
      </c>
      <c r="C120" s="2" t="s">
        <v>262</v>
      </c>
      <c r="D120" s="30"/>
      <c r="E120" s="254"/>
      <c r="F120" s="254"/>
      <c r="G120" s="254">
        <v>244206.33000000002</v>
      </c>
      <c r="I120" s="261">
        <v>0</v>
      </c>
      <c r="AE120" s="267">
        <f t="shared" si="4"/>
        <v>244206.33000000002</v>
      </c>
      <c r="AG120" s="268">
        <f t="shared" si="7"/>
        <v>0</v>
      </c>
      <c r="AH120" s="268">
        <f t="shared" si="7"/>
        <v>0</v>
      </c>
      <c r="AI120" s="268">
        <f t="shared" si="7"/>
        <v>244206.33000000002</v>
      </c>
      <c r="AJ120" s="269">
        <f t="shared" si="6"/>
        <v>0</v>
      </c>
    </row>
    <row r="121" spans="1:36">
      <c r="A121" s="168">
        <v>5414</v>
      </c>
      <c r="B121" s="2">
        <v>136590</v>
      </c>
      <c r="C121" s="2" t="s">
        <v>263</v>
      </c>
      <c r="D121" s="30"/>
      <c r="E121" s="254"/>
      <c r="F121" s="254"/>
      <c r="G121" s="254">
        <v>218118.33000000002</v>
      </c>
      <c r="I121" s="261">
        <v>0</v>
      </c>
      <c r="AE121" s="267">
        <f t="shared" si="4"/>
        <v>218118.33000000002</v>
      </c>
      <c r="AG121" s="268">
        <f t="shared" si="7"/>
        <v>0</v>
      </c>
      <c r="AH121" s="268">
        <f t="shared" si="7"/>
        <v>0</v>
      </c>
      <c r="AI121" s="268">
        <f t="shared" si="7"/>
        <v>218118.33000000002</v>
      </c>
      <c r="AJ121" s="269">
        <f t="shared" si="6"/>
        <v>0</v>
      </c>
    </row>
    <row r="122" spans="1:36">
      <c r="A122" s="168">
        <v>2209</v>
      </c>
      <c r="B122" s="2">
        <v>149131</v>
      </c>
      <c r="C122" s="2" t="s">
        <v>264</v>
      </c>
      <c r="D122" s="30"/>
      <c r="E122" s="254"/>
      <c r="F122" s="254"/>
      <c r="G122" s="254">
        <v>189175.34</v>
      </c>
      <c r="I122" s="261">
        <v>0</v>
      </c>
      <c r="AE122" s="267">
        <f t="shared" si="4"/>
        <v>189175.34</v>
      </c>
      <c r="AG122" s="268">
        <f t="shared" si="7"/>
        <v>0</v>
      </c>
      <c r="AH122" s="268">
        <f t="shared" si="7"/>
        <v>0</v>
      </c>
      <c r="AI122" s="268">
        <f t="shared" si="7"/>
        <v>189175.34</v>
      </c>
      <c r="AJ122" s="269">
        <f t="shared" si="6"/>
        <v>0</v>
      </c>
    </row>
    <row r="123" spans="1:36">
      <c r="A123" s="168">
        <v>2073</v>
      </c>
      <c r="B123" s="2">
        <v>138889</v>
      </c>
      <c r="C123" s="2" t="s">
        <v>265</v>
      </c>
      <c r="D123" s="30"/>
      <c r="E123" s="254"/>
      <c r="F123" s="254"/>
      <c r="G123" s="254">
        <v>167222.66999999998</v>
      </c>
      <c r="I123" s="261">
        <v>0</v>
      </c>
      <c r="AE123" s="267">
        <f t="shared" si="4"/>
        <v>167222.66999999998</v>
      </c>
      <c r="AG123" s="268">
        <f t="shared" si="7"/>
        <v>0</v>
      </c>
      <c r="AH123" s="268">
        <f t="shared" si="7"/>
        <v>0</v>
      </c>
      <c r="AI123" s="268">
        <f t="shared" si="7"/>
        <v>167222.66999999998</v>
      </c>
      <c r="AJ123" s="269">
        <f t="shared" si="6"/>
        <v>0</v>
      </c>
    </row>
    <row r="124" spans="1:36">
      <c r="A124" s="168">
        <v>7005</v>
      </c>
      <c r="B124" s="2">
        <v>148722</v>
      </c>
      <c r="C124" s="2" t="s">
        <v>417</v>
      </c>
      <c r="D124" s="30"/>
      <c r="E124" s="254"/>
      <c r="F124" s="254"/>
      <c r="G124" s="254">
        <v>1396831.0299999998</v>
      </c>
      <c r="I124" s="261">
        <v>0</v>
      </c>
      <c r="AE124" s="267">
        <f t="shared" si="4"/>
        <v>1396831.0299999998</v>
      </c>
      <c r="AG124" s="268">
        <f t="shared" si="7"/>
        <v>0</v>
      </c>
      <c r="AH124" s="268">
        <f t="shared" si="7"/>
        <v>0</v>
      </c>
      <c r="AI124" s="268">
        <f t="shared" si="7"/>
        <v>1396831.0299999998</v>
      </c>
      <c r="AJ124" s="269">
        <f t="shared" si="6"/>
        <v>0</v>
      </c>
    </row>
    <row r="125" spans="1:36">
      <c r="A125" s="168">
        <v>2119</v>
      </c>
      <c r="B125" s="2">
        <v>150181</v>
      </c>
      <c r="C125" s="2" t="s">
        <v>266</v>
      </c>
      <c r="D125" s="30"/>
      <c r="E125" s="254"/>
      <c r="F125" s="254"/>
      <c r="G125" s="254">
        <v>0</v>
      </c>
      <c r="I125" s="261">
        <v>179017.49</v>
      </c>
      <c r="AE125" s="267">
        <f t="shared" si="4"/>
        <v>179017.49</v>
      </c>
      <c r="AG125" s="268">
        <f t="shared" si="7"/>
        <v>0</v>
      </c>
      <c r="AH125" s="268">
        <f t="shared" si="7"/>
        <v>0</v>
      </c>
      <c r="AI125" s="268">
        <f t="shared" si="7"/>
        <v>179017.49</v>
      </c>
      <c r="AJ125" s="269">
        <f t="shared" si="6"/>
        <v>0</v>
      </c>
    </row>
    <row r="126" spans="1:36">
      <c r="A126" s="168">
        <v>2096</v>
      </c>
      <c r="B126" s="2">
        <v>139003</v>
      </c>
      <c r="C126" s="2" t="s">
        <v>267</v>
      </c>
      <c r="D126" s="30"/>
      <c r="E126" s="254"/>
      <c r="F126" s="254"/>
      <c r="G126" s="254">
        <v>261866.16999999998</v>
      </c>
      <c r="I126" s="261">
        <v>0</v>
      </c>
      <c r="AE126" s="267">
        <f t="shared" si="4"/>
        <v>261866.16999999998</v>
      </c>
      <c r="AG126" s="268">
        <f t="shared" si="7"/>
        <v>0</v>
      </c>
      <c r="AH126" s="268">
        <f t="shared" si="7"/>
        <v>0</v>
      </c>
      <c r="AI126" s="268">
        <f t="shared" si="7"/>
        <v>261866.16999999998</v>
      </c>
      <c r="AJ126" s="269">
        <f t="shared" si="6"/>
        <v>0</v>
      </c>
    </row>
    <row r="127" spans="1:36">
      <c r="A127" s="168">
        <v>2453</v>
      </c>
      <c r="B127" s="2">
        <v>140502</v>
      </c>
      <c r="C127" s="2" t="s">
        <v>269</v>
      </c>
      <c r="D127" s="30"/>
      <c r="E127" s="254"/>
      <c r="F127" s="254"/>
      <c r="G127" s="254">
        <v>0</v>
      </c>
      <c r="I127" s="261">
        <v>198213.41999999998</v>
      </c>
      <c r="AE127" s="267">
        <f t="shared" si="4"/>
        <v>198213.41999999998</v>
      </c>
      <c r="AG127" s="268">
        <f t="shared" si="7"/>
        <v>0</v>
      </c>
      <c r="AH127" s="268">
        <f t="shared" si="7"/>
        <v>0</v>
      </c>
      <c r="AI127" s="268">
        <f t="shared" si="7"/>
        <v>198213.41999999998</v>
      </c>
      <c r="AJ127" s="269">
        <f t="shared" si="6"/>
        <v>0</v>
      </c>
    </row>
    <row r="128" spans="1:36">
      <c r="A128" s="168">
        <v>2207</v>
      </c>
      <c r="B128" s="2">
        <v>148653</v>
      </c>
      <c r="C128" s="2" t="s">
        <v>270</v>
      </c>
      <c r="D128" s="30"/>
      <c r="E128" s="254"/>
      <c r="F128" s="254"/>
      <c r="G128" s="254">
        <v>3183417.4700000007</v>
      </c>
      <c r="I128" s="261">
        <v>0</v>
      </c>
      <c r="AE128" s="267">
        <f t="shared" si="4"/>
        <v>3183417.4700000007</v>
      </c>
      <c r="AG128" s="268">
        <f t="shared" si="7"/>
        <v>0</v>
      </c>
      <c r="AH128" s="268">
        <f t="shared" si="7"/>
        <v>0</v>
      </c>
      <c r="AI128" s="268">
        <f t="shared" si="7"/>
        <v>3183417.4700000007</v>
      </c>
      <c r="AJ128" s="269">
        <f t="shared" si="6"/>
        <v>0</v>
      </c>
    </row>
    <row r="129" spans="1:36">
      <c r="A129" s="168">
        <v>4029</v>
      </c>
      <c r="B129" s="2">
        <v>145120</v>
      </c>
      <c r="C129" s="2" t="s">
        <v>271</v>
      </c>
      <c r="D129" s="30"/>
      <c r="E129" s="254"/>
      <c r="F129" s="254"/>
      <c r="G129" s="254">
        <v>23533.66</v>
      </c>
      <c r="I129" s="261">
        <v>0</v>
      </c>
      <c r="AE129" s="267">
        <f t="shared" si="4"/>
        <v>23533.66</v>
      </c>
      <c r="AG129" s="268">
        <f t="shared" si="7"/>
        <v>0</v>
      </c>
      <c r="AH129" s="268">
        <f t="shared" si="7"/>
        <v>0</v>
      </c>
      <c r="AI129" s="268">
        <f t="shared" si="7"/>
        <v>23533.66</v>
      </c>
      <c r="AJ129" s="269">
        <f t="shared" si="6"/>
        <v>0</v>
      </c>
    </row>
    <row r="130" spans="1:36">
      <c r="A130" s="168">
        <v>2162</v>
      </c>
      <c r="B130" s="2">
        <v>141977</v>
      </c>
      <c r="C130" s="2" t="s">
        <v>272</v>
      </c>
      <c r="D130" s="30"/>
      <c r="E130" s="254"/>
      <c r="F130" s="254"/>
      <c r="G130" s="254">
        <v>255169.09</v>
      </c>
      <c r="I130" s="261">
        <v>0</v>
      </c>
      <c r="AE130" s="267">
        <f t="shared" si="4"/>
        <v>255169.09</v>
      </c>
      <c r="AG130" s="268">
        <f t="shared" si="7"/>
        <v>0</v>
      </c>
      <c r="AH130" s="268">
        <f t="shared" si="7"/>
        <v>0</v>
      </c>
      <c r="AI130" s="268">
        <f t="shared" si="7"/>
        <v>255169.09</v>
      </c>
      <c r="AJ130" s="269">
        <f t="shared" si="6"/>
        <v>0</v>
      </c>
    </row>
    <row r="131" spans="1:36">
      <c r="A131" s="168">
        <v>2075</v>
      </c>
      <c r="B131" s="2">
        <v>138998</v>
      </c>
      <c r="C131" s="2" t="s">
        <v>273</v>
      </c>
      <c r="D131" s="30"/>
      <c r="E131" s="254"/>
      <c r="F131" s="254"/>
      <c r="G131" s="254">
        <v>191529.5</v>
      </c>
      <c r="I131" s="261">
        <v>0</v>
      </c>
      <c r="AE131" s="267">
        <f t="shared" si="4"/>
        <v>191529.5</v>
      </c>
      <c r="AG131" s="268">
        <f t="shared" si="7"/>
        <v>0</v>
      </c>
      <c r="AH131" s="268">
        <f t="shared" si="7"/>
        <v>0</v>
      </c>
      <c r="AI131" s="268">
        <f t="shared" si="7"/>
        <v>191529.5</v>
      </c>
      <c r="AJ131" s="269">
        <f t="shared" si="6"/>
        <v>0</v>
      </c>
    </row>
    <row r="132" spans="1:36">
      <c r="A132" s="168">
        <v>2132</v>
      </c>
      <c r="B132" s="2">
        <v>146701</v>
      </c>
      <c r="C132" s="2" t="s">
        <v>274</v>
      </c>
      <c r="D132" s="30"/>
      <c r="E132" s="254"/>
      <c r="F132" s="254"/>
      <c r="G132" s="254">
        <v>0</v>
      </c>
      <c r="I132" s="261">
        <v>358615.83</v>
      </c>
      <c r="AE132" s="267">
        <f t="shared" si="4"/>
        <v>358615.83</v>
      </c>
      <c r="AG132" s="268">
        <f t="shared" si="7"/>
        <v>0</v>
      </c>
      <c r="AH132" s="268">
        <f t="shared" si="7"/>
        <v>0</v>
      </c>
      <c r="AI132" s="268">
        <f t="shared" si="7"/>
        <v>358615.83</v>
      </c>
      <c r="AJ132" s="269">
        <f t="shared" si="6"/>
        <v>0</v>
      </c>
    </row>
    <row r="133" spans="1:36">
      <c r="A133" s="168">
        <v>3322</v>
      </c>
      <c r="B133" s="2">
        <v>151625</v>
      </c>
      <c r="C133" s="2" t="s">
        <v>11</v>
      </c>
      <c r="D133" s="30"/>
      <c r="E133" s="254"/>
      <c r="F133" s="254"/>
      <c r="G133" s="254">
        <v>54647.5</v>
      </c>
      <c r="I133" s="261">
        <v>0</v>
      </c>
      <c r="AE133" s="267">
        <f t="shared" si="4"/>
        <v>54647.5</v>
      </c>
      <c r="AG133" s="268">
        <f t="shared" si="7"/>
        <v>0</v>
      </c>
      <c r="AH133" s="268">
        <f t="shared" si="7"/>
        <v>0</v>
      </c>
      <c r="AI133" s="268">
        <f t="shared" si="7"/>
        <v>54647.5</v>
      </c>
      <c r="AJ133" s="269">
        <f t="shared" si="6"/>
        <v>0</v>
      </c>
    </row>
    <row r="134" spans="1:36">
      <c r="A134" s="168">
        <v>7004</v>
      </c>
      <c r="B134" s="2">
        <v>148225</v>
      </c>
      <c r="C134" s="2" t="s">
        <v>275</v>
      </c>
      <c r="D134" s="30"/>
      <c r="E134" s="254"/>
      <c r="F134" s="254"/>
      <c r="G134" s="254">
        <v>5555773.9500000002</v>
      </c>
      <c r="I134" s="261">
        <v>0</v>
      </c>
      <c r="AE134" s="267">
        <f t="shared" si="4"/>
        <v>5555773.9500000002</v>
      </c>
      <c r="AG134" s="268">
        <f t="shared" si="7"/>
        <v>0</v>
      </c>
      <c r="AH134" s="268">
        <f t="shared" si="7"/>
        <v>0</v>
      </c>
      <c r="AI134" s="268">
        <f t="shared" si="7"/>
        <v>5555773.9500000002</v>
      </c>
      <c r="AJ134" s="269">
        <f t="shared" si="6"/>
        <v>0</v>
      </c>
    </row>
    <row r="135" spans="1:36">
      <c r="A135" s="168">
        <v>2463</v>
      </c>
      <c r="B135" s="2">
        <v>139452</v>
      </c>
      <c r="C135" s="2" t="s">
        <v>276</v>
      </c>
      <c r="D135" s="30"/>
      <c r="E135" s="254"/>
      <c r="F135" s="254"/>
      <c r="G135" s="254">
        <v>109745.75</v>
      </c>
      <c r="I135" s="261">
        <v>0</v>
      </c>
      <c r="AE135" s="267">
        <f t="shared" si="4"/>
        <v>109745.75</v>
      </c>
      <c r="AG135" s="268">
        <f t="shared" si="7"/>
        <v>0</v>
      </c>
      <c r="AH135" s="268">
        <f t="shared" si="7"/>
        <v>0</v>
      </c>
      <c r="AI135" s="268">
        <f t="shared" si="7"/>
        <v>109745.75</v>
      </c>
      <c r="AJ135" s="269">
        <f t="shared" si="6"/>
        <v>0</v>
      </c>
    </row>
    <row r="136" spans="1:36">
      <c r="A136" s="168">
        <v>2100</v>
      </c>
      <c r="B136" s="2">
        <v>139014</v>
      </c>
      <c r="C136" s="2" t="s">
        <v>277</v>
      </c>
      <c r="D136" s="30"/>
      <c r="E136" s="254"/>
      <c r="F136" s="254"/>
      <c r="G136" s="254">
        <v>82688</v>
      </c>
      <c r="I136" s="261">
        <v>0</v>
      </c>
      <c r="AE136" s="267">
        <f t="shared" si="4"/>
        <v>82688</v>
      </c>
      <c r="AG136" s="268">
        <f t="shared" si="7"/>
        <v>0</v>
      </c>
      <c r="AH136" s="268">
        <f t="shared" si="7"/>
        <v>0</v>
      </c>
      <c r="AI136" s="268">
        <f t="shared" si="7"/>
        <v>82688</v>
      </c>
      <c r="AJ136" s="269">
        <f t="shared" si="6"/>
        <v>0</v>
      </c>
    </row>
    <row r="137" spans="1:36">
      <c r="A137" s="168">
        <v>2070</v>
      </c>
      <c r="B137" s="2">
        <v>138864</v>
      </c>
      <c r="C137" s="2" t="s">
        <v>278</v>
      </c>
      <c r="D137" s="30"/>
      <c r="E137" s="254"/>
      <c r="F137" s="254"/>
      <c r="G137" s="254">
        <v>209551.16</v>
      </c>
      <c r="I137" s="261">
        <v>0</v>
      </c>
      <c r="AE137" s="267">
        <f t="shared" ref="AE137:AE200" si="8">SUM(D137:AC137)</f>
        <v>209551.16</v>
      </c>
      <c r="AG137" s="268">
        <f t="shared" ref="AG137:AI168" si="9">SUMIFS($E137:$AC137,$E$3:$AC$3,AG$7)</f>
        <v>0</v>
      </c>
      <c r="AH137" s="268">
        <f t="shared" si="9"/>
        <v>0</v>
      </c>
      <c r="AI137" s="268">
        <f t="shared" si="9"/>
        <v>209551.16</v>
      </c>
      <c r="AJ137" s="269">
        <f t="shared" ref="AJ137:AJ200" si="10">SUM(AG137:AI137)-AE137</f>
        <v>0</v>
      </c>
    </row>
    <row r="138" spans="1:36">
      <c r="A138" s="168">
        <v>2078</v>
      </c>
      <c r="B138" s="2">
        <v>139000</v>
      </c>
      <c r="C138" s="2" t="s">
        <v>279</v>
      </c>
      <c r="D138" s="30"/>
      <c r="E138" s="254"/>
      <c r="F138" s="254"/>
      <c r="G138" s="254">
        <v>72755.33</v>
      </c>
      <c r="I138" s="261">
        <v>0</v>
      </c>
      <c r="AE138" s="267">
        <f t="shared" si="8"/>
        <v>72755.33</v>
      </c>
      <c r="AG138" s="268">
        <f t="shared" si="9"/>
        <v>0</v>
      </c>
      <c r="AH138" s="268">
        <f t="shared" si="9"/>
        <v>0</v>
      </c>
      <c r="AI138" s="268">
        <f t="shared" si="9"/>
        <v>72755.33</v>
      </c>
      <c r="AJ138" s="269">
        <f t="shared" si="10"/>
        <v>0</v>
      </c>
    </row>
    <row r="139" spans="1:36">
      <c r="A139" s="168">
        <v>2038</v>
      </c>
      <c r="B139" s="2">
        <v>138799</v>
      </c>
      <c r="C139" s="2" t="s">
        <v>280</v>
      </c>
      <c r="D139" s="30"/>
      <c r="E139" s="254"/>
      <c r="F139" s="254"/>
      <c r="G139" s="254">
        <v>0</v>
      </c>
      <c r="I139" s="261">
        <v>335234</v>
      </c>
      <c r="AE139" s="267">
        <f t="shared" si="8"/>
        <v>335234</v>
      </c>
      <c r="AG139" s="268">
        <f t="shared" si="9"/>
        <v>0</v>
      </c>
      <c r="AH139" s="268">
        <f t="shared" si="9"/>
        <v>0</v>
      </c>
      <c r="AI139" s="268">
        <f t="shared" si="9"/>
        <v>335234</v>
      </c>
      <c r="AJ139" s="269">
        <f t="shared" si="10"/>
        <v>0</v>
      </c>
    </row>
    <row r="140" spans="1:36">
      <c r="A140" s="168">
        <v>3431</v>
      </c>
      <c r="B140" s="2">
        <v>151942</v>
      </c>
      <c r="C140" s="2" t="s">
        <v>15</v>
      </c>
      <c r="D140" s="30"/>
      <c r="E140" s="254"/>
      <c r="F140" s="254"/>
      <c r="G140" s="254">
        <v>175128.25</v>
      </c>
      <c r="I140" s="261">
        <v>0</v>
      </c>
      <c r="AE140" s="267">
        <f t="shared" si="8"/>
        <v>175128.25</v>
      </c>
      <c r="AG140" s="268">
        <f t="shared" si="9"/>
        <v>0</v>
      </c>
      <c r="AH140" s="268">
        <f t="shared" si="9"/>
        <v>0</v>
      </c>
      <c r="AI140" s="268">
        <f t="shared" si="9"/>
        <v>175128.25</v>
      </c>
      <c r="AJ140" s="269">
        <f t="shared" si="10"/>
        <v>0</v>
      </c>
    </row>
    <row r="141" spans="1:36">
      <c r="A141" s="168">
        <v>5411</v>
      </c>
      <c r="B141" s="2">
        <v>136406</v>
      </c>
      <c r="C141" s="2" t="s">
        <v>281</v>
      </c>
      <c r="D141" s="30"/>
      <c r="E141" s="254"/>
      <c r="F141" s="254"/>
      <c r="G141" s="254">
        <v>0</v>
      </c>
      <c r="I141" s="261">
        <v>527494.65999999992</v>
      </c>
      <c r="AE141" s="267">
        <f t="shared" si="8"/>
        <v>527494.65999999992</v>
      </c>
      <c r="AG141" s="268">
        <f t="shared" si="9"/>
        <v>0</v>
      </c>
      <c r="AH141" s="268">
        <f t="shared" si="9"/>
        <v>0</v>
      </c>
      <c r="AI141" s="268">
        <f t="shared" si="9"/>
        <v>527494.65999999992</v>
      </c>
      <c r="AJ141" s="269">
        <f t="shared" si="10"/>
        <v>0</v>
      </c>
    </row>
    <row r="142" spans="1:36">
      <c r="A142" s="168">
        <v>4004</v>
      </c>
      <c r="B142" s="2">
        <v>138586</v>
      </c>
      <c r="C142" s="2" t="s">
        <v>282</v>
      </c>
      <c r="D142" s="30"/>
      <c r="E142" s="254"/>
      <c r="F142" s="254"/>
      <c r="G142" s="254">
        <v>268125.5</v>
      </c>
      <c r="I142" s="261">
        <v>0</v>
      </c>
      <c r="AE142" s="267">
        <f t="shared" si="8"/>
        <v>268125.5</v>
      </c>
      <c r="AG142" s="268">
        <f t="shared" si="9"/>
        <v>0</v>
      </c>
      <c r="AH142" s="268">
        <f t="shared" si="9"/>
        <v>0</v>
      </c>
      <c r="AI142" s="268">
        <f t="shared" si="9"/>
        <v>268125.5</v>
      </c>
      <c r="AJ142" s="269">
        <f t="shared" si="10"/>
        <v>0</v>
      </c>
    </row>
    <row r="143" spans="1:36">
      <c r="A143" s="168">
        <v>2032</v>
      </c>
      <c r="B143" s="2">
        <v>137492</v>
      </c>
      <c r="C143" s="2" t="s">
        <v>283</v>
      </c>
      <c r="D143" s="30"/>
      <c r="E143" s="254"/>
      <c r="F143" s="254"/>
      <c r="G143" s="254">
        <v>45292</v>
      </c>
      <c r="I143" s="261">
        <v>0</v>
      </c>
      <c r="AE143" s="267">
        <f t="shared" si="8"/>
        <v>45292</v>
      </c>
      <c r="AG143" s="268">
        <f t="shared" si="9"/>
        <v>0</v>
      </c>
      <c r="AH143" s="268">
        <f t="shared" si="9"/>
        <v>0</v>
      </c>
      <c r="AI143" s="268">
        <f t="shared" si="9"/>
        <v>45292</v>
      </c>
      <c r="AJ143" s="269">
        <f t="shared" si="10"/>
        <v>0</v>
      </c>
    </row>
    <row r="144" spans="1:36">
      <c r="A144" s="168">
        <v>2315</v>
      </c>
      <c r="B144" s="2">
        <v>142358</v>
      </c>
      <c r="C144" s="2" t="s">
        <v>284</v>
      </c>
      <c r="D144" s="30"/>
      <c r="E144" s="254"/>
      <c r="F144" s="254"/>
      <c r="G144" s="254">
        <v>155441.58000000002</v>
      </c>
      <c r="I144" s="261">
        <v>0</v>
      </c>
      <c r="AE144" s="267">
        <f t="shared" si="8"/>
        <v>155441.58000000002</v>
      </c>
      <c r="AG144" s="268">
        <f t="shared" si="9"/>
        <v>0</v>
      </c>
      <c r="AH144" s="268">
        <f t="shared" si="9"/>
        <v>0</v>
      </c>
      <c r="AI144" s="268">
        <f t="shared" si="9"/>
        <v>155441.58000000002</v>
      </c>
      <c r="AJ144" s="269">
        <f t="shared" si="10"/>
        <v>0</v>
      </c>
    </row>
    <row r="145" spans="1:36">
      <c r="A145" s="168">
        <v>2263</v>
      </c>
      <c r="B145" s="2">
        <v>142203</v>
      </c>
      <c r="C145" s="2" t="s">
        <v>285</v>
      </c>
      <c r="D145" s="30"/>
      <c r="E145" s="254"/>
      <c r="F145" s="254"/>
      <c r="G145" s="254">
        <v>200904.33000000002</v>
      </c>
      <c r="I145" s="261">
        <v>0</v>
      </c>
      <c r="AE145" s="267">
        <f t="shared" si="8"/>
        <v>200904.33000000002</v>
      </c>
      <c r="AG145" s="268">
        <f t="shared" si="9"/>
        <v>0</v>
      </c>
      <c r="AH145" s="268">
        <f t="shared" si="9"/>
        <v>0</v>
      </c>
      <c r="AI145" s="268">
        <f t="shared" si="9"/>
        <v>200904.33000000002</v>
      </c>
      <c r="AJ145" s="269">
        <f t="shared" si="10"/>
        <v>0</v>
      </c>
    </row>
    <row r="146" spans="1:36">
      <c r="A146" s="168">
        <v>2212</v>
      </c>
      <c r="B146" s="2">
        <v>150692</v>
      </c>
      <c r="C146" s="2" t="s">
        <v>286</v>
      </c>
      <c r="D146" s="30"/>
      <c r="E146" s="254"/>
      <c r="F146" s="254"/>
      <c r="G146" s="254">
        <v>179361.84</v>
      </c>
      <c r="I146" s="261">
        <v>0</v>
      </c>
      <c r="AE146" s="267">
        <f t="shared" si="8"/>
        <v>179361.84</v>
      </c>
      <c r="AG146" s="268">
        <f t="shared" si="9"/>
        <v>0</v>
      </c>
      <c r="AH146" s="268">
        <f t="shared" si="9"/>
        <v>0</v>
      </c>
      <c r="AI146" s="268">
        <f t="shared" si="9"/>
        <v>179361.84</v>
      </c>
      <c r="AJ146" s="269">
        <f t="shared" si="10"/>
        <v>0</v>
      </c>
    </row>
    <row r="147" spans="1:36">
      <c r="A147" s="168">
        <v>2102</v>
      </c>
      <c r="B147" s="2">
        <v>139120</v>
      </c>
      <c r="C147" s="2" t="s">
        <v>287</v>
      </c>
      <c r="D147" s="30"/>
      <c r="E147" s="254"/>
      <c r="F147" s="254"/>
      <c r="G147" s="254">
        <v>0</v>
      </c>
      <c r="I147" s="261">
        <v>0</v>
      </c>
      <c r="AE147" s="267">
        <f t="shared" si="8"/>
        <v>0</v>
      </c>
      <c r="AG147" s="268">
        <f t="shared" si="9"/>
        <v>0</v>
      </c>
      <c r="AH147" s="268">
        <f t="shared" si="9"/>
        <v>0</v>
      </c>
      <c r="AI147" s="268">
        <f t="shared" si="9"/>
        <v>0</v>
      </c>
      <c r="AJ147" s="269">
        <f t="shared" si="10"/>
        <v>0</v>
      </c>
    </row>
    <row r="148" spans="1:36">
      <c r="A148" s="168">
        <v>2107</v>
      </c>
      <c r="B148" s="2">
        <v>139129</v>
      </c>
      <c r="C148" s="2" t="s">
        <v>288</v>
      </c>
      <c r="D148" s="30"/>
      <c r="E148" s="254"/>
      <c r="F148" s="254"/>
      <c r="G148" s="254">
        <v>79144.75</v>
      </c>
      <c r="I148" s="261">
        <v>0</v>
      </c>
      <c r="AE148" s="267">
        <f t="shared" si="8"/>
        <v>79144.75</v>
      </c>
      <c r="AG148" s="268">
        <f t="shared" si="9"/>
        <v>0</v>
      </c>
      <c r="AH148" s="268">
        <f t="shared" si="9"/>
        <v>0</v>
      </c>
      <c r="AI148" s="268">
        <f t="shared" si="9"/>
        <v>79144.75</v>
      </c>
      <c r="AJ148" s="269">
        <f t="shared" si="10"/>
        <v>0</v>
      </c>
    </row>
    <row r="149" spans="1:36">
      <c r="A149" s="168">
        <v>2117</v>
      </c>
      <c r="B149" s="2">
        <v>139242</v>
      </c>
      <c r="C149" s="2" t="s">
        <v>289</v>
      </c>
      <c r="D149" s="30"/>
      <c r="E149" s="254"/>
      <c r="F149" s="254"/>
      <c r="G149" s="254">
        <v>89646</v>
      </c>
      <c r="I149" s="261">
        <v>0</v>
      </c>
      <c r="AE149" s="267">
        <f t="shared" si="8"/>
        <v>89646</v>
      </c>
      <c r="AG149" s="268">
        <f t="shared" si="9"/>
        <v>0</v>
      </c>
      <c r="AH149" s="268">
        <f t="shared" si="9"/>
        <v>0</v>
      </c>
      <c r="AI149" s="268">
        <f t="shared" si="9"/>
        <v>89646</v>
      </c>
      <c r="AJ149" s="269">
        <f t="shared" si="10"/>
        <v>0</v>
      </c>
    </row>
    <row r="150" spans="1:36">
      <c r="A150" s="168">
        <v>2141</v>
      </c>
      <c r="B150" s="2">
        <v>140161</v>
      </c>
      <c r="C150" s="2" t="s">
        <v>290</v>
      </c>
      <c r="D150" s="30"/>
      <c r="E150" s="254"/>
      <c r="F150" s="254"/>
      <c r="G150" s="254">
        <v>65440.09</v>
      </c>
      <c r="I150" s="261">
        <v>0</v>
      </c>
      <c r="AE150" s="267">
        <f t="shared" si="8"/>
        <v>65440.09</v>
      </c>
      <c r="AG150" s="268">
        <f t="shared" si="9"/>
        <v>0</v>
      </c>
      <c r="AH150" s="268">
        <f t="shared" si="9"/>
        <v>0</v>
      </c>
      <c r="AI150" s="268">
        <f t="shared" si="9"/>
        <v>65440.09</v>
      </c>
      <c r="AJ150" s="269">
        <f t="shared" si="10"/>
        <v>0</v>
      </c>
    </row>
    <row r="151" spans="1:36">
      <c r="A151" s="168">
        <v>2110</v>
      </c>
      <c r="B151" s="2">
        <v>139214</v>
      </c>
      <c r="C151" s="2" t="s">
        <v>291</v>
      </c>
      <c r="D151" s="30"/>
      <c r="E151" s="254"/>
      <c r="F151" s="254"/>
      <c r="G151" s="254">
        <v>126692.09</v>
      </c>
      <c r="I151" s="261">
        <v>0</v>
      </c>
      <c r="AE151" s="267">
        <f t="shared" si="8"/>
        <v>126692.09</v>
      </c>
      <c r="AG151" s="268">
        <f t="shared" si="9"/>
        <v>0</v>
      </c>
      <c r="AH151" s="268">
        <f t="shared" si="9"/>
        <v>0</v>
      </c>
      <c r="AI151" s="268">
        <f t="shared" si="9"/>
        <v>126692.09</v>
      </c>
      <c r="AJ151" s="269">
        <f t="shared" si="10"/>
        <v>0</v>
      </c>
    </row>
    <row r="152" spans="1:36">
      <c r="A152" s="168">
        <v>2103</v>
      </c>
      <c r="B152" s="2">
        <v>139125</v>
      </c>
      <c r="C152" s="2" t="s">
        <v>292</v>
      </c>
      <c r="D152" s="30"/>
      <c r="E152" s="254"/>
      <c r="F152" s="254"/>
      <c r="G152" s="254">
        <v>261104.33000000002</v>
      </c>
      <c r="I152" s="261">
        <v>0</v>
      </c>
      <c r="AE152" s="267">
        <f t="shared" si="8"/>
        <v>261104.33000000002</v>
      </c>
      <c r="AG152" s="268">
        <f t="shared" si="9"/>
        <v>0</v>
      </c>
      <c r="AH152" s="268">
        <f t="shared" si="9"/>
        <v>0</v>
      </c>
      <c r="AI152" s="268">
        <f t="shared" si="9"/>
        <v>261104.33000000002</v>
      </c>
      <c r="AJ152" s="269">
        <f t="shared" si="10"/>
        <v>0</v>
      </c>
    </row>
    <row r="153" spans="1:36">
      <c r="A153" s="168">
        <v>2221</v>
      </c>
      <c r="B153" s="2">
        <v>150894</v>
      </c>
      <c r="C153" s="2" t="s">
        <v>293</v>
      </c>
      <c r="D153" s="30"/>
      <c r="E153" s="254"/>
      <c r="F153" s="254"/>
      <c r="G153" s="254">
        <v>86368.5</v>
      </c>
      <c r="I153" s="261">
        <v>0</v>
      </c>
      <c r="AE153" s="267">
        <f t="shared" si="8"/>
        <v>86368.5</v>
      </c>
      <c r="AG153" s="268">
        <f t="shared" si="9"/>
        <v>0</v>
      </c>
      <c r="AH153" s="268">
        <f t="shared" si="9"/>
        <v>0</v>
      </c>
      <c r="AI153" s="268">
        <f t="shared" si="9"/>
        <v>86368.5</v>
      </c>
      <c r="AJ153" s="269">
        <f t="shared" si="10"/>
        <v>0</v>
      </c>
    </row>
    <row r="154" spans="1:36">
      <c r="A154" s="168">
        <v>2105</v>
      </c>
      <c r="B154" s="2">
        <v>139128</v>
      </c>
      <c r="C154" s="2" t="s">
        <v>294</v>
      </c>
      <c r="D154" s="30"/>
      <c r="E154" s="254"/>
      <c r="F154" s="254"/>
      <c r="G154" s="254">
        <v>119351.17</v>
      </c>
      <c r="I154" s="261">
        <v>0</v>
      </c>
      <c r="AE154" s="267">
        <f t="shared" si="8"/>
        <v>119351.17</v>
      </c>
      <c r="AG154" s="268">
        <f t="shared" si="9"/>
        <v>0</v>
      </c>
      <c r="AH154" s="268">
        <f t="shared" si="9"/>
        <v>0</v>
      </c>
      <c r="AI154" s="268">
        <f t="shared" si="9"/>
        <v>119351.17</v>
      </c>
      <c r="AJ154" s="269">
        <f t="shared" si="10"/>
        <v>0</v>
      </c>
    </row>
    <row r="155" spans="1:36">
      <c r="A155" s="168">
        <v>2206</v>
      </c>
      <c r="B155" s="2">
        <v>147758</v>
      </c>
      <c r="C155" s="2" t="s">
        <v>295</v>
      </c>
      <c r="D155" s="30"/>
      <c r="E155" s="254"/>
      <c r="F155" s="254"/>
      <c r="G155" s="254">
        <v>257271.33</v>
      </c>
      <c r="I155" s="261">
        <v>0</v>
      </c>
      <c r="AE155" s="267">
        <f t="shared" si="8"/>
        <v>257271.33</v>
      </c>
      <c r="AG155" s="268">
        <f t="shared" si="9"/>
        <v>0</v>
      </c>
      <c r="AH155" s="268">
        <f t="shared" si="9"/>
        <v>0</v>
      </c>
      <c r="AI155" s="268">
        <f t="shared" si="9"/>
        <v>257271.33</v>
      </c>
      <c r="AJ155" s="269">
        <f t="shared" si="10"/>
        <v>0</v>
      </c>
    </row>
    <row r="156" spans="1:36">
      <c r="A156" s="168">
        <v>7007</v>
      </c>
      <c r="B156" s="2">
        <v>151642</v>
      </c>
      <c r="C156" s="2" t="s">
        <v>405</v>
      </c>
      <c r="D156" s="30"/>
      <c r="E156" s="254"/>
      <c r="F156" s="254"/>
      <c r="G156" s="254">
        <v>2990366.39</v>
      </c>
      <c r="I156" s="261">
        <v>0</v>
      </c>
      <c r="AE156" s="267">
        <f t="shared" si="8"/>
        <v>2990366.39</v>
      </c>
      <c r="AG156" s="268">
        <f t="shared" si="9"/>
        <v>0</v>
      </c>
      <c r="AH156" s="268">
        <f t="shared" si="9"/>
        <v>0</v>
      </c>
      <c r="AI156" s="268">
        <f t="shared" si="9"/>
        <v>2990366.39</v>
      </c>
      <c r="AJ156" s="269">
        <f t="shared" si="10"/>
        <v>0</v>
      </c>
    </row>
    <row r="157" spans="1:36">
      <c r="A157" s="168">
        <v>3374</v>
      </c>
      <c r="B157" s="2">
        <v>141484</v>
      </c>
      <c r="C157" s="2" t="s">
        <v>296</v>
      </c>
      <c r="D157" s="30"/>
      <c r="E157" s="254"/>
      <c r="F157" s="254"/>
      <c r="G157" s="254">
        <v>114720</v>
      </c>
      <c r="I157" s="261">
        <v>0</v>
      </c>
      <c r="AE157" s="267">
        <f t="shared" si="8"/>
        <v>114720</v>
      </c>
      <c r="AG157" s="268">
        <f t="shared" si="9"/>
        <v>0</v>
      </c>
      <c r="AH157" s="268">
        <f t="shared" si="9"/>
        <v>0</v>
      </c>
      <c r="AI157" s="268">
        <f t="shared" si="9"/>
        <v>114720</v>
      </c>
      <c r="AJ157" s="269">
        <f t="shared" si="10"/>
        <v>0</v>
      </c>
    </row>
    <row r="158" spans="1:36">
      <c r="A158" s="168">
        <v>3357</v>
      </c>
      <c r="B158" s="2">
        <v>148082</v>
      </c>
      <c r="C158" s="2" t="s">
        <v>297</v>
      </c>
      <c r="D158" s="30"/>
      <c r="E158" s="254"/>
      <c r="F158" s="254"/>
      <c r="G158" s="254">
        <v>82722.83</v>
      </c>
      <c r="I158" s="261">
        <v>0</v>
      </c>
      <c r="AE158" s="267">
        <f t="shared" si="8"/>
        <v>82722.83</v>
      </c>
      <c r="AG158" s="268">
        <f t="shared" si="9"/>
        <v>0</v>
      </c>
      <c r="AH158" s="268">
        <f t="shared" si="9"/>
        <v>0</v>
      </c>
      <c r="AI158" s="268">
        <f t="shared" si="9"/>
        <v>82722.83</v>
      </c>
      <c r="AJ158" s="269">
        <f t="shared" si="10"/>
        <v>0</v>
      </c>
    </row>
    <row r="159" spans="1:36">
      <c r="A159" s="168">
        <v>2021</v>
      </c>
      <c r="B159" s="2">
        <v>150148</v>
      </c>
      <c r="C159" s="2" t="s">
        <v>298</v>
      </c>
      <c r="D159" s="30"/>
      <c r="E159" s="254"/>
      <c r="F159" s="254"/>
      <c r="G159" s="254">
        <v>177367.91999999998</v>
      </c>
      <c r="I159" s="261">
        <v>0</v>
      </c>
      <c r="AE159" s="267">
        <f t="shared" si="8"/>
        <v>177367.91999999998</v>
      </c>
      <c r="AG159" s="268">
        <f t="shared" si="9"/>
        <v>0</v>
      </c>
      <c r="AH159" s="268">
        <f t="shared" si="9"/>
        <v>0</v>
      </c>
      <c r="AI159" s="268">
        <f t="shared" si="9"/>
        <v>177367.91999999998</v>
      </c>
      <c r="AJ159" s="269">
        <f t="shared" si="10"/>
        <v>0</v>
      </c>
    </row>
    <row r="160" spans="1:36">
      <c r="A160" s="168">
        <v>2149</v>
      </c>
      <c r="B160" s="2">
        <v>150639</v>
      </c>
      <c r="C160" s="2" t="s">
        <v>124</v>
      </c>
      <c r="D160" s="30"/>
      <c r="E160" s="254"/>
      <c r="F160" s="254"/>
      <c r="G160" s="254">
        <v>0</v>
      </c>
      <c r="I160" s="261">
        <v>290246.02999999997</v>
      </c>
      <c r="AE160" s="267">
        <f t="shared" si="8"/>
        <v>290246.02999999997</v>
      </c>
      <c r="AG160" s="268">
        <f t="shared" si="9"/>
        <v>0</v>
      </c>
      <c r="AH160" s="268">
        <f t="shared" si="9"/>
        <v>0</v>
      </c>
      <c r="AI160" s="268">
        <f t="shared" si="9"/>
        <v>290246.02999999997</v>
      </c>
      <c r="AJ160" s="269">
        <f t="shared" si="10"/>
        <v>0</v>
      </c>
    </row>
    <row r="161" spans="1:36">
      <c r="A161" s="168">
        <v>2458</v>
      </c>
      <c r="B161" s="2">
        <v>139162</v>
      </c>
      <c r="C161" s="2" t="s">
        <v>299</v>
      </c>
      <c r="D161" s="30"/>
      <c r="E161" s="254"/>
      <c r="F161" s="254"/>
      <c r="G161" s="254">
        <v>115371</v>
      </c>
      <c r="I161" s="261">
        <v>0</v>
      </c>
      <c r="AE161" s="267">
        <f t="shared" si="8"/>
        <v>115371</v>
      </c>
      <c r="AG161" s="268">
        <f t="shared" si="9"/>
        <v>0</v>
      </c>
      <c r="AH161" s="268">
        <f t="shared" si="9"/>
        <v>0</v>
      </c>
      <c r="AI161" s="268">
        <f t="shared" si="9"/>
        <v>115371</v>
      </c>
      <c r="AJ161" s="269">
        <f t="shared" si="10"/>
        <v>0</v>
      </c>
    </row>
    <row r="162" spans="1:36">
      <c r="A162" s="168">
        <v>2452</v>
      </c>
      <c r="B162" s="2">
        <v>139631</v>
      </c>
      <c r="C162" s="2" t="s">
        <v>300</v>
      </c>
      <c r="D162" s="30"/>
      <c r="E162" s="254"/>
      <c r="F162" s="254"/>
      <c r="G162" s="254">
        <v>0</v>
      </c>
      <c r="I162" s="261">
        <v>0</v>
      </c>
      <c r="AE162" s="267">
        <f t="shared" si="8"/>
        <v>0</v>
      </c>
      <c r="AG162" s="268">
        <f t="shared" si="9"/>
        <v>0</v>
      </c>
      <c r="AH162" s="268">
        <f t="shared" si="9"/>
        <v>0</v>
      </c>
      <c r="AI162" s="268">
        <f t="shared" si="9"/>
        <v>0</v>
      </c>
      <c r="AJ162" s="269">
        <f t="shared" si="10"/>
        <v>0</v>
      </c>
    </row>
    <row r="163" spans="1:36">
      <c r="A163" s="168">
        <v>2057</v>
      </c>
      <c r="B163" s="2">
        <v>138410</v>
      </c>
      <c r="C163" s="2" t="s">
        <v>301</v>
      </c>
      <c r="D163" s="30"/>
      <c r="E163" s="254"/>
      <c r="F163" s="254"/>
      <c r="G163" s="254">
        <v>0</v>
      </c>
      <c r="I163" s="261">
        <v>620441.18000000005</v>
      </c>
      <c r="AE163" s="267">
        <f t="shared" si="8"/>
        <v>620441.18000000005</v>
      </c>
      <c r="AG163" s="268">
        <f t="shared" si="9"/>
        <v>0</v>
      </c>
      <c r="AH163" s="268">
        <f t="shared" si="9"/>
        <v>0</v>
      </c>
      <c r="AI163" s="268">
        <f t="shared" si="9"/>
        <v>620441.18000000005</v>
      </c>
      <c r="AJ163" s="269">
        <f t="shared" si="10"/>
        <v>0</v>
      </c>
    </row>
    <row r="164" spans="1:36">
      <c r="A164" s="168">
        <v>4331</v>
      </c>
      <c r="B164" s="2">
        <v>137053</v>
      </c>
      <c r="C164" s="2" t="s">
        <v>302</v>
      </c>
      <c r="D164" s="30"/>
      <c r="E164" s="254"/>
      <c r="F164" s="254"/>
      <c r="G164" s="254">
        <v>0</v>
      </c>
      <c r="I164" s="261">
        <v>689628.81</v>
      </c>
      <c r="AE164" s="267">
        <f t="shared" si="8"/>
        <v>689628.81</v>
      </c>
      <c r="AG164" s="268">
        <f t="shared" si="9"/>
        <v>0</v>
      </c>
      <c r="AH164" s="268">
        <f t="shared" si="9"/>
        <v>0</v>
      </c>
      <c r="AI164" s="268">
        <f t="shared" si="9"/>
        <v>689628.81</v>
      </c>
      <c r="AJ164" s="269">
        <f t="shared" si="10"/>
        <v>0</v>
      </c>
    </row>
    <row r="165" spans="1:36">
      <c r="A165" s="168">
        <v>4041</v>
      </c>
      <c r="B165" s="2">
        <v>148553</v>
      </c>
      <c r="C165" s="2" t="s">
        <v>303</v>
      </c>
      <c r="D165" s="30"/>
      <c r="E165" s="254"/>
      <c r="F165" s="254"/>
      <c r="G165" s="254">
        <v>0</v>
      </c>
      <c r="I165" s="261">
        <v>449862.75</v>
      </c>
      <c r="AE165" s="267">
        <f t="shared" si="8"/>
        <v>449862.75</v>
      </c>
      <c r="AG165" s="268">
        <f t="shared" si="9"/>
        <v>0</v>
      </c>
      <c r="AH165" s="268">
        <f t="shared" si="9"/>
        <v>0</v>
      </c>
      <c r="AI165" s="268">
        <f t="shared" si="9"/>
        <v>449862.75</v>
      </c>
      <c r="AJ165" s="269">
        <f t="shared" si="10"/>
        <v>0</v>
      </c>
    </row>
    <row r="166" spans="1:36">
      <c r="A166" s="168">
        <v>2003</v>
      </c>
      <c r="B166" s="2">
        <v>142230</v>
      </c>
      <c r="C166" s="2" t="s">
        <v>304</v>
      </c>
      <c r="D166" s="30"/>
      <c r="E166" s="254"/>
      <c r="F166" s="254"/>
      <c r="G166" s="254">
        <v>0</v>
      </c>
      <c r="I166" s="261">
        <v>464167.38</v>
      </c>
      <c r="AE166" s="267">
        <f t="shared" si="8"/>
        <v>464167.38</v>
      </c>
      <c r="AG166" s="268">
        <f t="shared" si="9"/>
        <v>0</v>
      </c>
      <c r="AH166" s="268">
        <f t="shared" si="9"/>
        <v>0</v>
      </c>
      <c r="AI166" s="268">
        <f t="shared" si="9"/>
        <v>464167.38</v>
      </c>
      <c r="AJ166" s="269">
        <f t="shared" si="10"/>
        <v>0</v>
      </c>
    </row>
    <row r="167" spans="1:36">
      <c r="A167" s="168">
        <v>2156</v>
      </c>
      <c r="B167" s="2">
        <v>143436</v>
      </c>
      <c r="C167" s="2" t="s">
        <v>305</v>
      </c>
      <c r="D167" s="30"/>
      <c r="E167" s="254"/>
      <c r="F167" s="254"/>
      <c r="G167" s="254">
        <v>52944</v>
      </c>
      <c r="I167" s="261">
        <v>0</v>
      </c>
      <c r="AE167" s="267">
        <f t="shared" si="8"/>
        <v>52944</v>
      </c>
      <c r="AG167" s="268">
        <f t="shared" si="9"/>
        <v>0</v>
      </c>
      <c r="AH167" s="268">
        <f t="shared" si="9"/>
        <v>0</v>
      </c>
      <c r="AI167" s="268">
        <f t="shared" si="9"/>
        <v>52944</v>
      </c>
      <c r="AJ167" s="269">
        <f t="shared" si="10"/>
        <v>0</v>
      </c>
    </row>
    <row r="168" spans="1:36">
      <c r="A168" s="168">
        <v>2198</v>
      </c>
      <c r="B168" s="2">
        <v>146817</v>
      </c>
      <c r="C168" s="2" t="s">
        <v>306</v>
      </c>
      <c r="D168" s="30"/>
      <c r="E168" s="254"/>
      <c r="F168" s="254"/>
      <c r="G168" s="254">
        <v>86790.42</v>
      </c>
      <c r="I168" s="261">
        <v>0</v>
      </c>
      <c r="AE168" s="267">
        <f t="shared" si="8"/>
        <v>86790.42</v>
      </c>
      <c r="AG168" s="268">
        <f t="shared" si="9"/>
        <v>0</v>
      </c>
      <c r="AH168" s="268">
        <f t="shared" si="9"/>
        <v>0</v>
      </c>
      <c r="AI168" s="268">
        <f t="shared" si="9"/>
        <v>86790.42</v>
      </c>
      <c r="AJ168" s="269">
        <f t="shared" si="10"/>
        <v>0</v>
      </c>
    </row>
    <row r="169" spans="1:36">
      <c r="A169" s="168">
        <v>7001</v>
      </c>
      <c r="B169" s="2">
        <v>146858</v>
      </c>
      <c r="C169" s="2" t="s">
        <v>307</v>
      </c>
      <c r="D169" s="30"/>
      <c r="E169" s="254"/>
      <c r="F169" s="254"/>
      <c r="G169" s="254">
        <v>4619889.2100000009</v>
      </c>
      <c r="I169" s="261">
        <v>0</v>
      </c>
      <c r="AE169" s="267">
        <f t="shared" si="8"/>
        <v>4619889.2100000009</v>
      </c>
      <c r="AG169" s="268">
        <f t="shared" ref="AG169:AI200" si="11">SUMIFS($E169:$AC169,$E$3:$AC$3,AG$7)</f>
        <v>0</v>
      </c>
      <c r="AH169" s="268">
        <f t="shared" si="11"/>
        <v>0</v>
      </c>
      <c r="AI169" s="268">
        <f t="shared" si="11"/>
        <v>4619889.2100000009</v>
      </c>
      <c r="AJ169" s="269">
        <f t="shared" si="10"/>
        <v>0</v>
      </c>
    </row>
    <row r="170" spans="1:36">
      <c r="A170" s="168">
        <v>3004</v>
      </c>
      <c r="B170" s="2">
        <v>143439</v>
      </c>
      <c r="C170" s="2" t="s">
        <v>308</v>
      </c>
      <c r="D170" s="30"/>
      <c r="E170" s="254"/>
      <c r="F170" s="254"/>
      <c r="G170" s="254">
        <v>0</v>
      </c>
      <c r="I170" s="261">
        <v>0</v>
      </c>
      <c r="AE170" s="267">
        <f t="shared" si="8"/>
        <v>0</v>
      </c>
      <c r="AG170" s="268">
        <f t="shared" si="11"/>
        <v>0</v>
      </c>
      <c r="AH170" s="268">
        <f t="shared" si="11"/>
        <v>0</v>
      </c>
      <c r="AI170" s="268">
        <f t="shared" si="11"/>
        <v>0</v>
      </c>
      <c r="AJ170" s="269">
        <f t="shared" si="10"/>
        <v>0</v>
      </c>
    </row>
    <row r="171" spans="1:36">
      <c r="A171" s="168">
        <v>1107</v>
      </c>
      <c r="B171" s="2">
        <v>139671</v>
      </c>
      <c r="C171" s="2" t="s">
        <v>309</v>
      </c>
      <c r="D171" s="30"/>
      <c r="E171" s="254"/>
      <c r="F171" s="254"/>
      <c r="G171" s="254">
        <v>0</v>
      </c>
      <c r="I171" s="261">
        <v>0</v>
      </c>
      <c r="AE171" s="267">
        <f t="shared" si="8"/>
        <v>0</v>
      </c>
      <c r="AG171" s="268">
        <f t="shared" si="11"/>
        <v>0</v>
      </c>
      <c r="AH171" s="268">
        <f t="shared" si="11"/>
        <v>0</v>
      </c>
      <c r="AI171" s="268">
        <f t="shared" si="11"/>
        <v>0</v>
      </c>
      <c r="AJ171" s="269">
        <f t="shared" si="10"/>
        <v>0</v>
      </c>
    </row>
    <row r="172" spans="1:36">
      <c r="A172" s="168">
        <v>2080</v>
      </c>
      <c r="B172" s="2">
        <v>139002</v>
      </c>
      <c r="C172" s="2" t="s">
        <v>310</v>
      </c>
      <c r="D172" s="30"/>
      <c r="E172" s="254"/>
      <c r="F172" s="254"/>
      <c r="G172" s="254">
        <v>55259.5</v>
      </c>
      <c r="I172" s="261">
        <v>0</v>
      </c>
      <c r="AE172" s="267">
        <f t="shared" si="8"/>
        <v>55259.5</v>
      </c>
      <c r="AG172" s="268">
        <f t="shared" si="11"/>
        <v>0</v>
      </c>
      <c r="AH172" s="268">
        <f t="shared" si="11"/>
        <v>0</v>
      </c>
      <c r="AI172" s="268">
        <f t="shared" si="11"/>
        <v>55259.5</v>
      </c>
      <c r="AJ172" s="269">
        <f t="shared" si="10"/>
        <v>0</v>
      </c>
    </row>
    <row r="173" spans="1:36">
      <c r="A173" s="168">
        <v>2460</v>
      </c>
      <c r="B173" s="2">
        <v>140262</v>
      </c>
      <c r="C173" s="2" t="s">
        <v>311</v>
      </c>
      <c r="D173" s="30"/>
      <c r="E173" s="254"/>
      <c r="F173" s="254"/>
      <c r="G173" s="254">
        <v>188576.83000000002</v>
      </c>
      <c r="I173" s="261">
        <v>0</v>
      </c>
      <c r="AE173" s="267">
        <f t="shared" si="8"/>
        <v>188576.83000000002</v>
      </c>
      <c r="AG173" s="268">
        <f t="shared" si="11"/>
        <v>0</v>
      </c>
      <c r="AH173" s="268">
        <f t="shared" si="11"/>
        <v>0</v>
      </c>
      <c r="AI173" s="268">
        <f t="shared" si="11"/>
        <v>188576.83000000002</v>
      </c>
      <c r="AJ173" s="269">
        <f t="shared" si="10"/>
        <v>0</v>
      </c>
    </row>
    <row r="174" spans="1:36">
      <c r="A174" s="168">
        <v>4323</v>
      </c>
      <c r="B174" s="2">
        <v>138059</v>
      </c>
      <c r="C174" s="2" t="s">
        <v>312</v>
      </c>
      <c r="D174" s="30"/>
      <c r="E174" s="254"/>
      <c r="F174" s="254"/>
      <c r="G174" s="254">
        <v>226566.83</v>
      </c>
      <c r="I174" s="261">
        <v>0</v>
      </c>
      <c r="AE174" s="267">
        <f t="shared" si="8"/>
        <v>226566.83</v>
      </c>
      <c r="AG174" s="268">
        <f t="shared" si="11"/>
        <v>0</v>
      </c>
      <c r="AH174" s="268">
        <f t="shared" si="11"/>
        <v>0</v>
      </c>
      <c r="AI174" s="268">
        <f t="shared" si="11"/>
        <v>226566.83</v>
      </c>
      <c r="AJ174" s="269">
        <f t="shared" si="10"/>
        <v>0</v>
      </c>
    </row>
    <row r="175" spans="1:36">
      <c r="A175" s="168">
        <v>2481</v>
      </c>
      <c r="B175" s="2">
        <v>137168</v>
      </c>
      <c r="C175" s="2" t="s">
        <v>313</v>
      </c>
      <c r="D175" s="30"/>
      <c r="E175" s="254"/>
      <c r="F175" s="254"/>
      <c r="G175" s="254">
        <v>0</v>
      </c>
      <c r="I175" s="261">
        <v>282394.20999999996</v>
      </c>
      <c r="AE175" s="267">
        <f t="shared" si="8"/>
        <v>282394.20999999996</v>
      </c>
      <c r="AG175" s="268">
        <f t="shared" si="11"/>
        <v>0</v>
      </c>
      <c r="AH175" s="268">
        <f t="shared" si="11"/>
        <v>0</v>
      </c>
      <c r="AI175" s="268">
        <f t="shared" si="11"/>
        <v>282394.20999999996</v>
      </c>
      <c r="AJ175" s="269">
        <f t="shared" si="10"/>
        <v>0</v>
      </c>
    </row>
    <row r="176" spans="1:36">
      <c r="A176" s="168">
        <v>2202</v>
      </c>
      <c r="B176" s="2">
        <v>147109</v>
      </c>
      <c r="C176" s="2" t="s">
        <v>314</v>
      </c>
      <c r="D176" s="30"/>
      <c r="E176" s="254"/>
      <c r="F176" s="254"/>
      <c r="G176" s="254">
        <v>87528</v>
      </c>
      <c r="I176" s="261">
        <v>0</v>
      </c>
      <c r="AE176" s="267">
        <f t="shared" si="8"/>
        <v>87528</v>
      </c>
      <c r="AG176" s="268">
        <f t="shared" si="11"/>
        <v>0</v>
      </c>
      <c r="AH176" s="268">
        <f t="shared" si="11"/>
        <v>0</v>
      </c>
      <c r="AI176" s="268">
        <f t="shared" si="11"/>
        <v>87528</v>
      </c>
      <c r="AJ176" s="269">
        <f t="shared" si="10"/>
        <v>0</v>
      </c>
    </row>
    <row r="177" spans="1:36">
      <c r="A177" s="168">
        <v>3302</v>
      </c>
      <c r="B177" s="2">
        <v>147478</v>
      </c>
      <c r="C177" s="2" t="s">
        <v>315</v>
      </c>
      <c r="D177" s="30"/>
      <c r="E177" s="254"/>
      <c r="F177" s="254"/>
      <c r="G177" s="254">
        <v>163755.5</v>
      </c>
      <c r="I177" s="261">
        <v>0</v>
      </c>
      <c r="AE177" s="267">
        <f t="shared" si="8"/>
        <v>163755.5</v>
      </c>
      <c r="AG177" s="268">
        <f t="shared" si="11"/>
        <v>0</v>
      </c>
      <c r="AH177" s="268">
        <f t="shared" si="11"/>
        <v>0</v>
      </c>
      <c r="AI177" s="268">
        <f t="shared" si="11"/>
        <v>163755.5</v>
      </c>
      <c r="AJ177" s="269">
        <f t="shared" si="10"/>
        <v>0</v>
      </c>
    </row>
    <row r="178" spans="1:36">
      <c r="A178" s="168">
        <v>4018</v>
      </c>
      <c r="B178" s="2">
        <v>141668</v>
      </c>
      <c r="C178" s="2" t="s">
        <v>316</v>
      </c>
      <c r="D178" s="30"/>
      <c r="E178" s="254"/>
      <c r="F178" s="254"/>
      <c r="G178" s="254">
        <v>0</v>
      </c>
      <c r="I178" s="261">
        <v>741275.66</v>
      </c>
      <c r="AE178" s="267">
        <f t="shared" si="8"/>
        <v>741275.66</v>
      </c>
      <c r="AG178" s="268">
        <f t="shared" si="11"/>
        <v>0</v>
      </c>
      <c r="AH178" s="268">
        <f t="shared" si="11"/>
        <v>0</v>
      </c>
      <c r="AI178" s="268">
        <f t="shared" si="11"/>
        <v>741275.66</v>
      </c>
      <c r="AJ178" s="269">
        <f t="shared" si="10"/>
        <v>0</v>
      </c>
    </row>
    <row r="179" spans="1:36">
      <c r="A179" s="168">
        <v>2037</v>
      </c>
      <c r="B179" s="2">
        <v>138590</v>
      </c>
      <c r="C179" s="2" t="s">
        <v>317</v>
      </c>
      <c r="D179" s="30"/>
      <c r="E179" s="254"/>
      <c r="F179" s="254"/>
      <c r="G179" s="254">
        <v>192566.83000000002</v>
      </c>
      <c r="I179" s="261">
        <v>0</v>
      </c>
      <c r="AE179" s="267">
        <f t="shared" si="8"/>
        <v>192566.83000000002</v>
      </c>
      <c r="AG179" s="268">
        <f t="shared" si="11"/>
        <v>0</v>
      </c>
      <c r="AH179" s="268">
        <f t="shared" si="11"/>
        <v>0</v>
      </c>
      <c r="AI179" s="268">
        <f t="shared" si="11"/>
        <v>192566.83000000002</v>
      </c>
      <c r="AJ179" s="269">
        <f t="shared" si="10"/>
        <v>0</v>
      </c>
    </row>
    <row r="180" spans="1:36">
      <c r="A180" s="168">
        <v>4025</v>
      </c>
      <c r="B180" s="2">
        <v>144464</v>
      </c>
      <c r="C180" s="2" t="s">
        <v>318</v>
      </c>
      <c r="D180" s="30"/>
      <c r="E180" s="254"/>
      <c r="F180" s="254"/>
      <c r="G180" s="254">
        <v>0</v>
      </c>
      <c r="I180" s="261">
        <v>139164.75</v>
      </c>
      <c r="AE180" s="267">
        <f t="shared" si="8"/>
        <v>139164.75</v>
      </c>
      <c r="AG180" s="268">
        <f t="shared" si="11"/>
        <v>0</v>
      </c>
      <c r="AH180" s="268">
        <f t="shared" si="11"/>
        <v>0</v>
      </c>
      <c r="AI180" s="268">
        <f t="shared" si="11"/>
        <v>139164.75</v>
      </c>
      <c r="AJ180" s="269">
        <f t="shared" si="10"/>
        <v>0</v>
      </c>
    </row>
    <row r="181" spans="1:36">
      <c r="A181" s="168">
        <v>2181</v>
      </c>
      <c r="B181" s="2">
        <v>144722</v>
      </c>
      <c r="C181" s="2" t="s">
        <v>319</v>
      </c>
      <c r="D181" s="30"/>
      <c r="E181" s="254"/>
      <c r="F181" s="254"/>
      <c r="G181" s="254">
        <v>171143.67</v>
      </c>
      <c r="I181" s="261">
        <v>0</v>
      </c>
      <c r="AE181" s="267">
        <f t="shared" si="8"/>
        <v>171143.67</v>
      </c>
      <c r="AG181" s="268">
        <f t="shared" si="11"/>
        <v>0</v>
      </c>
      <c r="AH181" s="268">
        <f t="shared" si="11"/>
        <v>0</v>
      </c>
      <c r="AI181" s="268">
        <f t="shared" si="11"/>
        <v>171143.67</v>
      </c>
      <c r="AJ181" s="269">
        <f t="shared" si="10"/>
        <v>0</v>
      </c>
    </row>
    <row r="182" spans="1:36">
      <c r="A182" s="168">
        <v>2187</v>
      </c>
      <c r="B182" s="2">
        <v>146268</v>
      </c>
      <c r="C182" s="2" t="s">
        <v>320</v>
      </c>
      <c r="D182" s="30"/>
      <c r="E182" s="254"/>
      <c r="F182" s="254"/>
      <c r="G182" s="254">
        <v>236363.75</v>
      </c>
      <c r="I182" s="261">
        <v>0</v>
      </c>
      <c r="AE182" s="267">
        <f t="shared" si="8"/>
        <v>236363.75</v>
      </c>
      <c r="AG182" s="268">
        <f t="shared" si="11"/>
        <v>0</v>
      </c>
      <c r="AH182" s="268">
        <f t="shared" si="11"/>
        <v>0</v>
      </c>
      <c r="AI182" s="268">
        <f t="shared" si="11"/>
        <v>236363.75</v>
      </c>
      <c r="AJ182" s="269">
        <f t="shared" si="10"/>
        <v>0</v>
      </c>
    </row>
    <row r="183" spans="1:36">
      <c r="A183" s="168">
        <v>3362</v>
      </c>
      <c r="B183" s="2">
        <v>146298</v>
      </c>
      <c r="C183" s="2" t="s">
        <v>321</v>
      </c>
      <c r="D183" s="30"/>
      <c r="E183" s="254"/>
      <c r="F183" s="254"/>
      <c r="G183" s="254">
        <v>150842.5</v>
      </c>
      <c r="I183" s="261">
        <v>0</v>
      </c>
      <c r="AE183" s="267">
        <f t="shared" si="8"/>
        <v>150842.5</v>
      </c>
      <c r="AG183" s="268">
        <f t="shared" si="11"/>
        <v>0</v>
      </c>
      <c r="AH183" s="268">
        <f t="shared" si="11"/>
        <v>0</v>
      </c>
      <c r="AI183" s="268">
        <f t="shared" si="11"/>
        <v>150842.5</v>
      </c>
      <c r="AJ183" s="269">
        <f t="shared" si="10"/>
        <v>0</v>
      </c>
    </row>
    <row r="184" spans="1:36">
      <c r="A184" s="168">
        <v>3380</v>
      </c>
      <c r="B184" s="2">
        <v>151940</v>
      </c>
      <c r="C184" s="2" t="s">
        <v>14</v>
      </c>
      <c r="D184" s="30"/>
      <c r="E184" s="254"/>
      <c r="F184" s="254"/>
      <c r="G184" s="254">
        <v>151234.34</v>
      </c>
      <c r="I184" s="261">
        <v>0</v>
      </c>
      <c r="AE184" s="267">
        <f t="shared" si="8"/>
        <v>151234.34</v>
      </c>
      <c r="AG184" s="268">
        <f t="shared" si="11"/>
        <v>0</v>
      </c>
      <c r="AH184" s="268">
        <f t="shared" si="11"/>
        <v>0</v>
      </c>
      <c r="AI184" s="268">
        <f t="shared" si="11"/>
        <v>151234.34</v>
      </c>
      <c r="AJ184" s="269">
        <f t="shared" si="10"/>
        <v>0</v>
      </c>
    </row>
    <row r="185" spans="1:36">
      <c r="A185" s="168">
        <v>3329</v>
      </c>
      <c r="B185" s="2">
        <v>151937</v>
      </c>
      <c r="C185" s="2" t="s">
        <v>16</v>
      </c>
      <c r="D185" s="30"/>
      <c r="E185" s="254"/>
      <c r="F185" s="254"/>
      <c r="G185" s="254">
        <v>206031</v>
      </c>
      <c r="I185" s="261">
        <v>0</v>
      </c>
      <c r="AE185" s="267">
        <f t="shared" si="8"/>
        <v>206031</v>
      </c>
      <c r="AG185" s="268">
        <f t="shared" si="11"/>
        <v>0</v>
      </c>
      <c r="AH185" s="268">
        <f t="shared" si="11"/>
        <v>0</v>
      </c>
      <c r="AI185" s="268">
        <f t="shared" si="11"/>
        <v>206031</v>
      </c>
      <c r="AJ185" s="269">
        <f t="shared" si="10"/>
        <v>0</v>
      </c>
    </row>
    <row r="186" spans="1:36">
      <c r="A186" s="168">
        <v>3330</v>
      </c>
      <c r="B186" s="2">
        <v>141815</v>
      </c>
      <c r="C186" s="2" t="s">
        <v>322</v>
      </c>
      <c r="D186" s="30"/>
      <c r="E186" s="254"/>
      <c r="F186" s="254"/>
      <c r="G186" s="254">
        <v>151122.41999999998</v>
      </c>
      <c r="I186" s="261">
        <v>0</v>
      </c>
      <c r="AE186" s="267">
        <f t="shared" si="8"/>
        <v>151122.41999999998</v>
      </c>
      <c r="AG186" s="268">
        <f t="shared" si="11"/>
        <v>0</v>
      </c>
      <c r="AH186" s="268">
        <f t="shared" si="11"/>
        <v>0</v>
      </c>
      <c r="AI186" s="268">
        <f t="shared" si="11"/>
        <v>151122.41999999998</v>
      </c>
      <c r="AJ186" s="269">
        <f t="shared" si="10"/>
        <v>0</v>
      </c>
    </row>
    <row r="187" spans="1:36">
      <c r="A187" s="168">
        <v>3337</v>
      </c>
      <c r="B187" s="2">
        <v>148440</v>
      </c>
      <c r="C187" s="2" t="s">
        <v>323</v>
      </c>
      <c r="D187" s="30"/>
      <c r="E187" s="254"/>
      <c r="F187" s="254"/>
      <c r="G187" s="254">
        <v>267360</v>
      </c>
      <c r="I187" s="261">
        <v>0</v>
      </c>
      <c r="AE187" s="267">
        <f t="shared" si="8"/>
        <v>267360</v>
      </c>
      <c r="AG187" s="268">
        <f t="shared" si="11"/>
        <v>0</v>
      </c>
      <c r="AH187" s="268">
        <f t="shared" si="11"/>
        <v>0</v>
      </c>
      <c r="AI187" s="268">
        <f t="shared" si="11"/>
        <v>267360</v>
      </c>
      <c r="AJ187" s="269">
        <f t="shared" si="10"/>
        <v>0</v>
      </c>
    </row>
    <row r="188" spans="1:36">
      <c r="A188" s="168">
        <v>3406</v>
      </c>
      <c r="B188" s="2">
        <v>151941</v>
      </c>
      <c r="C188" s="2" t="s">
        <v>17</v>
      </c>
      <c r="D188" s="30"/>
      <c r="E188" s="254"/>
      <c r="F188" s="254"/>
      <c r="G188" s="254">
        <v>38093.17</v>
      </c>
      <c r="I188" s="261">
        <v>0</v>
      </c>
      <c r="AE188" s="267">
        <f t="shared" si="8"/>
        <v>38093.17</v>
      </c>
      <c r="AG188" s="268">
        <f t="shared" si="11"/>
        <v>0</v>
      </c>
      <c r="AH188" s="268">
        <f t="shared" si="11"/>
        <v>0</v>
      </c>
      <c r="AI188" s="268">
        <f t="shared" si="11"/>
        <v>38093.17</v>
      </c>
      <c r="AJ188" s="269">
        <f t="shared" si="10"/>
        <v>0</v>
      </c>
    </row>
    <row r="189" spans="1:36">
      <c r="A189" s="168">
        <v>2059</v>
      </c>
      <c r="B189" s="2">
        <v>138432</v>
      </c>
      <c r="C189" s="2" t="s">
        <v>324</v>
      </c>
      <c r="D189" s="30"/>
      <c r="E189" s="254"/>
      <c r="F189" s="254"/>
      <c r="G189" s="254">
        <v>144562.33000000002</v>
      </c>
      <c r="I189" s="261">
        <v>0</v>
      </c>
      <c r="AE189" s="267">
        <f t="shared" si="8"/>
        <v>144562.33000000002</v>
      </c>
      <c r="AG189" s="268">
        <f t="shared" si="11"/>
        <v>0</v>
      </c>
      <c r="AH189" s="268">
        <f t="shared" si="11"/>
        <v>0</v>
      </c>
      <c r="AI189" s="268">
        <f t="shared" si="11"/>
        <v>144562.33000000002</v>
      </c>
      <c r="AJ189" s="269">
        <f t="shared" si="10"/>
        <v>0</v>
      </c>
    </row>
    <row r="190" spans="1:36">
      <c r="A190" s="168">
        <v>2154</v>
      </c>
      <c r="B190" s="2">
        <v>141669</v>
      </c>
      <c r="C190" s="2" t="s">
        <v>325</v>
      </c>
      <c r="D190" s="30"/>
      <c r="E190" s="254"/>
      <c r="F190" s="254"/>
      <c r="G190" s="254">
        <v>22094.17</v>
      </c>
      <c r="I190" s="261">
        <v>0</v>
      </c>
      <c r="AE190" s="267">
        <f t="shared" si="8"/>
        <v>22094.17</v>
      </c>
      <c r="AG190" s="268">
        <f t="shared" si="11"/>
        <v>0</v>
      </c>
      <c r="AH190" s="268">
        <f t="shared" si="11"/>
        <v>0</v>
      </c>
      <c r="AI190" s="268">
        <f t="shared" si="11"/>
        <v>22094.17</v>
      </c>
      <c r="AJ190" s="269">
        <f t="shared" si="10"/>
        <v>0</v>
      </c>
    </row>
    <row r="191" spans="1:36">
      <c r="A191" s="168">
        <v>4663</v>
      </c>
      <c r="B191" s="2">
        <v>147707</v>
      </c>
      <c r="C191" s="2" t="s">
        <v>326</v>
      </c>
      <c r="D191" s="30"/>
      <c r="E191" s="254"/>
      <c r="F191" s="254"/>
      <c r="G191" s="254">
        <v>305437</v>
      </c>
      <c r="I191" s="261">
        <v>0</v>
      </c>
      <c r="AE191" s="267">
        <f t="shared" si="8"/>
        <v>305437</v>
      </c>
      <c r="AG191" s="268">
        <f t="shared" si="11"/>
        <v>0</v>
      </c>
      <c r="AH191" s="268">
        <f t="shared" si="11"/>
        <v>0</v>
      </c>
      <c r="AI191" s="268">
        <f t="shared" si="11"/>
        <v>305437</v>
      </c>
      <c r="AJ191" s="269">
        <f t="shared" si="10"/>
        <v>0</v>
      </c>
    </row>
    <row r="192" spans="1:36">
      <c r="A192" s="168">
        <v>3342</v>
      </c>
      <c r="B192" s="2">
        <v>151938</v>
      </c>
      <c r="C192" s="2" t="s">
        <v>18</v>
      </c>
      <c r="D192" s="30"/>
      <c r="E192" s="254"/>
      <c r="F192" s="254"/>
      <c r="G192" s="254">
        <v>164995.5</v>
      </c>
      <c r="I192" s="261">
        <v>0</v>
      </c>
      <c r="AE192" s="267">
        <f t="shared" si="8"/>
        <v>164995.5</v>
      </c>
      <c r="AG192" s="268">
        <f t="shared" si="11"/>
        <v>0</v>
      </c>
      <c r="AH192" s="268">
        <f t="shared" si="11"/>
        <v>0</v>
      </c>
      <c r="AI192" s="268">
        <f t="shared" si="11"/>
        <v>164995.5</v>
      </c>
      <c r="AJ192" s="269">
        <f t="shared" si="10"/>
        <v>0</v>
      </c>
    </row>
    <row r="193" spans="1:36">
      <c r="A193" s="168">
        <v>5205</v>
      </c>
      <c r="B193" s="2">
        <v>143434</v>
      </c>
      <c r="C193" s="2" t="s">
        <v>327</v>
      </c>
      <c r="D193" s="30"/>
      <c r="E193" s="254"/>
      <c r="F193" s="254"/>
      <c r="G193" s="254">
        <v>36766.25</v>
      </c>
      <c r="I193" s="261">
        <v>0</v>
      </c>
      <c r="AE193" s="267">
        <f t="shared" si="8"/>
        <v>36766.25</v>
      </c>
      <c r="AG193" s="268">
        <f t="shared" si="11"/>
        <v>0</v>
      </c>
      <c r="AH193" s="268">
        <f t="shared" si="11"/>
        <v>0</v>
      </c>
      <c r="AI193" s="268">
        <f t="shared" si="11"/>
        <v>36766.25</v>
      </c>
      <c r="AJ193" s="269">
        <f t="shared" si="10"/>
        <v>0</v>
      </c>
    </row>
    <row r="194" spans="1:36">
      <c r="A194" s="168">
        <v>2104</v>
      </c>
      <c r="B194" s="2">
        <v>139126</v>
      </c>
      <c r="C194" s="2" t="s">
        <v>328</v>
      </c>
      <c r="D194" s="30"/>
      <c r="F194" s="254"/>
      <c r="G194" s="254">
        <v>103989.5</v>
      </c>
      <c r="I194" s="261">
        <v>0</v>
      </c>
      <c r="AE194" s="267">
        <f t="shared" si="8"/>
        <v>103989.5</v>
      </c>
      <c r="AG194" s="268">
        <f t="shared" si="11"/>
        <v>0</v>
      </c>
      <c r="AH194" s="268">
        <f t="shared" si="11"/>
        <v>0</v>
      </c>
      <c r="AI194" s="268">
        <f t="shared" si="11"/>
        <v>103989.5</v>
      </c>
      <c r="AJ194" s="269">
        <f t="shared" si="10"/>
        <v>0</v>
      </c>
    </row>
    <row r="195" spans="1:36">
      <c r="A195" s="168">
        <v>2120</v>
      </c>
      <c r="B195" s="2">
        <v>139267</v>
      </c>
      <c r="C195" s="2" t="s">
        <v>329</v>
      </c>
      <c r="D195" s="30"/>
      <c r="E195" s="255"/>
      <c r="F195" s="254"/>
      <c r="G195" s="254">
        <v>153222.66</v>
      </c>
      <c r="I195" s="261">
        <v>0</v>
      </c>
      <c r="M195" s="264"/>
      <c r="N195" s="264"/>
      <c r="O195" s="264"/>
      <c r="P195" s="264"/>
      <c r="Q195" s="264"/>
      <c r="R195" s="264"/>
      <c r="S195" s="264"/>
      <c r="T195" s="264"/>
      <c r="U195" s="264"/>
      <c r="V195" s="264"/>
      <c r="W195" s="264"/>
      <c r="X195" s="264"/>
      <c r="Y195" s="264"/>
      <c r="Z195" s="264"/>
      <c r="AA195" s="264"/>
      <c r="AB195" s="264"/>
      <c r="AC195" s="264"/>
      <c r="AE195" s="267">
        <f t="shared" si="8"/>
        <v>153222.66</v>
      </c>
      <c r="AG195" s="268">
        <f t="shared" si="11"/>
        <v>0</v>
      </c>
      <c r="AH195" s="268">
        <f t="shared" si="11"/>
        <v>0</v>
      </c>
      <c r="AI195" s="268">
        <f t="shared" si="11"/>
        <v>153222.66</v>
      </c>
      <c r="AJ195" s="269">
        <f t="shared" si="10"/>
        <v>0</v>
      </c>
    </row>
    <row r="196" spans="1:36">
      <c r="A196" s="168">
        <v>3358</v>
      </c>
      <c r="B196" s="2">
        <v>141820</v>
      </c>
      <c r="C196" s="2" t="s">
        <v>330</v>
      </c>
      <c r="D196" s="30"/>
      <c r="F196" s="254"/>
      <c r="G196" s="254">
        <v>51797</v>
      </c>
      <c r="I196" s="261">
        <v>0</v>
      </c>
      <c r="AE196" s="267">
        <f t="shared" si="8"/>
        <v>51797</v>
      </c>
      <c r="AG196" s="268">
        <f t="shared" si="11"/>
        <v>0</v>
      </c>
      <c r="AH196" s="268">
        <f t="shared" si="11"/>
        <v>0</v>
      </c>
      <c r="AI196" s="268">
        <f t="shared" si="11"/>
        <v>51797</v>
      </c>
      <c r="AJ196" s="269">
        <f t="shared" si="10"/>
        <v>0</v>
      </c>
    </row>
    <row r="197" spans="1:36">
      <c r="A197" s="168">
        <v>3360</v>
      </c>
      <c r="B197" s="2">
        <v>148266</v>
      </c>
      <c r="C197" s="2" t="s">
        <v>331</v>
      </c>
      <c r="D197" s="30"/>
      <c r="F197" s="254"/>
      <c r="G197" s="254">
        <v>72653.58</v>
      </c>
      <c r="I197" s="261">
        <v>0</v>
      </c>
      <c r="AE197" s="267">
        <f t="shared" si="8"/>
        <v>72653.58</v>
      </c>
      <c r="AG197" s="268">
        <f t="shared" si="11"/>
        <v>0</v>
      </c>
      <c r="AH197" s="268">
        <f t="shared" si="11"/>
        <v>0</v>
      </c>
      <c r="AI197" s="268">
        <f t="shared" si="11"/>
        <v>72653.58</v>
      </c>
      <c r="AJ197" s="269">
        <f t="shared" si="10"/>
        <v>0</v>
      </c>
    </row>
    <row r="198" spans="1:36">
      <c r="A198" s="168">
        <v>2071</v>
      </c>
      <c r="B198" s="2">
        <v>138883</v>
      </c>
      <c r="C198" s="2" t="s">
        <v>332</v>
      </c>
      <c r="D198" s="30"/>
      <c r="F198" s="254"/>
      <c r="G198" s="254">
        <v>346846.58999999997</v>
      </c>
      <c r="I198" s="261">
        <v>0</v>
      </c>
      <c r="AE198" s="267">
        <f t="shared" si="8"/>
        <v>346846.58999999997</v>
      </c>
      <c r="AG198" s="268">
        <f t="shared" si="11"/>
        <v>0</v>
      </c>
      <c r="AH198" s="268">
        <f t="shared" si="11"/>
        <v>0</v>
      </c>
      <c r="AI198" s="268">
        <f t="shared" si="11"/>
        <v>346846.58999999997</v>
      </c>
      <c r="AJ198" s="269">
        <f t="shared" si="10"/>
        <v>0</v>
      </c>
    </row>
    <row r="199" spans="1:36">
      <c r="A199" s="168">
        <v>3306</v>
      </c>
      <c r="B199" s="2">
        <v>139173</v>
      </c>
      <c r="C199" s="2" t="s">
        <v>333</v>
      </c>
      <c r="D199" s="30"/>
      <c r="F199" s="254"/>
      <c r="G199" s="254">
        <v>529085.25</v>
      </c>
      <c r="I199" s="261">
        <v>0</v>
      </c>
      <c r="AE199" s="267">
        <f t="shared" si="8"/>
        <v>529085.25</v>
      </c>
      <c r="AG199" s="268">
        <f t="shared" si="11"/>
        <v>0</v>
      </c>
      <c r="AH199" s="268">
        <f t="shared" si="11"/>
        <v>0</v>
      </c>
      <c r="AI199" s="268">
        <f t="shared" si="11"/>
        <v>529085.25</v>
      </c>
      <c r="AJ199" s="269">
        <f t="shared" si="10"/>
        <v>0</v>
      </c>
    </row>
    <row r="200" spans="1:36">
      <c r="A200" s="168">
        <v>2158</v>
      </c>
      <c r="B200" s="2">
        <v>141670</v>
      </c>
      <c r="C200" s="2" t="s">
        <v>334</v>
      </c>
      <c r="D200" s="30"/>
      <c r="F200" s="254"/>
      <c r="G200" s="254">
        <v>6921.67</v>
      </c>
      <c r="I200" s="261">
        <v>0</v>
      </c>
      <c r="AE200" s="267">
        <f t="shared" si="8"/>
        <v>6921.67</v>
      </c>
      <c r="AG200" s="268">
        <f t="shared" si="11"/>
        <v>0</v>
      </c>
      <c r="AH200" s="268">
        <f t="shared" si="11"/>
        <v>0</v>
      </c>
      <c r="AI200" s="268">
        <f t="shared" si="11"/>
        <v>6921.67</v>
      </c>
      <c r="AJ200" s="269">
        <f t="shared" si="10"/>
        <v>0</v>
      </c>
    </row>
    <row r="201" spans="1:36">
      <c r="A201" s="168">
        <v>3339</v>
      </c>
      <c r="B201" s="2">
        <v>148441</v>
      </c>
      <c r="C201" s="2" t="s">
        <v>335</v>
      </c>
      <c r="D201" s="30"/>
      <c r="F201" s="254"/>
      <c r="G201" s="254">
        <v>27630</v>
      </c>
      <c r="I201" s="261">
        <v>0</v>
      </c>
      <c r="AE201" s="267">
        <f t="shared" ref="AE201:AE263" si="12">SUM(D201:AC201)</f>
        <v>27630</v>
      </c>
      <c r="AG201" s="268">
        <f t="shared" ref="AG201:AI232" si="13">SUMIFS($E201:$AC201,$E$3:$AC$3,AG$7)</f>
        <v>0</v>
      </c>
      <c r="AH201" s="268">
        <f t="shared" si="13"/>
        <v>0</v>
      </c>
      <c r="AI201" s="268">
        <f t="shared" si="13"/>
        <v>27630</v>
      </c>
      <c r="AJ201" s="269">
        <f t="shared" ref="AJ201:AJ263" si="14">SUM(AG201:AI201)-AE201</f>
        <v>0</v>
      </c>
    </row>
    <row r="202" spans="1:36">
      <c r="A202" s="168">
        <v>3401</v>
      </c>
      <c r="B202" s="2">
        <v>140528</v>
      </c>
      <c r="C202" s="2" t="s">
        <v>336</v>
      </c>
      <c r="D202" s="30"/>
      <c r="F202" s="254"/>
      <c r="G202" s="254">
        <v>91172.5</v>
      </c>
      <c r="I202" s="261">
        <v>0</v>
      </c>
      <c r="AE202" s="267">
        <f t="shared" si="12"/>
        <v>91172.5</v>
      </c>
      <c r="AG202" s="268">
        <f t="shared" si="13"/>
        <v>0</v>
      </c>
      <c r="AH202" s="268">
        <f t="shared" si="13"/>
        <v>0</v>
      </c>
      <c r="AI202" s="268">
        <f t="shared" si="13"/>
        <v>91172.5</v>
      </c>
      <c r="AJ202" s="269">
        <f t="shared" si="14"/>
        <v>0</v>
      </c>
    </row>
    <row r="203" spans="1:36">
      <c r="A203" s="168">
        <v>3383</v>
      </c>
      <c r="B203" s="2">
        <v>148973</v>
      </c>
      <c r="C203" s="2" t="s">
        <v>337</v>
      </c>
      <c r="D203" s="30"/>
      <c r="F203" s="254"/>
      <c r="G203" s="254">
        <v>95874</v>
      </c>
      <c r="I203" s="261">
        <v>0</v>
      </c>
      <c r="AE203" s="267">
        <f t="shared" si="12"/>
        <v>95874</v>
      </c>
      <c r="AG203" s="268">
        <f t="shared" si="13"/>
        <v>0</v>
      </c>
      <c r="AH203" s="268">
        <f t="shared" si="13"/>
        <v>0</v>
      </c>
      <c r="AI203" s="268">
        <f t="shared" si="13"/>
        <v>95874</v>
      </c>
      <c r="AJ203" s="269">
        <f t="shared" si="14"/>
        <v>0</v>
      </c>
    </row>
    <row r="204" spans="1:36">
      <c r="A204" s="168">
        <v>3015</v>
      </c>
      <c r="B204" s="2">
        <v>139041</v>
      </c>
      <c r="C204" s="2" t="s">
        <v>338</v>
      </c>
      <c r="D204" s="30"/>
      <c r="F204" s="254"/>
      <c r="G204" s="254">
        <v>166585</v>
      </c>
      <c r="I204" s="261">
        <v>0</v>
      </c>
      <c r="AE204" s="267">
        <f t="shared" si="12"/>
        <v>166585</v>
      </c>
      <c r="AG204" s="268">
        <f t="shared" si="13"/>
        <v>0</v>
      </c>
      <c r="AH204" s="268">
        <f t="shared" si="13"/>
        <v>0</v>
      </c>
      <c r="AI204" s="268">
        <f t="shared" si="13"/>
        <v>166585</v>
      </c>
      <c r="AJ204" s="269">
        <f t="shared" si="14"/>
        <v>0</v>
      </c>
    </row>
    <row r="205" spans="1:36">
      <c r="A205" s="168">
        <v>3311</v>
      </c>
      <c r="B205" s="2">
        <v>139174</v>
      </c>
      <c r="C205" s="2" t="s">
        <v>339</v>
      </c>
      <c r="D205" s="30"/>
      <c r="F205" s="254"/>
      <c r="G205" s="254">
        <v>295347.57999999996</v>
      </c>
      <c r="I205" s="261">
        <v>0</v>
      </c>
      <c r="AE205" s="267">
        <f t="shared" si="12"/>
        <v>295347.57999999996</v>
      </c>
      <c r="AG205" s="268">
        <f t="shared" si="13"/>
        <v>0</v>
      </c>
      <c r="AH205" s="268">
        <f t="shared" si="13"/>
        <v>0</v>
      </c>
      <c r="AI205" s="268">
        <f t="shared" si="13"/>
        <v>295347.57999999996</v>
      </c>
      <c r="AJ205" s="269">
        <f t="shared" si="14"/>
        <v>0</v>
      </c>
    </row>
    <row r="206" spans="1:36">
      <c r="A206" s="168">
        <v>2061</v>
      </c>
      <c r="B206" s="2">
        <v>138433</v>
      </c>
      <c r="C206" s="2" t="s">
        <v>340</v>
      </c>
      <c r="D206" s="30"/>
      <c r="F206" s="254"/>
      <c r="G206" s="254">
        <v>37655</v>
      </c>
      <c r="I206" s="261">
        <v>0</v>
      </c>
      <c r="AE206" s="267">
        <f t="shared" si="12"/>
        <v>37655</v>
      </c>
      <c r="AG206" s="268">
        <f t="shared" si="13"/>
        <v>0</v>
      </c>
      <c r="AH206" s="268">
        <f t="shared" si="13"/>
        <v>0</v>
      </c>
      <c r="AI206" s="268">
        <f t="shared" si="13"/>
        <v>37655</v>
      </c>
      <c r="AJ206" s="269">
        <f t="shared" si="14"/>
        <v>0</v>
      </c>
    </row>
    <row r="207" spans="1:36">
      <c r="A207" s="168">
        <v>3403</v>
      </c>
      <c r="B207" s="2">
        <v>140529</v>
      </c>
      <c r="C207" s="2" t="s">
        <v>341</v>
      </c>
      <c r="D207" s="30"/>
      <c r="F207" s="254"/>
      <c r="G207" s="254">
        <v>89405</v>
      </c>
      <c r="I207" s="261">
        <v>0</v>
      </c>
      <c r="AE207" s="267">
        <f t="shared" si="12"/>
        <v>89405</v>
      </c>
      <c r="AG207" s="268">
        <f t="shared" si="13"/>
        <v>0</v>
      </c>
      <c r="AH207" s="268">
        <f t="shared" si="13"/>
        <v>0</v>
      </c>
      <c r="AI207" s="268">
        <f t="shared" si="13"/>
        <v>89405</v>
      </c>
      <c r="AJ207" s="269">
        <f t="shared" si="14"/>
        <v>0</v>
      </c>
    </row>
    <row r="208" spans="1:36">
      <c r="A208" s="168">
        <v>3366</v>
      </c>
      <c r="B208" s="2">
        <v>141830</v>
      </c>
      <c r="C208" s="2" t="s">
        <v>342</v>
      </c>
      <c r="D208" s="30"/>
      <c r="F208" s="254"/>
      <c r="G208" s="254">
        <v>120779.33</v>
      </c>
      <c r="I208" s="261">
        <v>0</v>
      </c>
      <c r="AE208" s="267">
        <f t="shared" si="12"/>
        <v>120779.33</v>
      </c>
      <c r="AG208" s="268">
        <f t="shared" si="13"/>
        <v>0</v>
      </c>
      <c r="AH208" s="268">
        <f t="shared" si="13"/>
        <v>0</v>
      </c>
      <c r="AI208" s="268">
        <f t="shared" si="13"/>
        <v>120779.33</v>
      </c>
      <c r="AJ208" s="269">
        <f t="shared" si="14"/>
        <v>0</v>
      </c>
    </row>
    <row r="209" spans="1:36">
      <c r="A209" s="168">
        <v>3385</v>
      </c>
      <c r="B209" s="2">
        <v>150849</v>
      </c>
      <c r="C209" s="2" t="s">
        <v>125</v>
      </c>
      <c r="D209" s="30"/>
      <c r="F209" s="254"/>
      <c r="G209" s="254">
        <v>146003.83000000002</v>
      </c>
      <c r="I209" s="261">
        <v>0</v>
      </c>
      <c r="AE209" s="267">
        <f t="shared" si="12"/>
        <v>146003.83000000002</v>
      </c>
      <c r="AG209" s="268">
        <f t="shared" si="13"/>
        <v>0</v>
      </c>
      <c r="AH209" s="268">
        <f t="shared" si="13"/>
        <v>0</v>
      </c>
      <c r="AI209" s="268">
        <f t="shared" si="13"/>
        <v>146003.83000000002</v>
      </c>
      <c r="AJ209" s="269">
        <f t="shared" si="14"/>
        <v>0</v>
      </c>
    </row>
    <row r="210" spans="1:36">
      <c r="A210" s="168">
        <v>3365</v>
      </c>
      <c r="B210" s="2">
        <v>151939</v>
      </c>
      <c r="C210" s="2" t="s">
        <v>19</v>
      </c>
      <c r="F210" s="254"/>
      <c r="G210" s="254">
        <v>220418.5</v>
      </c>
      <c r="I210" s="261">
        <v>0</v>
      </c>
      <c r="AE210" s="267">
        <f t="shared" si="12"/>
        <v>220418.5</v>
      </c>
      <c r="AG210" s="268">
        <f t="shared" si="13"/>
        <v>0</v>
      </c>
      <c r="AH210" s="268">
        <f t="shared" si="13"/>
        <v>0</v>
      </c>
      <c r="AI210" s="268">
        <f t="shared" si="13"/>
        <v>220418.5</v>
      </c>
      <c r="AJ210" s="269">
        <f t="shared" si="14"/>
        <v>0</v>
      </c>
    </row>
    <row r="211" spans="1:36">
      <c r="A211" s="168">
        <v>4616</v>
      </c>
      <c r="B211" s="2">
        <v>141835</v>
      </c>
      <c r="C211" s="2" t="s">
        <v>343</v>
      </c>
      <c r="F211" s="254"/>
      <c r="G211" s="254">
        <v>121339.59</v>
      </c>
      <c r="I211" s="261">
        <v>0</v>
      </c>
      <c r="AE211" s="267">
        <f t="shared" si="12"/>
        <v>121339.59</v>
      </c>
      <c r="AG211" s="268">
        <f t="shared" si="13"/>
        <v>0</v>
      </c>
      <c r="AH211" s="268">
        <f t="shared" si="13"/>
        <v>0</v>
      </c>
      <c r="AI211" s="268">
        <f t="shared" si="13"/>
        <v>121339.59</v>
      </c>
      <c r="AJ211" s="269">
        <f t="shared" si="14"/>
        <v>0</v>
      </c>
    </row>
    <row r="212" spans="1:36">
      <c r="A212" s="168">
        <v>3314</v>
      </c>
      <c r="B212" s="2">
        <v>142375</v>
      </c>
      <c r="C212" s="2" t="s">
        <v>344</v>
      </c>
      <c r="F212" s="254"/>
      <c r="G212" s="254">
        <v>19907.080000000002</v>
      </c>
      <c r="I212" s="261">
        <v>0</v>
      </c>
      <c r="AE212" s="267">
        <f t="shared" si="12"/>
        <v>19907.080000000002</v>
      </c>
      <c r="AG212" s="268">
        <f t="shared" si="13"/>
        <v>0</v>
      </c>
      <c r="AH212" s="268">
        <f t="shared" si="13"/>
        <v>0</v>
      </c>
      <c r="AI212" s="268">
        <f t="shared" si="13"/>
        <v>19907.080000000002</v>
      </c>
      <c r="AJ212" s="269">
        <f t="shared" si="14"/>
        <v>0</v>
      </c>
    </row>
    <row r="213" spans="1:36">
      <c r="A213" s="168">
        <v>2201</v>
      </c>
      <c r="B213" s="2">
        <v>147017</v>
      </c>
      <c r="C213" s="2" t="s">
        <v>345</v>
      </c>
      <c r="F213" s="254"/>
      <c r="G213" s="254">
        <v>54210</v>
      </c>
      <c r="I213" s="261">
        <v>0</v>
      </c>
      <c r="AE213" s="267">
        <f t="shared" si="12"/>
        <v>54210</v>
      </c>
      <c r="AG213" s="268">
        <f t="shared" si="13"/>
        <v>0</v>
      </c>
      <c r="AH213" s="268">
        <f t="shared" si="13"/>
        <v>0</v>
      </c>
      <c r="AI213" s="268">
        <f t="shared" si="13"/>
        <v>54210</v>
      </c>
      <c r="AJ213" s="269">
        <f t="shared" si="14"/>
        <v>0</v>
      </c>
    </row>
    <row r="214" spans="1:36">
      <c r="A214" s="168">
        <v>3310</v>
      </c>
      <c r="B214" s="2">
        <v>151936</v>
      </c>
      <c r="C214" s="2" t="s">
        <v>20</v>
      </c>
      <c r="F214" s="254"/>
      <c r="G214" s="254">
        <v>84575</v>
      </c>
      <c r="I214" s="261">
        <v>0</v>
      </c>
      <c r="AE214" s="267">
        <f t="shared" si="12"/>
        <v>84575</v>
      </c>
      <c r="AG214" s="268">
        <f t="shared" si="13"/>
        <v>0</v>
      </c>
      <c r="AH214" s="268">
        <f t="shared" si="13"/>
        <v>0</v>
      </c>
      <c r="AI214" s="268">
        <f t="shared" si="13"/>
        <v>84575</v>
      </c>
      <c r="AJ214" s="269">
        <f t="shared" si="14"/>
        <v>0</v>
      </c>
    </row>
    <row r="215" spans="1:36">
      <c r="A215" s="168">
        <v>3359</v>
      </c>
      <c r="B215" s="2">
        <v>148083</v>
      </c>
      <c r="C215" s="2" t="s">
        <v>346</v>
      </c>
      <c r="F215" s="254"/>
      <c r="G215" s="254">
        <v>27105</v>
      </c>
      <c r="I215" s="261">
        <v>0</v>
      </c>
      <c r="AE215" s="267">
        <f t="shared" si="12"/>
        <v>27105</v>
      </c>
      <c r="AG215" s="268">
        <f t="shared" si="13"/>
        <v>0</v>
      </c>
      <c r="AH215" s="268">
        <f t="shared" si="13"/>
        <v>0</v>
      </c>
      <c r="AI215" s="268">
        <f t="shared" si="13"/>
        <v>27105</v>
      </c>
      <c r="AJ215" s="269">
        <f t="shared" si="14"/>
        <v>0</v>
      </c>
    </row>
    <row r="216" spans="1:36">
      <c r="A216" s="168">
        <v>4045</v>
      </c>
      <c r="B216" s="2">
        <v>149155</v>
      </c>
      <c r="C216" s="2" t="s">
        <v>347</v>
      </c>
      <c r="F216" s="254"/>
      <c r="G216" s="254">
        <v>83188</v>
      </c>
      <c r="I216" s="261">
        <v>0</v>
      </c>
      <c r="AE216" s="267">
        <f t="shared" si="12"/>
        <v>83188</v>
      </c>
      <c r="AG216" s="268">
        <f t="shared" si="13"/>
        <v>0</v>
      </c>
      <c r="AH216" s="268">
        <f t="shared" si="13"/>
        <v>0</v>
      </c>
      <c r="AI216" s="268">
        <f t="shared" si="13"/>
        <v>83188</v>
      </c>
      <c r="AJ216" s="269">
        <f t="shared" si="14"/>
        <v>0</v>
      </c>
    </row>
    <row r="217" spans="1:36">
      <c r="A217" s="168">
        <v>4038</v>
      </c>
      <c r="B217" s="2">
        <v>147757</v>
      </c>
      <c r="C217" s="2" t="s">
        <v>348</v>
      </c>
      <c r="F217" s="254"/>
      <c r="G217" s="254">
        <v>483613.5</v>
      </c>
      <c r="I217" s="261">
        <v>0</v>
      </c>
      <c r="AE217" s="267">
        <f t="shared" si="12"/>
        <v>483613.5</v>
      </c>
      <c r="AG217" s="268">
        <f t="shared" si="13"/>
        <v>0</v>
      </c>
      <c r="AH217" s="268">
        <f t="shared" si="13"/>
        <v>0</v>
      </c>
      <c r="AI217" s="268">
        <f t="shared" si="13"/>
        <v>483613.5</v>
      </c>
      <c r="AJ217" s="269">
        <f t="shared" si="14"/>
        <v>0</v>
      </c>
    </row>
    <row r="218" spans="1:36">
      <c r="A218" s="168">
        <v>2188</v>
      </c>
      <c r="B218" s="2">
        <v>143433</v>
      </c>
      <c r="C218" s="2" t="s">
        <v>349</v>
      </c>
      <c r="F218" s="254"/>
      <c r="G218" s="254">
        <v>111094.08</v>
      </c>
      <c r="I218" s="261">
        <v>0</v>
      </c>
      <c r="AE218" s="267">
        <f t="shared" si="12"/>
        <v>111094.08</v>
      </c>
      <c r="AG218" s="268">
        <f t="shared" si="13"/>
        <v>0</v>
      </c>
      <c r="AH218" s="268">
        <f t="shared" si="13"/>
        <v>0</v>
      </c>
      <c r="AI218" s="268">
        <f t="shared" si="13"/>
        <v>111094.08</v>
      </c>
      <c r="AJ218" s="269">
        <f t="shared" si="14"/>
        <v>0</v>
      </c>
    </row>
    <row r="219" spans="1:36">
      <c r="A219" s="168">
        <v>4206</v>
      </c>
      <c r="B219" s="2">
        <v>138137</v>
      </c>
      <c r="C219" s="2" t="s">
        <v>350</v>
      </c>
      <c r="F219" s="254"/>
      <c r="G219" s="254">
        <v>0</v>
      </c>
      <c r="I219" s="261">
        <v>319602.11000000004</v>
      </c>
      <c r="AE219" s="267">
        <f t="shared" si="12"/>
        <v>319602.11000000004</v>
      </c>
      <c r="AG219" s="268">
        <f t="shared" si="13"/>
        <v>0</v>
      </c>
      <c r="AH219" s="268">
        <f t="shared" si="13"/>
        <v>0</v>
      </c>
      <c r="AI219" s="268">
        <f t="shared" si="13"/>
        <v>319602.11000000004</v>
      </c>
      <c r="AJ219" s="269">
        <f t="shared" si="14"/>
        <v>0</v>
      </c>
    </row>
    <row r="220" spans="1:36">
      <c r="A220" s="168">
        <v>2097</v>
      </c>
      <c r="B220" s="2">
        <v>150876</v>
      </c>
      <c r="C220" s="2" t="s">
        <v>126</v>
      </c>
      <c r="F220" s="254"/>
      <c r="G220" s="254">
        <v>125183</v>
      </c>
      <c r="I220" s="261">
        <v>0</v>
      </c>
      <c r="AE220" s="267">
        <f t="shared" si="12"/>
        <v>125183</v>
      </c>
      <c r="AG220" s="268">
        <f t="shared" si="13"/>
        <v>0</v>
      </c>
      <c r="AH220" s="268">
        <f t="shared" si="13"/>
        <v>0</v>
      </c>
      <c r="AI220" s="268">
        <f t="shared" si="13"/>
        <v>125183</v>
      </c>
      <c r="AJ220" s="269">
        <f t="shared" si="14"/>
        <v>0</v>
      </c>
    </row>
    <row r="221" spans="1:36">
      <c r="A221" s="168">
        <v>2214</v>
      </c>
      <c r="B221" s="2">
        <v>150708</v>
      </c>
      <c r="C221" s="2" t="s">
        <v>351</v>
      </c>
      <c r="F221" s="254"/>
      <c r="G221" s="254">
        <v>133873.5</v>
      </c>
      <c r="I221" s="261">
        <v>0</v>
      </c>
      <c r="AE221" s="267">
        <f t="shared" si="12"/>
        <v>133873.5</v>
      </c>
      <c r="AG221" s="268">
        <f t="shared" si="13"/>
        <v>0</v>
      </c>
      <c r="AH221" s="268">
        <f t="shared" si="13"/>
        <v>0</v>
      </c>
      <c r="AI221" s="268">
        <f t="shared" si="13"/>
        <v>133873.5</v>
      </c>
      <c r="AJ221" s="269">
        <f t="shared" si="14"/>
        <v>0</v>
      </c>
    </row>
    <row r="222" spans="1:36">
      <c r="A222" s="168">
        <v>4300</v>
      </c>
      <c r="B222" s="2">
        <v>136778</v>
      </c>
      <c r="C222" s="2" t="s">
        <v>352</v>
      </c>
      <c r="F222" s="254"/>
      <c r="G222" s="254">
        <v>0</v>
      </c>
      <c r="I222" s="261">
        <v>0</v>
      </c>
      <c r="AE222" s="267">
        <f t="shared" si="12"/>
        <v>0</v>
      </c>
      <c r="AG222" s="268">
        <f t="shared" si="13"/>
        <v>0</v>
      </c>
      <c r="AH222" s="268">
        <f t="shared" si="13"/>
        <v>0</v>
      </c>
      <c r="AI222" s="268">
        <f t="shared" si="13"/>
        <v>0</v>
      </c>
      <c r="AJ222" s="269">
        <f t="shared" si="14"/>
        <v>0</v>
      </c>
    </row>
    <row r="223" spans="1:36">
      <c r="A223" s="168">
        <v>2204</v>
      </c>
      <c r="B223" s="2">
        <v>147111</v>
      </c>
      <c r="C223" s="2" t="s">
        <v>353</v>
      </c>
      <c r="F223" s="254"/>
      <c r="G223" s="254">
        <v>0</v>
      </c>
      <c r="I223" s="261">
        <v>529346.07000000007</v>
      </c>
      <c r="AE223" s="267">
        <f t="shared" si="12"/>
        <v>529346.07000000007</v>
      </c>
      <c r="AG223" s="268">
        <f t="shared" si="13"/>
        <v>0</v>
      </c>
      <c r="AH223" s="268">
        <f t="shared" si="13"/>
        <v>0</v>
      </c>
      <c r="AI223" s="268">
        <f t="shared" si="13"/>
        <v>529346.07000000007</v>
      </c>
      <c r="AJ223" s="269">
        <f t="shared" si="14"/>
        <v>0</v>
      </c>
    </row>
    <row r="224" spans="1:36">
      <c r="A224" s="168">
        <v>4237</v>
      </c>
      <c r="B224" s="2">
        <v>151403</v>
      </c>
      <c r="C224" s="2" t="s">
        <v>121</v>
      </c>
      <c r="F224" s="254"/>
      <c r="G224" s="254">
        <v>255984.66999999998</v>
      </c>
      <c r="I224" s="261">
        <v>0</v>
      </c>
      <c r="AE224" s="267">
        <f t="shared" si="12"/>
        <v>255984.66999999998</v>
      </c>
      <c r="AG224" s="268">
        <f t="shared" si="13"/>
        <v>0</v>
      </c>
      <c r="AH224" s="268">
        <f t="shared" si="13"/>
        <v>0</v>
      </c>
      <c r="AI224" s="268">
        <f t="shared" si="13"/>
        <v>255984.66999999998</v>
      </c>
      <c r="AJ224" s="269">
        <f t="shared" si="14"/>
        <v>0</v>
      </c>
    </row>
    <row r="225" spans="1:36">
      <c r="A225" s="168">
        <v>2098</v>
      </c>
      <c r="B225" s="2">
        <v>139011</v>
      </c>
      <c r="C225" s="2" t="s">
        <v>354</v>
      </c>
      <c r="F225" s="254"/>
      <c r="G225" s="254">
        <v>180764.58</v>
      </c>
      <c r="I225" s="261">
        <v>0</v>
      </c>
      <c r="AE225" s="267">
        <f t="shared" si="12"/>
        <v>180764.58</v>
      </c>
      <c r="AG225" s="268">
        <f t="shared" si="13"/>
        <v>0</v>
      </c>
      <c r="AH225" s="268">
        <f t="shared" si="13"/>
        <v>0</v>
      </c>
      <c r="AI225" s="268">
        <f t="shared" si="13"/>
        <v>180764.58</v>
      </c>
      <c r="AJ225" s="269">
        <f t="shared" si="14"/>
        <v>0</v>
      </c>
    </row>
    <row r="226" spans="1:36">
      <c r="A226" s="168">
        <v>4307</v>
      </c>
      <c r="B226" s="2">
        <v>138136</v>
      </c>
      <c r="C226" s="2" t="s">
        <v>355</v>
      </c>
      <c r="F226" s="254"/>
      <c r="G226" s="254">
        <v>573912.49</v>
      </c>
      <c r="I226" s="261">
        <v>0</v>
      </c>
      <c r="AE226" s="267">
        <f t="shared" si="12"/>
        <v>573912.49</v>
      </c>
      <c r="AG226" s="268">
        <f t="shared" si="13"/>
        <v>0</v>
      </c>
      <c r="AH226" s="268">
        <f t="shared" si="13"/>
        <v>0</v>
      </c>
      <c r="AI226" s="268">
        <f t="shared" si="13"/>
        <v>573912.49</v>
      </c>
      <c r="AJ226" s="269">
        <f t="shared" si="14"/>
        <v>0</v>
      </c>
    </row>
    <row r="227" spans="1:36">
      <c r="A227" s="168">
        <v>7049</v>
      </c>
      <c r="B227" s="2">
        <v>144043</v>
      </c>
      <c r="C227" s="2" t="s">
        <v>356</v>
      </c>
      <c r="F227" s="254"/>
      <c r="G227" s="254">
        <v>1693733.3200000003</v>
      </c>
      <c r="I227" s="261">
        <v>0</v>
      </c>
      <c r="AE227" s="267">
        <f t="shared" si="12"/>
        <v>1693733.3200000003</v>
      </c>
      <c r="AG227" s="268">
        <f t="shared" si="13"/>
        <v>0</v>
      </c>
      <c r="AH227" s="268">
        <f t="shared" si="13"/>
        <v>0</v>
      </c>
      <c r="AI227" s="268">
        <f t="shared" si="13"/>
        <v>1693733.3200000003</v>
      </c>
      <c r="AJ227" s="269">
        <f t="shared" si="14"/>
        <v>0</v>
      </c>
    </row>
    <row r="228" spans="1:36">
      <c r="A228" s="168">
        <v>5201</v>
      </c>
      <c r="B228" s="2">
        <v>137155</v>
      </c>
      <c r="C228" s="2" t="s">
        <v>357</v>
      </c>
      <c r="F228" s="254"/>
      <c r="G228" s="254">
        <v>5756.25</v>
      </c>
      <c r="I228" s="261">
        <v>0</v>
      </c>
      <c r="AE228" s="267">
        <f t="shared" si="12"/>
        <v>5756.25</v>
      </c>
      <c r="AG228" s="268">
        <f t="shared" si="13"/>
        <v>0</v>
      </c>
      <c r="AH228" s="268">
        <f t="shared" si="13"/>
        <v>0</v>
      </c>
      <c r="AI228" s="268">
        <f t="shared" si="13"/>
        <v>5756.25</v>
      </c>
      <c r="AJ228" s="269">
        <f t="shared" si="14"/>
        <v>0</v>
      </c>
    </row>
    <row r="229" spans="1:36">
      <c r="A229" s="168">
        <v>2246</v>
      </c>
      <c r="B229" s="2">
        <v>151709</v>
      </c>
      <c r="C229" s="2" t="s">
        <v>21</v>
      </c>
      <c r="F229" s="254"/>
      <c r="G229" s="254">
        <v>0</v>
      </c>
      <c r="I229" s="261">
        <v>596845.9</v>
      </c>
      <c r="AE229" s="267">
        <f t="shared" si="12"/>
        <v>596845.9</v>
      </c>
      <c r="AG229" s="268">
        <f t="shared" si="13"/>
        <v>0</v>
      </c>
      <c r="AH229" s="268">
        <f t="shared" si="13"/>
        <v>0</v>
      </c>
      <c r="AI229" s="268">
        <f t="shared" si="13"/>
        <v>596845.9</v>
      </c>
      <c r="AJ229" s="269">
        <f t="shared" si="14"/>
        <v>0</v>
      </c>
    </row>
    <row r="230" spans="1:36">
      <c r="A230" s="168">
        <v>2064</v>
      </c>
      <c r="B230" s="2">
        <v>139183</v>
      </c>
      <c r="C230" s="2" t="s">
        <v>359</v>
      </c>
      <c r="F230" s="254"/>
      <c r="G230" s="254">
        <v>44300</v>
      </c>
      <c r="I230" s="261">
        <v>0</v>
      </c>
      <c r="AE230" s="267">
        <f t="shared" si="12"/>
        <v>44300</v>
      </c>
      <c r="AG230" s="268">
        <f t="shared" si="13"/>
        <v>0</v>
      </c>
      <c r="AH230" s="268">
        <f t="shared" si="13"/>
        <v>0</v>
      </c>
      <c r="AI230" s="268">
        <f t="shared" si="13"/>
        <v>44300</v>
      </c>
      <c r="AJ230" s="269">
        <f t="shared" si="14"/>
        <v>0</v>
      </c>
    </row>
    <row r="231" spans="1:36">
      <c r="A231" s="168">
        <v>2018</v>
      </c>
      <c r="B231" s="2">
        <v>149872</v>
      </c>
      <c r="C231" s="2" t="s">
        <v>360</v>
      </c>
      <c r="F231" s="254"/>
      <c r="G231" s="254">
        <v>73394.58</v>
      </c>
      <c r="I231" s="261">
        <v>0</v>
      </c>
      <c r="AE231" s="267">
        <f t="shared" si="12"/>
        <v>73394.58</v>
      </c>
      <c r="AG231" s="268">
        <f t="shared" si="13"/>
        <v>0</v>
      </c>
      <c r="AH231" s="268">
        <f t="shared" si="13"/>
        <v>0</v>
      </c>
      <c r="AI231" s="268">
        <f t="shared" si="13"/>
        <v>73394.58</v>
      </c>
      <c r="AJ231" s="269">
        <f t="shared" si="14"/>
        <v>0</v>
      </c>
    </row>
    <row r="232" spans="1:36">
      <c r="A232" s="168">
        <v>2205</v>
      </c>
      <c r="B232" s="2">
        <v>147452</v>
      </c>
      <c r="C232" s="2" t="s">
        <v>362</v>
      </c>
      <c r="F232" s="254"/>
      <c r="G232" s="254">
        <v>120474.83</v>
      </c>
      <c r="I232" s="261">
        <v>0</v>
      </c>
      <c r="AE232" s="267">
        <f t="shared" si="12"/>
        <v>120474.83</v>
      </c>
      <c r="AG232" s="268">
        <f t="shared" si="13"/>
        <v>0</v>
      </c>
      <c r="AH232" s="268">
        <f t="shared" si="13"/>
        <v>0</v>
      </c>
      <c r="AI232" s="268">
        <f t="shared" si="13"/>
        <v>120474.83</v>
      </c>
      <c r="AJ232" s="269">
        <f t="shared" si="14"/>
        <v>0</v>
      </c>
    </row>
    <row r="233" spans="1:36">
      <c r="A233" s="168">
        <v>2167</v>
      </c>
      <c r="B233" s="2">
        <v>142888</v>
      </c>
      <c r="C233" s="2" t="s">
        <v>361</v>
      </c>
      <c r="F233" s="254"/>
      <c r="G233" s="254">
        <v>197646.16999999998</v>
      </c>
      <c r="I233" s="261">
        <v>0</v>
      </c>
      <c r="AE233" s="267">
        <f t="shared" si="12"/>
        <v>197646.16999999998</v>
      </c>
      <c r="AG233" s="268">
        <f t="shared" ref="AG233:AI263" si="15">SUMIFS($E233:$AC233,$E$3:$AC$3,AG$7)</f>
        <v>0</v>
      </c>
      <c r="AH233" s="268">
        <f t="shared" si="15"/>
        <v>0</v>
      </c>
      <c r="AI233" s="268">
        <f t="shared" si="15"/>
        <v>197646.16999999998</v>
      </c>
      <c r="AJ233" s="269">
        <f t="shared" si="14"/>
        <v>0</v>
      </c>
    </row>
    <row r="234" spans="1:36">
      <c r="A234" s="168">
        <v>2222</v>
      </c>
      <c r="B234" s="2">
        <v>150954</v>
      </c>
      <c r="C234" s="2" t="s">
        <v>12</v>
      </c>
      <c r="F234" s="254"/>
      <c r="G234" s="254">
        <v>24165.83</v>
      </c>
      <c r="I234" s="261">
        <v>0</v>
      </c>
      <c r="AE234" s="267">
        <f t="shared" si="12"/>
        <v>24165.83</v>
      </c>
      <c r="AG234" s="268">
        <f t="shared" si="15"/>
        <v>0</v>
      </c>
      <c r="AH234" s="268">
        <f t="shared" si="15"/>
        <v>0</v>
      </c>
      <c r="AI234" s="268">
        <f t="shared" si="15"/>
        <v>24165.83</v>
      </c>
      <c r="AJ234" s="269">
        <f t="shared" si="14"/>
        <v>0</v>
      </c>
    </row>
    <row r="235" spans="1:36">
      <c r="A235" s="168">
        <v>2249</v>
      </c>
      <c r="B235" s="2">
        <v>139860</v>
      </c>
      <c r="C235" s="2" t="s">
        <v>363</v>
      </c>
      <c r="F235" s="254"/>
      <c r="G235" s="254">
        <v>78572.33</v>
      </c>
      <c r="I235" s="261">
        <v>0</v>
      </c>
      <c r="AE235" s="267">
        <f t="shared" si="12"/>
        <v>78572.33</v>
      </c>
      <c r="AG235" s="268">
        <f t="shared" si="15"/>
        <v>0</v>
      </c>
      <c r="AH235" s="268">
        <f t="shared" si="15"/>
        <v>0</v>
      </c>
      <c r="AI235" s="268">
        <f t="shared" si="15"/>
        <v>78572.33</v>
      </c>
      <c r="AJ235" s="269">
        <f t="shared" si="14"/>
        <v>0</v>
      </c>
    </row>
    <row r="236" spans="1:36">
      <c r="A236" s="168">
        <v>2447</v>
      </c>
      <c r="B236" s="2">
        <v>143087</v>
      </c>
      <c r="C236" s="2" t="s">
        <v>364</v>
      </c>
      <c r="F236" s="254"/>
      <c r="G236" s="254">
        <v>170486.75</v>
      </c>
      <c r="I236" s="261">
        <v>0</v>
      </c>
      <c r="AE236" s="267">
        <f t="shared" si="12"/>
        <v>170486.75</v>
      </c>
      <c r="AG236" s="268">
        <f t="shared" si="15"/>
        <v>0</v>
      </c>
      <c r="AH236" s="268">
        <f t="shared" si="15"/>
        <v>0</v>
      </c>
      <c r="AI236" s="268">
        <f t="shared" si="15"/>
        <v>170486.75</v>
      </c>
      <c r="AJ236" s="269">
        <f t="shared" si="14"/>
        <v>0</v>
      </c>
    </row>
    <row r="237" spans="1:36">
      <c r="A237" s="168">
        <v>3325</v>
      </c>
      <c r="B237" s="2">
        <v>148439</v>
      </c>
      <c r="C237" s="2" t="s">
        <v>365</v>
      </c>
      <c r="F237" s="254"/>
      <c r="G237" s="254">
        <v>236710</v>
      </c>
      <c r="I237" s="261">
        <v>0</v>
      </c>
      <c r="AE237" s="267">
        <f t="shared" si="12"/>
        <v>236710</v>
      </c>
      <c r="AG237" s="268">
        <f t="shared" si="15"/>
        <v>0</v>
      </c>
      <c r="AH237" s="268">
        <f t="shared" si="15"/>
        <v>0</v>
      </c>
      <c r="AI237" s="268">
        <f t="shared" si="15"/>
        <v>236710</v>
      </c>
      <c r="AJ237" s="269">
        <f t="shared" si="14"/>
        <v>0</v>
      </c>
    </row>
    <row r="238" spans="1:36">
      <c r="A238" s="168">
        <v>4027</v>
      </c>
      <c r="B238" s="2">
        <v>144721</v>
      </c>
      <c r="C238" s="2" t="s">
        <v>366</v>
      </c>
      <c r="F238" s="254"/>
      <c r="G238" s="254">
        <v>153394</v>
      </c>
      <c r="I238" s="261">
        <v>0</v>
      </c>
      <c r="AE238" s="267">
        <f t="shared" si="12"/>
        <v>153394</v>
      </c>
      <c r="AG238" s="268">
        <f t="shared" si="15"/>
        <v>0</v>
      </c>
      <c r="AH238" s="268">
        <f t="shared" si="15"/>
        <v>0</v>
      </c>
      <c r="AI238" s="268">
        <f t="shared" si="15"/>
        <v>153394</v>
      </c>
      <c r="AJ238" s="269">
        <f t="shared" si="14"/>
        <v>0</v>
      </c>
    </row>
    <row r="239" spans="1:36">
      <c r="A239" s="168">
        <v>2058</v>
      </c>
      <c r="B239" s="2">
        <v>138425</v>
      </c>
      <c r="C239" s="2" t="s">
        <v>367</v>
      </c>
      <c r="F239" s="254"/>
      <c r="G239" s="254">
        <v>13815</v>
      </c>
      <c r="I239" s="261">
        <v>0</v>
      </c>
      <c r="AE239" s="267">
        <f t="shared" si="12"/>
        <v>13815</v>
      </c>
      <c r="AG239" s="268">
        <f t="shared" si="15"/>
        <v>0</v>
      </c>
      <c r="AH239" s="268">
        <f t="shared" si="15"/>
        <v>0</v>
      </c>
      <c r="AI239" s="268">
        <f t="shared" si="15"/>
        <v>13815</v>
      </c>
      <c r="AJ239" s="269">
        <f t="shared" si="14"/>
        <v>0</v>
      </c>
    </row>
    <row r="240" spans="1:36">
      <c r="A240" s="168">
        <v>4014</v>
      </c>
      <c r="B240" s="2">
        <v>140863</v>
      </c>
      <c r="C240" s="2" t="s">
        <v>368</v>
      </c>
      <c r="F240" s="254"/>
      <c r="G240" s="254">
        <v>505299.67</v>
      </c>
      <c r="I240" s="261">
        <v>0</v>
      </c>
      <c r="AE240" s="267">
        <f t="shared" si="12"/>
        <v>505299.67</v>
      </c>
      <c r="AG240" s="268">
        <f t="shared" si="15"/>
        <v>0</v>
      </c>
      <c r="AH240" s="268">
        <f t="shared" si="15"/>
        <v>0</v>
      </c>
      <c r="AI240" s="268">
        <f t="shared" si="15"/>
        <v>505299.67</v>
      </c>
      <c r="AJ240" s="269">
        <f t="shared" si="14"/>
        <v>0</v>
      </c>
    </row>
    <row r="241" spans="1:36">
      <c r="A241" s="168">
        <v>4024</v>
      </c>
      <c r="B241" s="2">
        <v>144306</v>
      </c>
      <c r="C241" s="2" t="s">
        <v>369</v>
      </c>
      <c r="F241" s="254"/>
      <c r="G241" s="254">
        <v>0</v>
      </c>
      <c r="I241" s="261">
        <v>162403.20000000001</v>
      </c>
      <c r="AE241" s="267">
        <f t="shared" si="12"/>
        <v>162403.20000000001</v>
      </c>
      <c r="AG241" s="268">
        <f t="shared" si="15"/>
        <v>0</v>
      </c>
      <c r="AH241" s="268">
        <f t="shared" si="15"/>
        <v>0</v>
      </c>
      <c r="AI241" s="268">
        <f t="shared" si="15"/>
        <v>162403.20000000001</v>
      </c>
      <c r="AJ241" s="269">
        <f t="shared" si="14"/>
        <v>0</v>
      </c>
    </row>
    <row r="242" spans="1:36">
      <c r="A242" s="168">
        <v>2195</v>
      </c>
      <c r="B242" s="2">
        <v>138104</v>
      </c>
      <c r="C242" s="2" t="s">
        <v>370</v>
      </c>
      <c r="F242" s="254"/>
      <c r="G242" s="254">
        <v>0</v>
      </c>
      <c r="I242" s="261">
        <v>469640.25</v>
      </c>
      <c r="AE242" s="267">
        <f t="shared" si="12"/>
        <v>469640.25</v>
      </c>
      <c r="AG242" s="268">
        <f t="shared" si="15"/>
        <v>0</v>
      </c>
      <c r="AH242" s="268">
        <f t="shared" si="15"/>
        <v>0</v>
      </c>
      <c r="AI242" s="268">
        <f t="shared" si="15"/>
        <v>469640.25</v>
      </c>
      <c r="AJ242" s="269">
        <f t="shared" si="14"/>
        <v>0</v>
      </c>
    </row>
    <row r="243" spans="1:36">
      <c r="A243" s="168">
        <v>1112</v>
      </c>
      <c r="B243" s="2">
        <v>146731</v>
      </c>
      <c r="C243" s="2" t="s">
        <v>371</v>
      </c>
      <c r="F243" s="254"/>
      <c r="G243" s="254">
        <v>0</v>
      </c>
      <c r="I243" s="261">
        <v>0</v>
      </c>
      <c r="AE243" s="267">
        <f t="shared" si="12"/>
        <v>0</v>
      </c>
      <c r="AG243" s="268">
        <f t="shared" si="15"/>
        <v>0</v>
      </c>
      <c r="AH243" s="268">
        <f t="shared" si="15"/>
        <v>0</v>
      </c>
      <c r="AI243" s="268">
        <f t="shared" si="15"/>
        <v>0</v>
      </c>
      <c r="AJ243" s="269">
        <f t="shared" si="14"/>
        <v>0</v>
      </c>
    </row>
    <row r="244" spans="1:36">
      <c r="A244" s="168">
        <v>2126</v>
      </c>
      <c r="B244" s="2">
        <v>139439</v>
      </c>
      <c r="C244" s="2" t="s">
        <v>373</v>
      </c>
      <c r="F244" s="254"/>
      <c r="G244" s="254">
        <v>147024</v>
      </c>
      <c r="I244" s="261">
        <v>0</v>
      </c>
      <c r="AE244" s="267">
        <f t="shared" si="12"/>
        <v>147024</v>
      </c>
      <c r="AG244" s="268">
        <f t="shared" si="15"/>
        <v>0</v>
      </c>
      <c r="AH244" s="268">
        <f t="shared" si="15"/>
        <v>0</v>
      </c>
      <c r="AI244" s="268">
        <f t="shared" si="15"/>
        <v>147024</v>
      </c>
      <c r="AJ244" s="269">
        <f t="shared" si="14"/>
        <v>0</v>
      </c>
    </row>
    <row r="245" spans="1:36">
      <c r="A245" s="168">
        <v>2273</v>
      </c>
      <c r="B245" s="2">
        <v>143091</v>
      </c>
      <c r="C245" s="2" t="s">
        <v>374</v>
      </c>
      <c r="F245" s="254"/>
      <c r="G245" s="254">
        <v>0</v>
      </c>
      <c r="I245" s="261">
        <v>901854.54</v>
      </c>
      <c r="AE245" s="267">
        <f t="shared" si="12"/>
        <v>901854.54</v>
      </c>
      <c r="AG245" s="268">
        <f t="shared" si="15"/>
        <v>0</v>
      </c>
      <c r="AH245" s="268">
        <f t="shared" si="15"/>
        <v>0</v>
      </c>
      <c r="AI245" s="268">
        <f t="shared" si="15"/>
        <v>901854.54</v>
      </c>
      <c r="AJ245" s="269">
        <f t="shared" si="14"/>
        <v>0</v>
      </c>
    </row>
    <row r="246" spans="1:36">
      <c r="A246" s="168">
        <v>2145</v>
      </c>
      <c r="B246" s="2">
        <v>141206</v>
      </c>
      <c r="C246" s="2" t="s">
        <v>375</v>
      </c>
      <c r="F246" s="254"/>
      <c r="G246" s="254">
        <v>84748.25</v>
      </c>
      <c r="I246" s="261">
        <v>0</v>
      </c>
      <c r="AE246" s="267">
        <f t="shared" si="12"/>
        <v>84748.25</v>
      </c>
      <c r="AG246" s="268">
        <f t="shared" si="15"/>
        <v>0</v>
      </c>
      <c r="AH246" s="268">
        <f t="shared" si="15"/>
        <v>0</v>
      </c>
      <c r="AI246" s="268">
        <f t="shared" si="15"/>
        <v>84748.25</v>
      </c>
      <c r="AJ246" s="269">
        <f t="shared" si="14"/>
        <v>0</v>
      </c>
    </row>
    <row r="247" spans="1:36">
      <c r="A247" s="168">
        <v>4040</v>
      </c>
      <c r="B247" s="2">
        <v>148521</v>
      </c>
      <c r="C247" s="2" t="s">
        <v>376</v>
      </c>
      <c r="F247" s="254"/>
      <c r="G247" s="254">
        <v>161961</v>
      </c>
      <c r="I247" s="261">
        <v>0</v>
      </c>
      <c r="AE247" s="267">
        <f t="shared" si="12"/>
        <v>161961</v>
      </c>
      <c r="AG247" s="268">
        <f t="shared" si="15"/>
        <v>0</v>
      </c>
      <c r="AH247" s="268">
        <f t="shared" si="15"/>
        <v>0</v>
      </c>
      <c r="AI247" s="268">
        <f t="shared" si="15"/>
        <v>161961</v>
      </c>
      <c r="AJ247" s="269">
        <f t="shared" si="14"/>
        <v>0</v>
      </c>
    </row>
    <row r="248" spans="1:36">
      <c r="A248" s="168">
        <v>2175</v>
      </c>
      <c r="B248" s="2">
        <v>144390</v>
      </c>
      <c r="C248" s="2" t="s">
        <v>377</v>
      </c>
      <c r="F248" s="254"/>
      <c r="G248" s="254">
        <v>284782.5</v>
      </c>
      <c r="I248" s="261">
        <v>0</v>
      </c>
      <c r="AE248" s="267">
        <f t="shared" si="12"/>
        <v>284782.5</v>
      </c>
      <c r="AG248" s="268">
        <f t="shared" si="15"/>
        <v>0</v>
      </c>
      <c r="AH248" s="268">
        <f t="shared" si="15"/>
        <v>0</v>
      </c>
      <c r="AI248" s="268">
        <f t="shared" si="15"/>
        <v>284782.5</v>
      </c>
      <c r="AJ248" s="269">
        <f t="shared" si="14"/>
        <v>0</v>
      </c>
    </row>
    <row r="249" spans="1:36">
      <c r="A249" s="168">
        <v>2449</v>
      </c>
      <c r="B249" s="2">
        <v>140518</v>
      </c>
      <c r="C249" s="2" t="s">
        <v>378</v>
      </c>
      <c r="F249" s="254"/>
      <c r="G249" s="254">
        <v>91848.34</v>
      </c>
      <c r="I249" s="261">
        <v>0</v>
      </c>
      <c r="AE249" s="267">
        <f t="shared" si="12"/>
        <v>91848.34</v>
      </c>
      <c r="AG249" s="268">
        <f t="shared" si="15"/>
        <v>0</v>
      </c>
      <c r="AH249" s="268">
        <f t="shared" si="15"/>
        <v>0</v>
      </c>
      <c r="AI249" s="268">
        <f t="shared" si="15"/>
        <v>91848.34</v>
      </c>
      <c r="AJ249" s="269">
        <f t="shared" si="14"/>
        <v>0</v>
      </c>
    </row>
    <row r="250" spans="1:36">
      <c r="A250" s="168">
        <v>2068</v>
      </c>
      <c r="B250" s="2">
        <v>138303</v>
      </c>
      <c r="C250" s="2" t="s">
        <v>379</v>
      </c>
      <c r="F250" s="254"/>
      <c r="G250" s="254">
        <v>75989</v>
      </c>
      <c r="I250" s="261">
        <v>0</v>
      </c>
      <c r="AE250" s="267">
        <f t="shared" si="12"/>
        <v>75989</v>
      </c>
      <c r="AG250" s="268">
        <f t="shared" si="15"/>
        <v>0</v>
      </c>
      <c r="AH250" s="268">
        <f t="shared" si="15"/>
        <v>0</v>
      </c>
      <c r="AI250" s="268">
        <f t="shared" si="15"/>
        <v>75989</v>
      </c>
      <c r="AJ250" s="269">
        <f t="shared" si="14"/>
        <v>0</v>
      </c>
    </row>
    <row r="251" spans="1:36">
      <c r="A251" s="168">
        <v>4084</v>
      </c>
      <c r="B251" s="2">
        <v>139888</v>
      </c>
      <c r="C251" s="2" t="s">
        <v>380</v>
      </c>
      <c r="F251" s="254"/>
      <c r="G251" s="254">
        <v>379712.66000000003</v>
      </c>
      <c r="I251" s="261">
        <v>0</v>
      </c>
      <c r="AE251" s="267">
        <f t="shared" si="12"/>
        <v>379712.66000000003</v>
      </c>
      <c r="AG251" s="268">
        <f t="shared" si="15"/>
        <v>0</v>
      </c>
      <c r="AH251" s="268">
        <f t="shared" si="15"/>
        <v>0</v>
      </c>
      <c r="AI251" s="268">
        <f t="shared" si="15"/>
        <v>379712.66000000003</v>
      </c>
      <c r="AJ251" s="269">
        <f t="shared" si="14"/>
        <v>0</v>
      </c>
    </row>
    <row r="252" spans="1:36">
      <c r="A252" s="168">
        <v>4009</v>
      </c>
      <c r="B252" s="2">
        <v>142219</v>
      </c>
      <c r="C252" s="2" t="s">
        <v>381</v>
      </c>
      <c r="F252" s="254"/>
      <c r="G252" s="254">
        <v>0</v>
      </c>
      <c r="I252" s="261">
        <v>1344519.02</v>
      </c>
      <c r="AE252" s="267">
        <f t="shared" si="12"/>
        <v>1344519.02</v>
      </c>
      <c r="AG252" s="268">
        <f t="shared" si="15"/>
        <v>0</v>
      </c>
      <c r="AH252" s="268">
        <f t="shared" si="15"/>
        <v>0</v>
      </c>
      <c r="AI252" s="268">
        <f t="shared" si="15"/>
        <v>1344519.02</v>
      </c>
      <c r="AJ252" s="269">
        <f t="shared" si="14"/>
        <v>0</v>
      </c>
    </row>
    <row r="253" spans="1:36">
      <c r="A253" s="168">
        <v>4010</v>
      </c>
      <c r="B253" s="2">
        <v>139788</v>
      </c>
      <c r="C253" s="2" t="s">
        <v>382</v>
      </c>
      <c r="F253" s="254"/>
      <c r="G253" s="254">
        <v>0</v>
      </c>
      <c r="I253" s="261">
        <v>0</v>
      </c>
      <c r="AE253" s="267">
        <f t="shared" si="12"/>
        <v>0</v>
      </c>
      <c r="AG253" s="268">
        <f t="shared" si="15"/>
        <v>0</v>
      </c>
      <c r="AH253" s="268">
        <f t="shared" si="15"/>
        <v>0</v>
      </c>
      <c r="AI253" s="268">
        <f t="shared" si="15"/>
        <v>0</v>
      </c>
      <c r="AJ253" s="269">
        <f t="shared" si="14"/>
        <v>0</v>
      </c>
    </row>
    <row r="254" spans="1:36">
      <c r="A254" s="168">
        <v>2471</v>
      </c>
      <c r="B254" s="2">
        <v>143943</v>
      </c>
      <c r="C254" s="2" t="s">
        <v>383</v>
      </c>
      <c r="F254" s="254"/>
      <c r="G254" s="254">
        <v>184114.33000000002</v>
      </c>
      <c r="I254" s="261">
        <v>0</v>
      </c>
      <c r="AE254" s="267">
        <f t="shared" si="12"/>
        <v>184114.33000000002</v>
      </c>
      <c r="AG254" s="268">
        <f t="shared" si="15"/>
        <v>0</v>
      </c>
      <c r="AH254" s="268">
        <f t="shared" si="15"/>
        <v>0</v>
      </c>
      <c r="AI254" s="268">
        <f t="shared" si="15"/>
        <v>184114.33000000002</v>
      </c>
      <c r="AJ254" s="269">
        <f t="shared" si="14"/>
        <v>0</v>
      </c>
    </row>
    <row r="255" spans="1:36">
      <c r="A255" s="168">
        <v>7031</v>
      </c>
      <c r="B255" s="2">
        <v>138281</v>
      </c>
      <c r="C255" s="2" t="s">
        <v>384</v>
      </c>
      <c r="F255" s="254"/>
      <c r="G255" s="254">
        <v>4809219.5199999996</v>
      </c>
      <c r="I255" s="261">
        <v>0</v>
      </c>
      <c r="AE255" s="267">
        <f t="shared" si="12"/>
        <v>4809219.5199999996</v>
      </c>
      <c r="AG255" s="268">
        <f t="shared" si="15"/>
        <v>0</v>
      </c>
      <c r="AH255" s="268">
        <f t="shared" si="15"/>
        <v>0</v>
      </c>
      <c r="AI255" s="268">
        <f t="shared" si="15"/>
        <v>4809219.5199999996</v>
      </c>
      <c r="AJ255" s="269">
        <f t="shared" si="14"/>
        <v>0</v>
      </c>
    </row>
    <row r="256" spans="1:36">
      <c r="A256" s="168">
        <v>2136</v>
      </c>
      <c r="B256" s="2">
        <v>139637</v>
      </c>
      <c r="C256" s="2" t="s">
        <v>385</v>
      </c>
      <c r="F256" s="254"/>
      <c r="G256" s="254">
        <v>0</v>
      </c>
      <c r="I256" s="261">
        <v>602718.28</v>
      </c>
      <c r="AE256" s="267">
        <f t="shared" si="12"/>
        <v>602718.28</v>
      </c>
      <c r="AG256" s="268">
        <f t="shared" si="15"/>
        <v>0</v>
      </c>
      <c r="AH256" s="268">
        <f t="shared" si="15"/>
        <v>0</v>
      </c>
      <c r="AI256" s="268">
        <f t="shared" si="15"/>
        <v>602718.28</v>
      </c>
      <c r="AJ256" s="269">
        <f t="shared" si="14"/>
        <v>0</v>
      </c>
    </row>
    <row r="257" spans="1:36">
      <c r="A257" s="168">
        <v>2314</v>
      </c>
      <c r="B257" s="2">
        <v>151894</v>
      </c>
      <c r="C257" s="2" t="s">
        <v>13</v>
      </c>
      <c r="F257" s="254"/>
      <c r="G257" s="254">
        <v>70386.67</v>
      </c>
      <c r="I257" s="261">
        <v>0</v>
      </c>
      <c r="AE257" s="267">
        <f t="shared" si="12"/>
        <v>70386.67</v>
      </c>
      <c r="AG257" s="268">
        <f t="shared" si="15"/>
        <v>0</v>
      </c>
      <c r="AH257" s="268">
        <f t="shared" si="15"/>
        <v>0</v>
      </c>
      <c r="AI257" s="268">
        <f t="shared" si="15"/>
        <v>70386.67</v>
      </c>
      <c r="AJ257" s="269">
        <f t="shared" si="14"/>
        <v>0</v>
      </c>
    </row>
    <row r="258" spans="1:36">
      <c r="A258" s="168">
        <v>2480</v>
      </c>
      <c r="B258" s="2">
        <v>142386</v>
      </c>
      <c r="C258" s="2" t="s">
        <v>386</v>
      </c>
      <c r="F258" s="254"/>
      <c r="G258" s="254">
        <v>190544.49999999997</v>
      </c>
      <c r="I258" s="261">
        <v>0</v>
      </c>
      <c r="AE258" s="267">
        <f t="shared" si="12"/>
        <v>190544.49999999997</v>
      </c>
      <c r="AG258" s="268">
        <f t="shared" si="15"/>
        <v>0</v>
      </c>
      <c r="AH258" s="268">
        <f t="shared" si="15"/>
        <v>0</v>
      </c>
      <c r="AI258" s="268">
        <f t="shared" si="15"/>
        <v>190544.49999999997</v>
      </c>
      <c r="AJ258" s="269">
        <f t="shared" si="14"/>
        <v>0</v>
      </c>
    </row>
    <row r="259" spans="1:36">
      <c r="A259" s="168">
        <v>2146</v>
      </c>
      <c r="B259" s="2">
        <v>141319</v>
      </c>
      <c r="C259" s="2" t="s">
        <v>387</v>
      </c>
      <c r="F259" s="254"/>
      <c r="G259" s="254">
        <v>0</v>
      </c>
      <c r="I259" s="261">
        <v>824528.10000000009</v>
      </c>
      <c r="AE259" s="267">
        <f t="shared" si="12"/>
        <v>824528.10000000009</v>
      </c>
      <c r="AG259" s="268">
        <f t="shared" si="15"/>
        <v>0</v>
      </c>
      <c r="AH259" s="268">
        <f t="shared" si="15"/>
        <v>0</v>
      </c>
      <c r="AI259" s="268">
        <f t="shared" si="15"/>
        <v>824528.10000000009</v>
      </c>
      <c r="AJ259" s="269">
        <f t="shared" si="14"/>
        <v>0</v>
      </c>
    </row>
    <row r="260" spans="1:36">
      <c r="A260" s="168">
        <v>4246</v>
      </c>
      <c r="B260" s="2">
        <v>139994</v>
      </c>
      <c r="C260" s="2" t="s">
        <v>388</v>
      </c>
      <c r="F260" s="254"/>
      <c r="G260" s="254">
        <v>198450</v>
      </c>
      <c r="I260" s="261">
        <v>0</v>
      </c>
      <c r="AE260" s="267">
        <f t="shared" si="12"/>
        <v>198450</v>
      </c>
      <c r="AG260" s="268">
        <f t="shared" si="15"/>
        <v>0</v>
      </c>
      <c r="AH260" s="268">
        <f t="shared" si="15"/>
        <v>0</v>
      </c>
      <c r="AI260" s="268">
        <f t="shared" si="15"/>
        <v>198450</v>
      </c>
      <c r="AJ260" s="269">
        <f t="shared" si="14"/>
        <v>0</v>
      </c>
    </row>
    <row r="261" spans="1:36">
      <c r="A261" s="168">
        <v>2122</v>
      </c>
      <c r="B261" s="2">
        <v>139378</v>
      </c>
      <c r="C261" s="2" t="s">
        <v>389</v>
      </c>
      <c r="F261" s="254"/>
      <c r="G261" s="254">
        <v>270746.41000000003</v>
      </c>
      <c r="I261" s="261">
        <v>0</v>
      </c>
      <c r="AE261" s="267">
        <f t="shared" si="12"/>
        <v>270746.41000000003</v>
      </c>
      <c r="AG261" s="268">
        <f t="shared" si="15"/>
        <v>0</v>
      </c>
      <c r="AH261" s="268">
        <f t="shared" si="15"/>
        <v>0</v>
      </c>
      <c r="AI261" s="268">
        <f t="shared" si="15"/>
        <v>270746.41000000003</v>
      </c>
      <c r="AJ261" s="269">
        <f t="shared" si="14"/>
        <v>0</v>
      </c>
    </row>
    <row r="262" spans="1:36">
      <c r="A262" s="168">
        <v>2485</v>
      </c>
      <c r="B262" s="2">
        <v>146722</v>
      </c>
      <c r="C262" s="2" t="s">
        <v>390</v>
      </c>
      <c r="F262" s="254"/>
      <c r="G262" s="254">
        <v>49038.34</v>
      </c>
      <c r="I262" s="261">
        <v>0</v>
      </c>
      <c r="AE262" s="267">
        <f t="shared" si="12"/>
        <v>49038.34</v>
      </c>
      <c r="AG262" s="268">
        <f t="shared" si="15"/>
        <v>0</v>
      </c>
      <c r="AH262" s="268">
        <f t="shared" si="15"/>
        <v>0</v>
      </c>
      <c r="AI262" s="268">
        <f t="shared" si="15"/>
        <v>49038.34</v>
      </c>
      <c r="AJ262" s="269">
        <f t="shared" si="14"/>
        <v>0</v>
      </c>
    </row>
    <row r="263" spans="1:36">
      <c r="A263" s="168">
        <v>2180</v>
      </c>
      <c r="B263" s="2">
        <v>142858</v>
      </c>
      <c r="C263" s="2" t="s">
        <v>391</v>
      </c>
      <c r="F263" s="254"/>
      <c r="G263" s="254">
        <v>544434</v>
      </c>
      <c r="I263" s="261">
        <v>0</v>
      </c>
      <c r="AE263" s="267">
        <f t="shared" si="12"/>
        <v>544434</v>
      </c>
      <c r="AG263" s="268">
        <f t="shared" si="15"/>
        <v>0</v>
      </c>
      <c r="AH263" s="268">
        <f t="shared" si="15"/>
        <v>0</v>
      </c>
      <c r="AI263" s="268">
        <f t="shared" si="15"/>
        <v>544434</v>
      </c>
      <c r="AJ263" s="269">
        <f t="shared" si="14"/>
        <v>0</v>
      </c>
    </row>
    <row r="264" spans="1:36">
      <c r="A264" s="168"/>
      <c r="B264" s="2"/>
      <c r="C264" s="2"/>
      <c r="AE264" s="267"/>
    </row>
    <row r="265" spans="1:36">
      <c r="A265" s="168"/>
      <c r="B265" s="2"/>
      <c r="C265" s="2"/>
      <c r="AE265" s="267"/>
    </row>
    <row r="266" spans="1:36">
      <c r="A266" s="168"/>
      <c r="B266" s="2"/>
      <c r="C266" s="2"/>
    </row>
    <row r="267" spans="1:36">
      <c r="A267" s="168"/>
      <c r="B267" s="2"/>
      <c r="C267" s="2"/>
    </row>
    <row r="268" spans="1:36">
      <c r="A268" s="168"/>
      <c r="B268" s="2"/>
      <c r="C268" s="2"/>
    </row>
    <row r="269" spans="1:36">
      <c r="A269" s="168"/>
      <c r="B269" s="2"/>
      <c r="C269" s="2"/>
    </row>
    <row r="270" spans="1:36">
      <c r="A270" s="168"/>
      <c r="B270" s="2"/>
      <c r="C270" s="2"/>
    </row>
    <row r="271" spans="1:36">
      <c r="A271" s="168"/>
      <c r="B271" s="2"/>
      <c r="C271" s="2"/>
    </row>
    <row r="272" spans="1:36">
      <c r="A272" s="168"/>
      <c r="B272" s="2"/>
      <c r="C272" s="2"/>
    </row>
    <row r="274" spans="5:36">
      <c r="E274" s="313">
        <f>SUM(E8:E272)</f>
        <v>0</v>
      </c>
      <c r="F274" s="313">
        <f t="shared" ref="F274:AI274" si="16">SUM(F8:F272)</f>
        <v>0</v>
      </c>
      <c r="G274" s="313">
        <f t="shared" si="16"/>
        <v>70544206.939999998</v>
      </c>
      <c r="I274" s="314">
        <f t="shared" si="16"/>
        <v>16650078.850000001</v>
      </c>
      <c r="K274" s="264">
        <f>SUM(K8:K272)</f>
        <v>0</v>
      </c>
      <c r="L274" s="264">
        <f t="shared" si="16"/>
        <v>0</v>
      </c>
      <c r="M274" s="264">
        <f t="shared" si="16"/>
        <v>0</v>
      </c>
      <c r="N274" s="264">
        <f t="shared" si="16"/>
        <v>0</v>
      </c>
      <c r="O274" s="264">
        <f t="shared" si="16"/>
        <v>0</v>
      </c>
      <c r="P274" s="264">
        <f t="shared" si="16"/>
        <v>0</v>
      </c>
      <c r="Q274" s="264">
        <f t="shared" si="16"/>
        <v>0</v>
      </c>
      <c r="R274" s="264">
        <f t="shared" si="16"/>
        <v>0</v>
      </c>
      <c r="S274" s="264">
        <f t="shared" si="16"/>
        <v>0</v>
      </c>
      <c r="T274" s="264">
        <f t="shared" si="16"/>
        <v>0</v>
      </c>
      <c r="U274" s="264">
        <f t="shared" si="16"/>
        <v>0</v>
      </c>
      <c r="V274" s="264">
        <f t="shared" si="16"/>
        <v>0</v>
      </c>
      <c r="W274" s="264">
        <f t="shared" si="16"/>
        <v>0</v>
      </c>
      <c r="X274" s="264">
        <f t="shared" si="16"/>
        <v>0</v>
      </c>
      <c r="Y274" s="264">
        <f t="shared" si="16"/>
        <v>0</v>
      </c>
      <c r="Z274" s="264">
        <f t="shared" si="16"/>
        <v>0</v>
      </c>
      <c r="AA274" s="264">
        <f t="shared" si="16"/>
        <v>0</v>
      </c>
      <c r="AB274" s="264">
        <f t="shared" si="16"/>
        <v>0</v>
      </c>
      <c r="AC274" s="264">
        <f t="shared" si="16"/>
        <v>0</v>
      </c>
      <c r="AE274" s="267">
        <f t="shared" si="16"/>
        <v>87194285.789999992</v>
      </c>
      <c r="AG274" s="264">
        <f t="shared" si="16"/>
        <v>0</v>
      </c>
      <c r="AH274" s="264">
        <f t="shared" si="16"/>
        <v>0</v>
      </c>
      <c r="AI274" s="264">
        <f t="shared" si="16"/>
        <v>87194285.789999992</v>
      </c>
      <c r="AJ274" s="264"/>
    </row>
  </sheetData>
  <sheetProtection algorithmName="SHA-512" hashValue="pujfp+Ogf3rGHcPX4JoHQvyT1NA14kUmUcWZXTev3EtNBCEW77p+zzZpx8ieBSEvhClpSjhQxE3DLcxQKx1z/Q==" saltValue="KxBSPI+rHf7NqTbPwynhCg==" spinCount="100000" sheet="1" autoFilter="0"/>
  <autoFilter ref="A7:D254" xr:uid="{775EBADC-163A-4CDE-AAE2-A1EE7C263F73}"/>
  <phoneticPr fontId="94" type="noConversion"/>
  <conditionalFormatting sqref="E7:G7">
    <cfRule type="cellIs" dxfId="9" priority="3" operator="lessThan">
      <formula>0</formula>
    </cfRule>
  </conditionalFormatting>
  <conditionalFormatting sqref="I7 A7:C8">
    <cfRule type="cellIs" dxfId="8" priority="5" operator="lessThan">
      <formula>0</formula>
    </cfRule>
  </conditionalFormatting>
  <conditionalFormatting sqref="AE7">
    <cfRule type="cellIs" dxfId="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C715-CAF1-44E8-A16C-304CD5956029}">
  <sheetPr codeName="Sheet8">
    <tabColor theme="8" tint="0.79998168889431442"/>
  </sheetPr>
  <dimension ref="A1:DP274"/>
  <sheetViews>
    <sheetView topLeftCell="K238" zoomScale="80" zoomScaleNormal="80" workbookViewId="0">
      <selection activeCell="A45" sqref="A45:XFD45"/>
    </sheetView>
  </sheetViews>
  <sheetFormatPr defaultRowHeight="15"/>
  <cols>
    <col min="1" max="1" width="6.5703125" customWidth="1"/>
    <col min="2" max="2" width="7.7109375" bestFit="1" customWidth="1"/>
    <col min="3" max="3" width="63.5703125" bestFit="1" customWidth="1"/>
    <col min="4" max="4" width="3.28515625" customWidth="1"/>
    <col min="5" max="5" width="23" style="265" bestFit="1" customWidth="1"/>
    <col min="6" max="6" width="23.7109375" style="265" bestFit="1" customWidth="1"/>
    <col min="7" max="7" width="20.7109375" style="265" bestFit="1" customWidth="1"/>
    <col min="8" max="8" width="19.28515625" style="265" bestFit="1" customWidth="1"/>
    <col min="9" max="9" width="17.140625" style="265" bestFit="1" customWidth="1"/>
    <col min="10" max="10" width="20.140625" style="265" bestFit="1" customWidth="1"/>
    <col min="11" max="11" width="11.42578125" style="265" bestFit="1" customWidth="1"/>
    <col min="12" max="12" width="23.140625" style="265" bestFit="1" customWidth="1"/>
    <col min="13" max="13" width="18.7109375" style="265" bestFit="1" customWidth="1"/>
    <col min="14" max="14" width="6" customWidth="1"/>
    <col min="15" max="15" width="23" style="250" bestFit="1" customWidth="1"/>
    <col min="16" max="17" width="21.5703125" style="250" bestFit="1" customWidth="1"/>
    <col min="18" max="18" width="19.28515625" style="250" bestFit="1" customWidth="1"/>
    <col min="19" max="19" width="20" style="250" bestFit="1" customWidth="1"/>
    <col min="20" max="20" width="20.140625" style="250" bestFit="1" customWidth="1"/>
    <col min="21" max="21" width="10.7109375" style="250" bestFit="1" customWidth="1"/>
    <col min="22" max="22" width="23.140625" style="250" bestFit="1" customWidth="1"/>
    <col min="23" max="23" width="18.140625" style="250" bestFit="1" customWidth="1"/>
    <col min="24" max="24" width="7" customWidth="1"/>
    <col min="25" max="25" width="15.28515625" style="257" bestFit="1" customWidth="1"/>
    <col min="26" max="26" width="16" style="257" bestFit="1" customWidth="1"/>
    <col min="27" max="27" width="20.140625" style="257" bestFit="1" customWidth="1"/>
    <col min="28" max="28" width="16.28515625" style="257" bestFit="1" customWidth="1"/>
    <col min="29" max="29" width="20" style="257" bestFit="1" customWidth="1"/>
    <col min="30" max="30" width="20.140625" style="257" bestFit="1" customWidth="1"/>
    <col min="31" max="31" width="10.7109375" style="257" bestFit="1" customWidth="1"/>
    <col min="32" max="32" width="30.7109375" style="257" bestFit="1" customWidth="1"/>
    <col min="33" max="33" width="16.7109375" style="257" bestFit="1" customWidth="1"/>
    <col min="34" max="34" width="5.85546875" customWidth="1"/>
    <col min="35" max="35" width="15.28515625" style="265" bestFit="1" customWidth="1"/>
    <col min="36" max="36" width="23.7109375" style="265" bestFit="1" customWidth="1"/>
    <col min="37" max="37" width="26.42578125" style="265" bestFit="1" customWidth="1"/>
    <col min="38" max="38" width="19.28515625" style="265" bestFit="1" customWidth="1"/>
    <col min="39" max="39" width="23.140625" style="265" bestFit="1" customWidth="1"/>
    <col min="40" max="40" width="17.28515625" style="265" bestFit="1" customWidth="1"/>
    <col min="41" max="41" width="10.7109375" style="265" bestFit="1" customWidth="1"/>
    <col min="42" max="42" width="22.140625" style="265" bestFit="1" customWidth="1"/>
    <col min="43" max="43" width="3.42578125" style="265" customWidth="1"/>
    <col min="44" max="44" width="23" style="265" bestFit="1" customWidth="1"/>
    <col min="45" max="46" width="22.140625" style="265" bestFit="1" customWidth="1"/>
    <col min="47" max="47" width="19.28515625" style="265" bestFit="1" customWidth="1"/>
    <col min="48" max="48" width="20" style="265" bestFit="1" customWidth="1"/>
    <col min="49" max="49" width="20.140625" style="265" bestFit="1" customWidth="1"/>
    <col min="50" max="50" width="10.7109375" style="265" bestFit="1" customWidth="1"/>
    <col min="51" max="51" width="22.42578125" style="265" bestFit="1" customWidth="1"/>
    <col min="52" max="52" width="3.42578125" style="265" bestFit="1" customWidth="1"/>
    <col min="53" max="53" width="23" style="265" bestFit="1" customWidth="1"/>
    <col min="54" max="54" width="19" style="265" customWidth="1"/>
    <col min="55" max="55" width="18.5703125" style="265" bestFit="1" customWidth="1"/>
    <col min="56" max="56" width="19.28515625" style="265" bestFit="1" customWidth="1"/>
    <col min="57" max="57" width="17.140625" style="265" bestFit="1" customWidth="1"/>
    <col min="58" max="58" width="20.140625" style="265" bestFit="1" customWidth="1"/>
    <col min="59" max="59" width="10.7109375" style="265" bestFit="1" customWidth="1"/>
    <col min="60" max="60" width="25.5703125" style="265" bestFit="1" customWidth="1"/>
    <col min="61" max="61" width="3.42578125" bestFit="1" customWidth="1"/>
    <col min="62" max="62" width="15.28515625" style="250" bestFit="1" customWidth="1"/>
    <col min="63" max="63" width="16" style="250" bestFit="1" customWidth="1"/>
    <col min="64" max="64" width="18.5703125" style="250" bestFit="1" customWidth="1"/>
    <col min="65" max="65" width="19.28515625" style="250" bestFit="1" customWidth="1"/>
    <col min="66" max="66" width="23.140625" style="250" bestFit="1" customWidth="1"/>
    <col min="67" max="67" width="20.140625" style="250" bestFit="1" customWidth="1"/>
    <col min="68" max="68" width="10.7109375" style="250" bestFit="1" customWidth="1"/>
    <col min="69" max="69" width="22.140625" style="250" bestFit="1" customWidth="1"/>
    <col min="70" max="70" width="3.42578125" style="250" bestFit="1" customWidth="1"/>
    <col min="71" max="71" width="15.28515625" style="250" bestFit="1" customWidth="1"/>
    <col min="72" max="72" width="23.7109375" style="250" bestFit="1" customWidth="1"/>
    <col min="73" max="73" width="22.140625" style="250" bestFit="1" customWidth="1"/>
    <col min="74" max="74" width="19.28515625" style="250" bestFit="1" customWidth="1"/>
    <col min="75" max="75" width="17.140625" style="250" bestFit="1" customWidth="1"/>
    <col min="76" max="76" width="17.28515625" style="250" bestFit="1" customWidth="1"/>
    <col min="77" max="77" width="10.7109375" style="250" bestFit="1" customWidth="1"/>
    <col min="78" max="78" width="25.5703125" style="250" bestFit="1" customWidth="1"/>
    <col min="79" max="79" width="3.42578125" style="250" bestFit="1" customWidth="1"/>
    <col min="80" max="80" width="15.28515625" style="250" bestFit="1" customWidth="1"/>
    <col min="81" max="81" width="16" style="250" bestFit="1" customWidth="1"/>
    <col min="82" max="82" width="18.5703125" style="250" bestFit="1" customWidth="1"/>
    <col min="83" max="83" width="19.28515625" style="250" bestFit="1" customWidth="1"/>
    <col min="84" max="84" width="20" style="250" bestFit="1" customWidth="1"/>
    <col min="85" max="85" width="20.140625" style="250" bestFit="1" customWidth="1"/>
    <col min="86" max="86" width="10.7109375" style="250" bestFit="1" customWidth="1"/>
    <col min="87" max="87" width="20.42578125" style="250" bestFit="1" customWidth="1"/>
    <col min="88" max="88" width="3.42578125" bestFit="1" customWidth="1"/>
    <col min="89" max="89" width="15.28515625" style="257" bestFit="1" customWidth="1"/>
    <col min="90" max="90" width="16" style="257" bestFit="1" customWidth="1"/>
    <col min="91" max="91" width="18.5703125" style="257" bestFit="1" customWidth="1"/>
    <col min="92" max="92" width="19.28515625" style="257" bestFit="1" customWidth="1"/>
    <col min="93" max="93" width="20" style="257" bestFit="1" customWidth="1"/>
    <col min="94" max="94" width="20.140625" style="257" bestFit="1" customWidth="1"/>
    <col min="95" max="95" width="10.7109375" style="257" bestFit="1" customWidth="1"/>
    <col min="96" max="96" width="16" style="257" bestFit="1" customWidth="1"/>
    <col min="97" max="97" width="4.42578125" style="257" bestFit="1" customWidth="1"/>
    <col min="98" max="98" width="15.28515625" style="257" bestFit="1" customWidth="1"/>
    <col min="99" max="99" width="16" style="257" bestFit="1" customWidth="1"/>
    <col min="100" max="100" width="18.5703125" style="257" bestFit="1" customWidth="1"/>
    <col min="101" max="101" width="19.28515625" style="257" bestFit="1" customWidth="1"/>
    <col min="102" max="102" width="20" style="257" bestFit="1" customWidth="1"/>
    <col min="103" max="103" width="20.140625" style="257" bestFit="1" customWidth="1"/>
    <col min="104" max="104" width="10.7109375" style="257" bestFit="1" customWidth="1"/>
    <col min="105" max="105" width="20.7109375" style="257" bestFit="1" customWidth="1"/>
    <col min="106" max="106" width="4.42578125" style="257" bestFit="1" customWidth="1"/>
    <col min="107" max="107" width="15.28515625" style="257" bestFit="1" customWidth="1"/>
    <col min="108" max="108" width="16" style="257" bestFit="1" customWidth="1"/>
    <col min="109" max="109" width="18.5703125" style="257" bestFit="1" customWidth="1"/>
    <col min="110" max="110" width="19.28515625" style="257" bestFit="1" customWidth="1"/>
    <col min="111" max="111" width="20" style="257" bestFit="1" customWidth="1"/>
    <col min="112" max="112" width="20.140625" style="257" bestFit="1" customWidth="1"/>
    <col min="113" max="113" width="10.7109375" style="257" bestFit="1" customWidth="1"/>
    <col min="114" max="114" width="18.85546875" style="257" bestFit="1" customWidth="1"/>
    <col min="115" max="116" width="15" customWidth="1"/>
    <col min="117" max="117" width="4.42578125" bestFit="1" customWidth="1"/>
    <col min="118" max="120" width="15.140625" bestFit="1" customWidth="1"/>
  </cols>
  <sheetData>
    <row r="1" spans="1:120">
      <c r="A1" s="1" t="s">
        <v>441</v>
      </c>
      <c r="B1" s="1"/>
    </row>
    <row r="2" spans="1:120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  <c r="DM2">
        <v>117</v>
      </c>
      <c r="DN2">
        <v>118</v>
      </c>
      <c r="DO2">
        <v>119</v>
      </c>
      <c r="DP2">
        <v>120</v>
      </c>
    </row>
    <row r="3" spans="1:120" ht="15.75" thickBot="1">
      <c r="E3" s="270" t="s">
        <v>3</v>
      </c>
      <c r="F3" s="270" t="s">
        <v>3</v>
      </c>
      <c r="G3" s="270" t="s">
        <v>3</v>
      </c>
      <c r="H3" s="270" t="s">
        <v>3</v>
      </c>
      <c r="I3" s="270" t="s">
        <v>3</v>
      </c>
      <c r="J3" s="270" t="s">
        <v>3</v>
      </c>
      <c r="K3" s="270" t="s">
        <v>6</v>
      </c>
      <c r="L3" s="270"/>
      <c r="M3" s="270"/>
      <c r="O3" s="251" t="s">
        <v>3</v>
      </c>
      <c r="P3" s="251" t="s">
        <v>3</v>
      </c>
      <c r="Q3" s="251" t="s">
        <v>3</v>
      </c>
      <c r="R3" s="251" t="s">
        <v>3</v>
      </c>
      <c r="S3" s="251" t="s">
        <v>3</v>
      </c>
      <c r="T3" s="251" t="s">
        <v>3</v>
      </c>
      <c r="U3" s="251" t="s">
        <v>6</v>
      </c>
      <c r="V3" s="251"/>
      <c r="W3" s="251"/>
      <c r="Y3" s="258" t="s">
        <v>3</v>
      </c>
      <c r="Z3" s="258" t="s">
        <v>3</v>
      </c>
      <c r="AA3" s="258" t="s">
        <v>3</v>
      </c>
      <c r="AB3" s="258" t="s">
        <v>3</v>
      </c>
      <c r="AC3" s="258" t="s">
        <v>3</v>
      </c>
      <c r="AD3" s="258" t="s">
        <v>3</v>
      </c>
      <c r="AE3" s="258" t="s">
        <v>6</v>
      </c>
      <c r="AF3" s="258" t="s">
        <v>3</v>
      </c>
      <c r="AG3" s="258"/>
      <c r="AI3" s="270"/>
      <c r="AJ3" s="270"/>
      <c r="AK3" s="270"/>
      <c r="AL3" s="270"/>
      <c r="AM3" s="270"/>
      <c r="AN3" s="270"/>
      <c r="AO3" s="270"/>
      <c r="AP3" s="270"/>
      <c r="AR3" s="270"/>
      <c r="AS3" s="270"/>
      <c r="AT3" s="270"/>
      <c r="AU3" s="270"/>
      <c r="AV3" s="270"/>
      <c r="AW3" s="270"/>
      <c r="AX3" s="270"/>
      <c r="AY3" s="270"/>
      <c r="BA3" s="270"/>
      <c r="BB3" s="270"/>
      <c r="BC3" s="270"/>
      <c r="BD3" s="270"/>
      <c r="BE3" s="270"/>
      <c r="BF3" s="270"/>
      <c r="BG3" s="270"/>
      <c r="BH3" s="270"/>
      <c r="BJ3" s="251"/>
      <c r="BK3" s="251"/>
      <c r="BL3" s="251"/>
      <c r="BM3" s="251"/>
      <c r="BN3" s="251"/>
      <c r="BO3" s="251"/>
      <c r="BP3" s="251"/>
      <c r="BQ3" s="251"/>
      <c r="BS3" s="251"/>
      <c r="BT3" s="251"/>
      <c r="BU3" s="251"/>
      <c r="BV3" s="251"/>
      <c r="BW3" s="251"/>
      <c r="BX3" s="251"/>
      <c r="BY3" s="251"/>
      <c r="BZ3" s="251"/>
      <c r="CB3" s="251"/>
      <c r="CC3" s="251"/>
      <c r="CD3" s="251"/>
      <c r="CE3" s="251"/>
      <c r="CF3" s="251"/>
      <c r="CG3" s="251"/>
      <c r="CH3" s="251"/>
      <c r="CI3" s="251"/>
      <c r="CK3" s="258"/>
      <c r="CL3" s="258"/>
      <c r="CM3" s="258"/>
      <c r="CN3" s="258"/>
      <c r="CO3" s="258"/>
      <c r="CP3" s="258"/>
      <c r="CQ3" s="258"/>
      <c r="CR3" s="258"/>
      <c r="CT3" s="258"/>
      <c r="CU3" s="258"/>
      <c r="CV3" s="258"/>
      <c r="CW3" s="258"/>
      <c r="CX3" s="258"/>
      <c r="CY3" s="258"/>
      <c r="CZ3" s="258"/>
      <c r="DA3" s="258"/>
      <c r="DC3" s="258"/>
      <c r="DD3" s="258"/>
      <c r="DE3" s="258"/>
      <c r="DF3" s="258"/>
      <c r="DG3" s="258"/>
      <c r="DH3" s="258"/>
      <c r="DI3" s="258"/>
      <c r="DJ3" s="258"/>
    </row>
    <row r="4" spans="1:120" s="1" customFormat="1" ht="15.75" thickBot="1">
      <c r="A4" s="1" t="s">
        <v>120</v>
      </c>
      <c r="E4" s="271"/>
      <c r="F4" s="271"/>
      <c r="G4" s="271"/>
      <c r="H4" s="271"/>
      <c r="I4" s="271"/>
      <c r="J4" s="271"/>
      <c r="K4" s="271"/>
      <c r="L4" s="271"/>
      <c r="M4" s="271"/>
      <c r="O4" s="272"/>
      <c r="P4" s="272"/>
      <c r="Q4" s="272"/>
      <c r="R4" s="272"/>
      <c r="S4" s="272"/>
      <c r="T4" s="272"/>
      <c r="U4" s="272"/>
      <c r="V4" s="272"/>
      <c r="W4" s="272"/>
      <c r="Y4" s="273"/>
      <c r="Z4" s="273"/>
      <c r="AA4" s="273"/>
      <c r="AB4" s="273"/>
      <c r="AC4" s="273"/>
      <c r="AD4" s="273"/>
      <c r="AE4" s="273"/>
      <c r="AF4" s="273"/>
      <c r="AG4" s="273"/>
      <c r="AI4" s="274" t="s">
        <v>399</v>
      </c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6"/>
      <c r="BJ4" s="277" t="s">
        <v>409</v>
      </c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9"/>
      <c r="CJ4" s="243"/>
      <c r="CK4" s="280" t="s">
        <v>442</v>
      </c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  <c r="DE4" s="281"/>
      <c r="DF4" s="281"/>
      <c r="DG4" s="281"/>
      <c r="DH4" s="281"/>
      <c r="DI4" s="281"/>
      <c r="DJ4" s="282"/>
    </row>
    <row r="5" spans="1:120" ht="19.5" thickBot="1">
      <c r="E5" s="283" t="s">
        <v>443</v>
      </c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5"/>
      <c r="AI5" s="286" t="s">
        <v>400</v>
      </c>
      <c r="AJ5" s="287"/>
      <c r="AK5" s="287"/>
      <c r="AL5" s="287"/>
      <c r="AM5" s="287"/>
      <c r="AN5" s="287"/>
      <c r="AO5" s="287"/>
      <c r="AP5" s="288"/>
      <c r="AR5" s="286" t="s">
        <v>397</v>
      </c>
      <c r="AS5" s="287"/>
      <c r="AT5" s="287"/>
      <c r="AU5" s="287"/>
      <c r="AV5" s="287"/>
      <c r="AW5" s="287"/>
      <c r="AX5" s="287"/>
      <c r="AY5" s="288"/>
      <c r="BA5" s="286" t="s">
        <v>398</v>
      </c>
      <c r="BB5" s="287"/>
      <c r="BC5" s="287"/>
      <c r="BD5" s="287"/>
      <c r="BE5" s="287"/>
      <c r="BF5" s="287"/>
      <c r="BG5" s="287"/>
      <c r="BH5" s="288"/>
      <c r="BJ5" s="289" t="s">
        <v>400</v>
      </c>
      <c r="BK5" s="290"/>
      <c r="BL5" s="290"/>
      <c r="BM5" s="290"/>
      <c r="BN5" s="290"/>
      <c r="BO5" s="290"/>
      <c r="BP5" s="290"/>
      <c r="BQ5" s="291"/>
      <c r="BS5" s="289" t="s">
        <v>397</v>
      </c>
      <c r="BT5" s="290"/>
      <c r="BU5" s="290"/>
      <c r="BV5" s="290"/>
      <c r="BW5" s="290"/>
      <c r="BX5" s="290"/>
      <c r="BY5" s="290"/>
      <c r="BZ5" s="291"/>
      <c r="CB5" s="289" t="s">
        <v>398</v>
      </c>
      <c r="CC5" s="290"/>
      <c r="CD5" s="290"/>
      <c r="CE5" s="290"/>
      <c r="CF5" s="290"/>
      <c r="CG5" s="290"/>
      <c r="CH5" s="290"/>
      <c r="CI5" s="291"/>
      <c r="CK5" s="292" t="s">
        <v>400</v>
      </c>
      <c r="CL5" s="293"/>
      <c r="CM5" s="293"/>
      <c r="CN5" s="293"/>
      <c r="CO5" s="293"/>
      <c r="CP5" s="293"/>
      <c r="CQ5" s="293"/>
      <c r="CR5" s="294"/>
      <c r="CT5" s="292" t="s">
        <v>397</v>
      </c>
      <c r="CU5" s="293"/>
      <c r="CV5" s="293"/>
      <c r="CW5" s="293"/>
      <c r="CX5" s="293"/>
      <c r="CY5" s="293"/>
      <c r="CZ5" s="293"/>
      <c r="DA5" s="294"/>
      <c r="DC5" s="292" t="s">
        <v>398</v>
      </c>
      <c r="DD5" s="293"/>
      <c r="DE5" s="293"/>
      <c r="DF5" s="293"/>
      <c r="DG5" s="293"/>
      <c r="DH5" s="293"/>
      <c r="DI5" s="293"/>
      <c r="DJ5" s="294"/>
    </row>
    <row r="6" spans="1:120" ht="15.75" thickBot="1"/>
    <row r="7" spans="1:120" ht="45.75" thickBot="1">
      <c r="A7" s="151" t="s">
        <v>0</v>
      </c>
      <c r="B7" s="152" t="s">
        <v>1</v>
      </c>
      <c r="C7" s="153" t="s">
        <v>457</v>
      </c>
      <c r="D7" s="169"/>
      <c r="E7" s="266" t="s">
        <v>131</v>
      </c>
      <c r="F7" s="266" t="s">
        <v>132</v>
      </c>
      <c r="G7" s="266" t="s">
        <v>133</v>
      </c>
      <c r="H7" s="266" t="s">
        <v>134</v>
      </c>
      <c r="I7" s="266" t="s">
        <v>135</v>
      </c>
      <c r="J7" s="266" t="s">
        <v>444</v>
      </c>
      <c r="K7" s="266" t="s">
        <v>136</v>
      </c>
      <c r="L7" s="266" t="s">
        <v>445</v>
      </c>
      <c r="M7" s="266" t="s">
        <v>137</v>
      </c>
      <c r="N7" s="169"/>
      <c r="O7" s="253" t="s">
        <v>131</v>
      </c>
      <c r="P7" s="253" t="s">
        <v>138</v>
      </c>
      <c r="Q7" s="253" t="s">
        <v>139</v>
      </c>
      <c r="R7" s="253" t="s">
        <v>140</v>
      </c>
      <c r="S7" s="253" t="s">
        <v>141</v>
      </c>
      <c r="T7" s="253" t="s">
        <v>444</v>
      </c>
      <c r="U7" s="253" t="s">
        <v>136</v>
      </c>
      <c r="V7" s="253" t="s">
        <v>446</v>
      </c>
      <c r="W7" s="253" t="s">
        <v>142</v>
      </c>
      <c r="X7" s="169"/>
      <c r="Y7" s="260" t="s">
        <v>131</v>
      </c>
      <c r="Z7" s="260" t="s">
        <v>143</v>
      </c>
      <c r="AA7" s="260" t="s">
        <v>144</v>
      </c>
      <c r="AB7" s="260" t="s">
        <v>145</v>
      </c>
      <c r="AC7" s="260" t="s">
        <v>146</v>
      </c>
      <c r="AD7" s="260" t="s">
        <v>444</v>
      </c>
      <c r="AE7" s="260" t="s">
        <v>136</v>
      </c>
      <c r="AF7" s="260" t="s">
        <v>447</v>
      </c>
      <c r="AG7" s="260" t="s">
        <v>147</v>
      </c>
      <c r="AH7" s="129"/>
      <c r="AI7" s="266" t="s">
        <v>131</v>
      </c>
      <c r="AJ7" s="266" t="s">
        <v>132</v>
      </c>
      <c r="AK7" s="266" t="s">
        <v>133</v>
      </c>
      <c r="AL7" s="266" t="s">
        <v>134</v>
      </c>
      <c r="AM7" s="266" t="s">
        <v>135</v>
      </c>
      <c r="AN7" s="266" t="s">
        <v>444</v>
      </c>
      <c r="AO7" s="266" t="s">
        <v>136</v>
      </c>
      <c r="AP7" s="266" t="s">
        <v>448</v>
      </c>
      <c r="AQ7" s="233"/>
      <c r="AR7" s="266" t="s">
        <v>131</v>
      </c>
      <c r="AS7" s="266" t="s">
        <v>132</v>
      </c>
      <c r="AT7" s="266" t="s">
        <v>133</v>
      </c>
      <c r="AU7" s="266" t="s">
        <v>134</v>
      </c>
      <c r="AV7" s="266" t="s">
        <v>135</v>
      </c>
      <c r="AW7" s="266" t="s">
        <v>444</v>
      </c>
      <c r="AX7" s="266" t="s">
        <v>136</v>
      </c>
      <c r="AY7" s="266" t="s">
        <v>449</v>
      </c>
      <c r="BA7" s="266" t="s">
        <v>131</v>
      </c>
      <c r="BB7" s="266" t="s">
        <v>132</v>
      </c>
      <c r="BC7" s="266" t="s">
        <v>133</v>
      </c>
      <c r="BD7" s="266" t="s">
        <v>134</v>
      </c>
      <c r="BE7" s="266" t="s">
        <v>135</v>
      </c>
      <c r="BF7" s="266" t="s">
        <v>444</v>
      </c>
      <c r="BG7" s="266" t="s">
        <v>136</v>
      </c>
      <c r="BH7" s="266" t="s">
        <v>450</v>
      </c>
      <c r="BI7" s="295"/>
      <c r="BJ7" s="253" t="s">
        <v>131</v>
      </c>
      <c r="BK7" s="253" t="s">
        <v>138</v>
      </c>
      <c r="BL7" s="253" t="s">
        <v>139</v>
      </c>
      <c r="BM7" s="253" t="s">
        <v>140</v>
      </c>
      <c r="BN7" s="253" t="s">
        <v>141</v>
      </c>
      <c r="BO7" s="253" t="s">
        <v>444</v>
      </c>
      <c r="BP7" s="253" t="s">
        <v>136</v>
      </c>
      <c r="BQ7" s="253" t="s">
        <v>451</v>
      </c>
      <c r="BR7" s="234"/>
      <c r="BS7" s="253" t="s">
        <v>131</v>
      </c>
      <c r="BT7" s="253" t="s">
        <v>138</v>
      </c>
      <c r="BU7" s="253" t="s">
        <v>139</v>
      </c>
      <c r="BV7" s="253" t="s">
        <v>140</v>
      </c>
      <c r="BW7" s="253" t="s">
        <v>141</v>
      </c>
      <c r="BX7" s="253" t="s">
        <v>444</v>
      </c>
      <c r="BY7" s="253" t="s">
        <v>136</v>
      </c>
      <c r="BZ7" s="253" t="s">
        <v>452</v>
      </c>
      <c r="CB7" s="253" t="s">
        <v>131</v>
      </c>
      <c r="CC7" s="253" t="s">
        <v>138</v>
      </c>
      <c r="CD7" s="253" t="s">
        <v>139</v>
      </c>
      <c r="CE7" s="253" t="s">
        <v>140</v>
      </c>
      <c r="CF7" s="253" t="s">
        <v>141</v>
      </c>
      <c r="CG7" s="253" t="s">
        <v>444</v>
      </c>
      <c r="CH7" s="253" t="s">
        <v>136</v>
      </c>
      <c r="CI7" s="253" t="s">
        <v>453</v>
      </c>
      <c r="CJ7" s="169"/>
      <c r="CK7" s="260" t="s">
        <v>131</v>
      </c>
      <c r="CL7" s="260" t="s">
        <v>143</v>
      </c>
      <c r="CM7" s="260" t="s">
        <v>144</v>
      </c>
      <c r="CN7" s="260" t="s">
        <v>145</v>
      </c>
      <c r="CO7" s="260" t="s">
        <v>146</v>
      </c>
      <c r="CP7" s="260" t="s">
        <v>444</v>
      </c>
      <c r="CQ7" s="260" t="s">
        <v>136</v>
      </c>
      <c r="CR7" s="260" t="s">
        <v>454</v>
      </c>
      <c r="CS7" s="296"/>
      <c r="CT7" s="260" t="s">
        <v>131</v>
      </c>
      <c r="CU7" s="260" t="s">
        <v>143</v>
      </c>
      <c r="CV7" s="260" t="s">
        <v>144</v>
      </c>
      <c r="CW7" s="260" t="s">
        <v>145</v>
      </c>
      <c r="CX7" s="260" t="s">
        <v>146</v>
      </c>
      <c r="CY7" s="260" t="s">
        <v>444</v>
      </c>
      <c r="CZ7" s="260" t="s">
        <v>136</v>
      </c>
      <c r="DA7" s="260" t="s">
        <v>455</v>
      </c>
      <c r="DC7" s="260" t="s">
        <v>131</v>
      </c>
      <c r="DD7" s="260" t="s">
        <v>143</v>
      </c>
      <c r="DE7" s="260" t="s">
        <v>144</v>
      </c>
      <c r="DF7" s="260" t="s">
        <v>145</v>
      </c>
      <c r="DG7" s="260" t="s">
        <v>146</v>
      </c>
      <c r="DH7" s="260" t="s">
        <v>444</v>
      </c>
      <c r="DI7" s="260" t="s">
        <v>136</v>
      </c>
      <c r="DJ7" s="260" t="s">
        <v>456</v>
      </c>
      <c r="DK7" s="169"/>
      <c r="DL7" s="169"/>
      <c r="DN7" s="216" t="s">
        <v>3</v>
      </c>
      <c r="DO7" s="217" t="s">
        <v>6</v>
      </c>
      <c r="DP7" s="218" t="s">
        <v>43</v>
      </c>
    </row>
    <row r="8" spans="1:120">
      <c r="A8" s="167">
        <v>3318</v>
      </c>
      <c r="B8" s="159">
        <v>147669</v>
      </c>
      <c r="C8" s="159" t="s">
        <v>154</v>
      </c>
      <c r="D8" s="175"/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f>SUM(E8:K8)</f>
        <v>0</v>
      </c>
      <c r="M8" s="267">
        <f>L8*80%</f>
        <v>0</v>
      </c>
      <c r="N8" s="175"/>
      <c r="O8" s="297">
        <v>0</v>
      </c>
      <c r="P8" s="297">
        <v>0</v>
      </c>
      <c r="Q8" s="297">
        <v>0</v>
      </c>
      <c r="R8" s="297">
        <v>0</v>
      </c>
      <c r="S8" s="297">
        <v>0</v>
      </c>
      <c r="T8" s="297">
        <v>0</v>
      </c>
      <c r="U8" s="297">
        <v>0</v>
      </c>
      <c r="V8" s="297">
        <f>SUM(O8:U8)</f>
        <v>0</v>
      </c>
      <c r="W8" s="297">
        <f>V8*80%</f>
        <v>0</v>
      </c>
      <c r="X8" s="175"/>
      <c r="Y8" s="298"/>
      <c r="Z8" s="298"/>
      <c r="AA8" s="298"/>
      <c r="AB8" s="298"/>
      <c r="AC8" s="298"/>
      <c r="AD8" s="298"/>
      <c r="AE8" s="298"/>
      <c r="AF8" s="299"/>
      <c r="AG8" s="298"/>
      <c r="AH8" s="215"/>
      <c r="AI8" s="300"/>
      <c r="AJ8" s="300"/>
      <c r="AK8" s="300"/>
      <c r="AL8" s="300"/>
      <c r="AM8" s="300"/>
      <c r="AN8" s="300"/>
      <c r="AO8" s="300"/>
      <c r="AP8" s="300"/>
      <c r="AR8" s="301"/>
      <c r="AS8" s="301"/>
      <c r="AT8" s="301"/>
      <c r="AU8" s="301"/>
      <c r="AV8" s="301"/>
      <c r="AW8" s="301"/>
      <c r="AX8" s="301"/>
      <c r="AY8" s="301"/>
      <c r="AZ8" s="302"/>
      <c r="BA8" s="300"/>
      <c r="BB8" s="300"/>
      <c r="BC8" s="300"/>
      <c r="BD8" s="300"/>
      <c r="BE8" s="300"/>
      <c r="BF8" s="300"/>
      <c r="BG8" s="300"/>
      <c r="BH8" s="300"/>
      <c r="BI8" s="215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4"/>
      <c r="CC8" s="297"/>
      <c r="CD8" s="297"/>
      <c r="CE8" s="297"/>
      <c r="CF8" s="297"/>
      <c r="CG8" s="297"/>
      <c r="CH8" s="297"/>
      <c r="CI8" s="297"/>
      <c r="CJ8" s="175"/>
      <c r="CK8" s="305"/>
      <c r="CL8" s="306"/>
      <c r="CM8" s="306"/>
      <c r="CN8" s="306"/>
      <c r="CO8" s="306"/>
      <c r="CP8" s="306"/>
      <c r="CQ8" s="306"/>
      <c r="CR8" s="306"/>
      <c r="CS8" s="306"/>
      <c r="CU8" s="306"/>
      <c r="CV8" s="306"/>
      <c r="CW8" s="306"/>
      <c r="CX8" s="306"/>
      <c r="CY8" s="306"/>
      <c r="CZ8" s="306"/>
      <c r="DA8" s="306"/>
      <c r="DB8" s="306"/>
      <c r="DC8" s="306"/>
      <c r="DE8" s="306"/>
      <c r="DF8" s="306"/>
      <c r="DG8" s="306"/>
      <c r="DH8" s="306"/>
      <c r="DI8" s="306"/>
      <c r="DJ8" s="306"/>
      <c r="DK8" s="232"/>
      <c r="DL8" s="232"/>
      <c r="DN8" s="307">
        <f>SUMIFS($E8:$AG8,$E$3:$AG$3,DN$7)</f>
        <v>0</v>
      </c>
      <c r="DO8" s="307">
        <f>SUMIFS($E8:$AG8,$E$3:$AG$3,DO$7)</f>
        <v>0</v>
      </c>
      <c r="DP8" s="173">
        <f>SUM(DN8:DO8)</f>
        <v>0</v>
      </c>
    </row>
    <row r="9" spans="1:120">
      <c r="A9" s="168">
        <v>2020</v>
      </c>
      <c r="B9" s="2">
        <v>139443</v>
      </c>
      <c r="C9" s="2" t="s">
        <v>155</v>
      </c>
      <c r="D9" s="175"/>
      <c r="E9" s="267">
        <v>0</v>
      </c>
      <c r="F9" s="267">
        <v>0</v>
      </c>
      <c r="G9" s="267">
        <v>93069.6</v>
      </c>
      <c r="H9" s="267">
        <v>4036.4999999999995</v>
      </c>
      <c r="I9" s="267">
        <v>1566.8147368421053</v>
      </c>
      <c r="J9" s="267">
        <v>1064.7</v>
      </c>
      <c r="K9" s="267">
        <v>0</v>
      </c>
      <c r="L9" s="267">
        <f t="shared" ref="L9:L72" si="0">SUM(E9:K9)</f>
        <v>99737.614736842108</v>
      </c>
      <c r="M9" s="267">
        <f t="shared" ref="M9:M72" si="1">L9*80%</f>
        <v>79790.091789473692</v>
      </c>
      <c r="N9" s="175"/>
      <c r="O9" s="297">
        <v>0</v>
      </c>
      <c r="P9" s="297">
        <v>0</v>
      </c>
      <c r="Q9" s="297">
        <v>71026.8</v>
      </c>
      <c r="R9" s="297">
        <v>1793.9999999999998</v>
      </c>
      <c r="S9" s="297">
        <v>708.78736842105263</v>
      </c>
      <c r="T9" s="297">
        <v>1170</v>
      </c>
      <c r="U9" s="297">
        <v>0</v>
      </c>
      <c r="V9" s="297">
        <f t="shared" ref="V9:V72" si="2">SUM(O9:U9)</f>
        <v>74699.587368421053</v>
      </c>
      <c r="W9" s="297">
        <f t="shared" ref="W9:W72" si="3">V9*80%</f>
        <v>59759.669894736842</v>
      </c>
      <c r="X9" s="175"/>
      <c r="Y9" s="298"/>
      <c r="Z9" s="298"/>
      <c r="AA9" s="298"/>
      <c r="AB9" s="298"/>
      <c r="AC9" s="298"/>
      <c r="AD9" s="298"/>
      <c r="AE9" s="298"/>
      <c r="AF9" s="299"/>
      <c r="AG9" s="298"/>
      <c r="AH9" s="215"/>
      <c r="AI9" s="300"/>
      <c r="AJ9" s="300"/>
      <c r="AK9" s="300"/>
      <c r="AL9" s="300"/>
      <c r="AM9" s="300"/>
      <c r="AN9" s="300"/>
      <c r="AO9" s="300"/>
      <c r="AP9" s="300"/>
      <c r="AR9" s="301"/>
      <c r="AS9" s="301"/>
      <c r="AT9" s="301"/>
      <c r="AU9" s="301"/>
      <c r="AV9" s="301"/>
      <c r="AW9" s="301"/>
      <c r="AX9" s="301"/>
      <c r="AY9" s="301"/>
      <c r="AZ9" s="302"/>
      <c r="BA9" s="300"/>
      <c r="BB9" s="300"/>
      <c r="BC9" s="300"/>
      <c r="BD9" s="300"/>
      <c r="BE9" s="300"/>
      <c r="BF9" s="300"/>
      <c r="BG9" s="300"/>
      <c r="BH9" s="300"/>
      <c r="BI9" s="215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4"/>
      <c r="CC9" s="297"/>
      <c r="CD9" s="297"/>
      <c r="CE9" s="297"/>
      <c r="CF9" s="297"/>
      <c r="CG9" s="297"/>
      <c r="CH9" s="297"/>
      <c r="CI9" s="297"/>
      <c r="CJ9" s="175"/>
      <c r="CK9" s="305"/>
      <c r="CL9" s="306"/>
      <c r="CM9" s="306"/>
      <c r="CN9" s="306"/>
      <c r="CO9" s="306"/>
      <c r="CP9" s="306"/>
      <c r="CQ9" s="306"/>
      <c r="CR9" s="306"/>
      <c r="CS9" s="306"/>
      <c r="CU9" s="306"/>
      <c r="CV9" s="306"/>
      <c r="CW9" s="306"/>
      <c r="CX9" s="306"/>
      <c r="CY9" s="306"/>
      <c r="CZ9" s="306"/>
      <c r="DA9" s="306"/>
      <c r="DB9" s="306"/>
      <c r="DC9" s="306"/>
      <c r="DE9" s="306"/>
      <c r="DF9" s="306"/>
      <c r="DG9" s="306"/>
      <c r="DH9" s="306"/>
      <c r="DI9" s="306"/>
      <c r="DJ9" s="306"/>
      <c r="DK9" s="232"/>
      <c r="DL9" s="232"/>
      <c r="DN9" s="307">
        <f t="shared" ref="DN9:DO72" si="4">SUMIFS($E9:$AG9,$E$3:$AG$3,DN$7)</f>
        <v>174437.20210526316</v>
      </c>
      <c r="DO9" s="307">
        <f t="shared" si="4"/>
        <v>0</v>
      </c>
      <c r="DP9" s="173">
        <f t="shared" ref="DP9:DP72" si="5">SUM(DN9:DO9)</f>
        <v>174437.20210526316</v>
      </c>
    </row>
    <row r="10" spans="1:120">
      <c r="A10" s="168">
        <v>3433</v>
      </c>
      <c r="B10" s="2">
        <v>140889</v>
      </c>
      <c r="C10" s="2" t="s">
        <v>156</v>
      </c>
      <c r="D10" s="175"/>
      <c r="E10" s="267">
        <v>0</v>
      </c>
      <c r="F10" s="267">
        <v>0</v>
      </c>
      <c r="G10" s="267">
        <v>25716.600000000002</v>
      </c>
      <c r="H10" s="267">
        <v>2691</v>
      </c>
      <c r="I10" s="267">
        <v>895.43999999999994</v>
      </c>
      <c r="J10" s="267">
        <v>1127.0999999999999</v>
      </c>
      <c r="K10" s="267">
        <v>0</v>
      </c>
      <c r="L10" s="267">
        <f t="shared" si="0"/>
        <v>30430.14</v>
      </c>
      <c r="M10" s="267">
        <f t="shared" si="1"/>
        <v>24344.112000000001</v>
      </c>
      <c r="N10" s="175"/>
      <c r="O10" s="297">
        <v>0</v>
      </c>
      <c r="P10" s="297">
        <v>0</v>
      </c>
      <c r="Q10" s="297">
        <v>22042.799999999999</v>
      </c>
      <c r="R10" s="297">
        <v>2242.5</v>
      </c>
      <c r="S10" s="297">
        <v>746.2</v>
      </c>
      <c r="T10" s="297">
        <v>1111.5</v>
      </c>
      <c r="U10" s="297">
        <v>0</v>
      </c>
      <c r="V10" s="297">
        <f t="shared" si="2"/>
        <v>26143</v>
      </c>
      <c r="W10" s="297">
        <f t="shared" si="3"/>
        <v>20914.400000000001</v>
      </c>
      <c r="X10" s="175"/>
      <c r="Y10" s="298"/>
      <c r="Z10" s="298"/>
      <c r="AA10" s="298"/>
      <c r="AB10" s="298"/>
      <c r="AC10" s="298"/>
      <c r="AD10" s="298"/>
      <c r="AE10" s="298"/>
      <c r="AF10" s="299"/>
      <c r="AG10" s="298"/>
      <c r="AH10" s="215"/>
      <c r="AI10" s="300"/>
      <c r="AJ10" s="300"/>
      <c r="AK10" s="300"/>
      <c r="AL10" s="300"/>
      <c r="AM10" s="300"/>
      <c r="AN10" s="300"/>
      <c r="AO10" s="300"/>
      <c r="AP10" s="300"/>
      <c r="AR10" s="301"/>
      <c r="AS10" s="301"/>
      <c r="AT10" s="301"/>
      <c r="AU10" s="301"/>
      <c r="AV10" s="301"/>
      <c r="AW10" s="301"/>
      <c r="AX10" s="301"/>
      <c r="AY10" s="301"/>
      <c r="AZ10" s="302"/>
      <c r="BA10" s="300"/>
      <c r="BB10" s="300"/>
      <c r="BC10" s="300"/>
      <c r="BD10" s="300"/>
      <c r="BE10" s="300"/>
      <c r="BF10" s="300"/>
      <c r="BG10" s="300"/>
      <c r="BH10" s="300"/>
      <c r="BI10" s="215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4"/>
      <c r="CC10" s="297"/>
      <c r="CD10" s="297"/>
      <c r="CE10" s="297"/>
      <c r="CF10" s="297"/>
      <c r="CG10" s="297"/>
      <c r="CH10" s="297"/>
      <c r="CI10" s="297"/>
      <c r="CJ10" s="175"/>
      <c r="CK10" s="305"/>
      <c r="CL10" s="306"/>
      <c r="CM10" s="306"/>
      <c r="CN10" s="306"/>
      <c r="CO10" s="306"/>
      <c r="CP10" s="306"/>
      <c r="CQ10" s="306"/>
      <c r="CR10" s="306"/>
      <c r="CS10" s="306"/>
      <c r="CU10" s="306"/>
      <c r="CV10" s="306"/>
      <c r="CW10" s="306"/>
      <c r="CX10" s="306"/>
      <c r="CY10" s="306"/>
      <c r="CZ10" s="306"/>
      <c r="DA10" s="306"/>
      <c r="DB10" s="306"/>
      <c r="DC10" s="306"/>
      <c r="DE10" s="306"/>
      <c r="DF10" s="306"/>
      <c r="DG10" s="306"/>
      <c r="DH10" s="306"/>
      <c r="DI10" s="306"/>
      <c r="DJ10" s="306"/>
      <c r="DK10" s="232"/>
      <c r="DL10" s="232"/>
      <c r="DN10" s="307">
        <f t="shared" si="4"/>
        <v>56573.14</v>
      </c>
      <c r="DO10" s="307">
        <f t="shared" si="4"/>
        <v>0</v>
      </c>
      <c r="DP10" s="173">
        <f t="shared" si="5"/>
        <v>56573.14</v>
      </c>
    </row>
    <row r="11" spans="1:120">
      <c r="A11" s="168">
        <v>2144</v>
      </c>
      <c r="B11" s="2">
        <v>140656</v>
      </c>
      <c r="C11" s="2" t="s">
        <v>157</v>
      </c>
      <c r="D11" s="175"/>
      <c r="E11" s="267">
        <v>0</v>
      </c>
      <c r="F11" s="267">
        <v>0</v>
      </c>
      <c r="G11" s="267">
        <v>62454.600000000006</v>
      </c>
      <c r="H11" s="267">
        <v>5157.75</v>
      </c>
      <c r="I11" s="267">
        <v>1716.2600000000002</v>
      </c>
      <c r="J11" s="267">
        <v>1569.75</v>
      </c>
      <c r="K11" s="267">
        <v>0</v>
      </c>
      <c r="L11" s="267">
        <f t="shared" si="0"/>
        <v>70898.36</v>
      </c>
      <c r="M11" s="267">
        <f t="shared" si="1"/>
        <v>56718.688000000002</v>
      </c>
      <c r="N11" s="175"/>
      <c r="O11" s="297">
        <v>0</v>
      </c>
      <c r="P11" s="297">
        <v>0</v>
      </c>
      <c r="Q11" s="297">
        <v>48984</v>
      </c>
      <c r="R11" s="297">
        <v>448.49999999999994</v>
      </c>
      <c r="S11" s="297">
        <v>149.24</v>
      </c>
      <c r="T11" s="297">
        <v>1234.3499999999999</v>
      </c>
      <c r="U11" s="297">
        <v>0</v>
      </c>
      <c r="V11" s="297">
        <f t="shared" si="2"/>
        <v>50816.09</v>
      </c>
      <c r="W11" s="297">
        <f t="shared" si="3"/>
        <v>40652.872000000003</v>
      </c>
      <c r="X11" s="175"/>
      <c r="Y11" s="298"/>
      <c r="Z11" s="298"/>
      <c r="AA11" s="298"/>
      <c r="AB11" s="298"/>
      <c r="AC11" s="298"/>
      <c r="AD11" s="298"/>
      <c r="AE11" s="298"/>
      <c r="AF11" s="299"/>
      <c r="AG11" s="298"/>
      <c r="AH11" s="215"/>
      <c r="AI11" s="300"/>
      <c r="AJ11" s="300"/>
      <c r="AK11" s="300"/>
      <c r="AL11" s="300"/>
      <c r="AM11" s="300"/>
      <c r="AN11" s="300"/>
      <c r="AO11" s="300"/>
      <c r="AP11" s="300"/>
      <c r="AR11" s="301"/>
      <c r="AS11" s="301"/>
      <c r="AT11" s="301"/>
      <c r="AU11" s="301"/>
      <c r="AV11" s="301"/>
      <c r="AW11" s="301"/>
      <c r="AX11" s="301"/>
      <c r="AY11" s="301"/>
      <c r="AZ11" s="302"/>
      <c r="BA11" s="300"/>
      <c r="BB11" s="300"/>
      <c r="BC11" s="300"/>
      <c r="BD11" s="300"/>
      <c r="BE11" s="300"/>
      <c r="BF11" s="300"/>
      <c r="BG11" s="300"/>
      <c r="BH11" s="300"/>
      <c r="BI11" s="215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4"/>
      <c r="CC11" s="297"/>
      <c r="CD11" s="297"/>
      <c r="CE11" s="297"/>
      <c r="CF11" s="297"/>
      <c r="CG11" s="297"/>
      <c r="CH11" s="297"/>
      <c r="CI11" s="297"/>
      <c r="CJ11" s="175"/>
      <c r="CK11" s="305"/>
      <c r="CL11" s="306"/>
      <c r="CM11" s="306"/>
      <c r="CN11" s="306"/>
      <c r="CO11" s="306"/>
      <c r="CP11" s="306"/>
      <c r="CQ11" s="306"/>
      <c r="CR11" s="306"/>
      <c r="CS11" s="306"/>
      <c r="CU11" s="306"/>
      <c r="CV11" s="306"/>
      <c r="CW11" s="306"/>
      <c r="CX11" s="306"/>
      <c r="CY11" s="306"/>
      <c r="CZ11" s="306"/>
      <c r="DA11" s="306"/>
      <c r="DB11" s="306"/>
      <c r="DC11" s="306"/>
      <c r="DE11" s="306"/>
      <c r="DF11" s="306"/>
      <c r="DG11" s="306"/>
      <c r="DH11" s="306"/>
      <c r="DI11" s="306"/>
      <c r="DJ11" s="306"/>
      <c r="DK11" s="232"/>
      <c r="DL11" s="232"/>
      <c r="DN11" s="307">
        <f t="shared" si="4"/>
        <v>121714.45000000001</v>
      </c>
      <c r="DO11" s="307">
        <f t="shared" si="4"/>
        <v>0</v>
      </c>
      <c r="DP11" s="173">
        <f t="shared" si="5"/>
        <v>121714.45000000001</v>
      </c>
    </row>
    <row r="12" spans="1:120">
      <c r="A12" s="168">
        <v>4804</v>
      </c>
      <c r="B12" s="2">
        <v>146124</v>
      </c>
      <c r="C12" s="2" t="s">
        <v>158</v>
      </c>
      <c r="D12" s="175"/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7">
        <v>0</v>
      </c>
      <c r="L12" s="267">
        <f t="shared" si="0"/>
        <v>0</v>
      </c>
      <c r="M12" s="267">
        <f t="shared" si="1"/>
        <v>0</v>
      </c>
      <c r="N12" s="175"/>
      <c r="O12" s="297">
        <v>0</v>
      </c>
      <c r="P12" s="297">
        <v>0</v>
      </c>
      <c r="Q12" s="297">
        <v>0</v>
      </c>
      <c r="R12" s="297">
        <v>0</v>
      </c>
      <c r="S12" s="297">
        <v>0</v>
      </c>
      <c r="T12" s="297">
        <v>0</v>
      </c>
      <c r="U12" s="297">
        <v>0</v>
      </c>
      <c r="V12" s="297">
        <f t="shared" si="2"/>
        <v>0</v>
      </c>
      <c r="W12" s="297">
        <f t="shared" si="3"/>
        <v>0</v>
      </c>
      <c r="X12" s="175"/>
      <c r="Y12" s="298"/>
      <c r="Z12" s="298"/>
      <c r="AA12" s="298"/>
      <c r="AB12" s="298"/>
      <c r="AC12" s="298"/>
      <c r="AD12" s="298"/>
      <c r="AE12" s="298"/>
      <c r="AF12" s="299"/>
      <c r="AG12" s="298"/>
      <c r="AH12" s="215"/>
      <c r="AI12" s="300"/>
      <c r="AJ12" s="300"/>
      <c r="AK12" s="300"/>
      <c r="AL12" s="300"/>
      <c r="AM12" s="300"/>
      <c r="AN12" s="300"/>
      <c r="AO12" s="300"/>
      <c r="AP12" s="300"/>
      <c r="AR12" s="301"/>
      <c r="AS12" s="301"/>
      <c r="AT12" s="301"/>
      <c r="AU12" s="301"/>
      <c r="AV12" s="301"/>
      <c r="AW12" s="301"/>
      <c r="AX12" s="301"/>
      <c r="AY12" s="301"/>
      <c r="AZ12" s="302"/>
      <c r="BA12" s="300"/>
      <c r="BB12" s="300"/>
      <c r="BC12" s="300"/>
      <c r="BD12" s="300"/>
      <c r="BE12" s="300"/>
      <c r="BF12" s="300"/>
      <c r="BG12" s="300"/>
      <c r="BH12" s="300"/>
      <c r="BI12" s="215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4"/>
      <c r="CC12" s="297"/>
      <c r="CD12" s="297"/>
      <c r="CE12" s="297"/>
      <c r="CF12" s="297"/>
      <c r="CG12" s="297"/>
      <c r="CH12" s="297"/>
      <c r="CI12" s="297"/>
      <c r="CJ12" s="175"/>
      <c r="CK12" s="305"/>
      <c r="CL12" s="306"/>
      <c r="CM12" s="306"/>
      <c r="CN12" s="306"/>
      <c r="CO12" s="306"/>
      <c r="CP12" s="306"/>
      <c r="CQ12" s="306"/>
      <c r="CR12" s="306"/>
      <c r="CS12" s="306"/>
      <c r="CU12" s="306"/>
      <c r="CV12" s="306"/>
      <c r="CW12" s="306"/>
      <c r="CX12" s="306"/>
      <c r="CY12" s="306"/>
      <c r="CZ12" s="306"/>
      <c r="DA12" s="306"/>
      <c r="DB12" s="306"/>
      <c r="DC12" s="306"/>
      <c r="DE12" s="306"/>
      <c r="DF12" s="306"/>
      <c r="DG12" s="306"/>
      <c r="DH12" s="306"/>
      <c r="DI12" s="306"/>
      <c r="DJ12" s="306"/>
      <c r="DK12" s="232"/>
      <c r="DL12" s="232"/>
      <c r="DN12" s="307">
        <f t="shared" si="4"/>
        <v>0</v>
      </c>
      <c r="DO12" s="307">
        <f t="shared" si="4"/>
        <v>0</v>
      </c>
      <c r="DP12" s="173">
        <f t="shared" si="5"/>
        <v>0</v>
      </c>
    </row>
    <row r="13" spans="1:120">
      <c r="A13" s="168">
        <v>4031</v>
      </c>
      <c r="B13" s="2">
        <v>145580</v>
      </c>
      <c r="C13" s="2" t="s">
        <v>159</v>
      </c>
      <c r="D13" s="175"/>
      <c r="E13" s="267">
        <v>0</v>
      </c>
      <c r="F13" s="267">
        <v>0</v>
      </c>
      <c r="G13" s="267">
        <v>0</v>
      </c>
      <c r="H13" s="267">
        <v>0</v>
      </c>
      <c r="I13" s="267">
        <v>0</v>
      </c>
      <c r="J13" s="267">
        <v>0</v>
      </c>
      <c r="K13" s="267">
        <v>0</v>
      </c>
      <c r="L13" s="267">
        <f t="shared" si="0"/>
        <v>0</v>
      </c>
      <c r="M13" s="267">
        <f t="shared" si="1"/>
        <v>0</v>
      </c>
      <c r="N13" s="175"/>
      <c r="O13" s="297">
        <v>0</v>
      </c>
      <c r="P13" s="297">
        <v>0</v>
      </c>
      <c r="Q13" s="297">
        <v>0</v>
      </c>
      <c r="R13" s="297">
        <v>0</v>
      </c>
      <c r="S13" s="297">
        <v>0</v>
      </c>
      <c r="T13" s="297">
        <v>0</v>
      </c>
      <c r="U13" s="297">
        <v>0</v>
      </c>
      <c r="V13" s="297">
        <f t="shared" si="2"/>
        <v>0</v>
      </c>
      <c r="W13" s="297">
        <f t="shared" si="3"/>
        <v>0</v>
      </c>
      <c r="X13" s="175"/>
      <c r="Y13" s="298"/>
      <c r="Z13" s="298"/>
      <c r="AA13" s="298"/>
      <c r="AB13" s="298"/>
      <c r="AC13" s="298"/>
      <c r="AD13" s="298"/>
      <c r="AE13" s="298"/>
      <c r="AF13" s="299"/>
      <c r="AG13" s="298"/>
      <c r="AH13" s="215"/>
      <c r="AI13" s="300"/>
      <c r="AJ13" s="300"/>
      <c r="AK13" s="300"/>
      <c r="AL13" s="300"/>
      <c r="AM13" s="300"/>
      <c r="AN13" s="300"/>
      <c r="AO13" s="300"/>
      <c r="AP13" s="300"/>
      <c r="AR13" s="301"/>
      <c r="AS13" s="301"/>
      <c r="AT13" s="301"/>
      <c r="AU13" s="301"/>
      <c r="AV13" s="301"/>
      <c r="AW13" s="301"/>
      <c r="AX13" s="301"/>
      <c r="AY13" s="301"/>
      <c r="AZ13" s="302"/>
      <c r="BA13" s="300"/>
      <c r="BB13" s="300"/>
      <c r="BC13" s="300"/>
      <c r="BD13" s="300"/>
      <c r="BE13" s="300"/>
      <c r="BF13" s="300"/>
      <c r="BG13" s="300"/>
      <c r="BH13" s="300"/>
      <c r="BI13" s="215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4"/>
      <c r="CC13" s="297"/>
      <c r="CD13" s="297"/>
      <c r="CE13" s="297"/>
      <c r="CF13" s="297"/>
      <c r="CG13" s="297"/>
      <c r="CH13" s="297"/>
      <c r="CI13" s="297"/>
      <c r="CJ13" s="175"/>
      <c r="CK13" s="305"/>
      <c r="CL13" s="306"/>
      <c r="CM13" s="306"/>
      <c r="CN13" s="306"/>
      <c r="CO13" s="306"/>
      <c r="CP13" s="306"/>
      <c r="CQ13" s="306"/>
      <c r="CR13" s="306"/>
      <c r="CS13" s="306"/>
      <c r="CU13" s="306"/>
      <c r="CV13" s="306"/>
      <c r="CW13" s="306"/>
      <c r="CX13" s="306"/>
      <c r="CY13" s="306"/>
      <c r="CZ13" s="306"/>
      <c r="DA13" s="306"/>
      <c r="DB13" s="306"/>
      <c r="DC13" s="306"/>
      <c r="DE13" s="306"/>
      <c r="DF13" s="306"/>
      <c r="DG13" s="306"/>
      <c r="DH13" s="306"/>
      <c r="DI13" s="306"/>
      <c r="DJ13" s="306"/>
      <c r="DK13" s="232"/>
      <c r="DL13" s="232"/>
      <c r="DN13" s="307">
        <f t="shared" si="4"/>
        <v>0</v>
      </c>
      <c r="DO13" s="307">
        <f t="shared" si="4"/>
        <v>0</v>
      </c>
      <c r="DP13" s="173">
        <f t="shared" si="5"/>
        <v>0</v>
      </c>
    </row>
    <row r="14" spans="1:120">
      <c r="A14" s="168">
        <v>4013</v>
      </c>
      <c r="B14" s="2">
        <v>140014</v>
      </c>
      <c r="C14" s="2" t="s">
        <v>160</v>
      </c>
      <c r="D14" s="175"/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f t="shared" si="0"/>
        <v>0</v>
      </c>
      <c r="M14" s="267">
        <f t="shared" si="1"/>
        <v>0</v>
      </c>
      <c r="N14" s="175"/>
      <c r="O14" s="297">
        <v>0</v>
      </c>
      <c r="P14" s="297">
        <v>0</v>
      </c>
      <c r="Q14" s="297">
        <v>0</v>
      </c>
      <c r="R14" s="297">
        <v>0</v>
      </c>
      <c r="S14" s="297">
        <v>0</v>
      </c>
      <c r="T14" s="297">
        <v>0</v>
      </c>
      <c r="U14" s="297">
        <v>0</v>
      </c>
      <c r="V14" s="297">
        <f t="shared" si="2"/>
        <v>0</v>
      </c>
      <c r="W14" s="297">
        <f t="shared" si="3"/>
        <v>0</v>
      </c>
      <c r="X14" s="175"/>
      <c r="Y14" s="298"/>
      <c r="Z14" s="298"/>
      <c r="AA14" s="298"/>
      <c r="AB14" s="298"/>
      <c r="AC14" s="298"/>
      <c r="AD14" s="298"/>
      <c r="AE14" s="298"/>
      <c r="AF14" s="299"/>
      <c r="AG14" s="298"/>
      <c r="AH14" s="215"/>
      <c r="AI14" s="300"/>
      <c r="AJ14" s="300"/>
      <c r="AK14" s="300"/>
      <c r="AL14" s="300"/>
      <c r="AM14" s="300"/>
      <c r="AN14" s="300"/>
      <c r="AO14" s="300"/>
      <c r="AP14" s="300"/>
      <c r="AR14" s="301"/>
      <c r="AS14" s="301"/>
      <c r="AT14" s="301"/>
      <c r="AU14" s="301"/>
      <c r="AV14" s="301"/>
      <c r="AW14" s="301"/>
      <c r="AX14" s="301"/>
      <c r="AY14" s="301"/>
      <c r="AZ14" s="302"/>
      <c r="BA14" s="300"/>
      <c r="BB14" s="300"/>
      <c r="BC14" s="300"/>
      <c r="BD14" s="300"/>
      <c r="BE14" s="300"/>
      <c r="BF14" s="300"/>
      <c r="BG14" s="300"/>
      <c r="BH14" s="300"/>
      <c r="BI14" s="215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4"/>
      <c r="CC14" s="297"/>
      <c r="CD14" s="297"/>
      <c r="CE14" s="297"/>
      <c r="CF14" s="297"/>
      <c r="CG14" s="297"/>
      <c r="CH14" s="297"/>
      <c r="CI14" s="297"/>
      <c r="CJ14" s="175"/>
      <c r="CK14" s="305"/>
      <c r="CL14" s="306"/>
      <c r="CM14" s="306"/>
      <c r="CN14" s="306"/>
      <c r="CO14" s="306"/>
      <c r="CP14" s="306"/>
      <c r="CQ14" s="306"/>
      <c r="CR14" s="306"/>
      <c r="CS14" s="306"/>
      <c r="CU14" s="306"/>
      <c r="CV14" s="306"/>
      <c r="CW14" s="306"/>
      <c r="CX14" s="306"/>
      <c r="CY14" s="306"/>
      <c r="CZ14" s="306"/>
      <c r="DA14" s="306"/>
      <c r="DB14" s="306"/>
      <c r="DC14" s="306"/>
      <c r="DE14" s="306"/>
      <c r="DF14" s="306"/>
      <c r="DG14" s="306"/>
      <c r="DH14" s="306"/>
      <c r="DI14" s="306"/>
      <c r="DJ14" s="306"/>
      <c r="DK14" s="232"/>
      <c r="DL14" s="232"/>
      <c r="DN14" s="307">
        <f t="shared" si="4"/>
        <v>0</v>
      </c>
      <c r="DO14" s="307">
        <f t="shared" si="4"/>
        <v>0</v>
      </c>
      <c r="DP14" s="173">
        <f t="shared" si="5"/>
        <v>0</v>
      </c>
    </row>
    <row r="15" spans="1:120">
      <c r="A15" s="168">
        <v>4001</v>
      </c>
      <c r="B15" s="2">
        <v>137578</v>
      </c>
      <c r="C15" s="2" t="s">
        <v>161</v>
      </c>
      <c r="D15" s="175"/>
      <c r="E15" s="267">
        <v>0</v>
      </c>
      <c r="F15" s="267">
        <v>0</v>
      </c>
      <c r="G15" s="267">
        <v>31839.600000000002</v>
      </c>
      <c r="H15" s="267">
        <v>2915.25</v>
      </c>
      <c r="I15" s="267">
        <v>895.43999999999994</v>
      </c>
      <c r="J15" s="267">
        <v>2174.25</v>
      </c>
      <c r="K15" s="267">
        <v>0</v>
      </c>
      <c r="L15" s="267">
        <f t="shared" si="0"/>
        <v>37824.540000000008</v>
      </c>
      <c r="M15" s="267">
        <f t="shared" si="1"/>
        <v>30259.632000000009</v>
      </c>
      <c r="N15" s="175"/>
      <c r="O15" s="297">
        <v>0</v>
      </c>
      <c r="P15" s="297">
        <v>0</v>
      </c>
      <c r="Q15" s="297">
        <v>17144.400000000001</v>
      </c>
      <c r="R15" s="297">
        <v>896.99999999999989</v>
      </c>
      <c r="S15" s="297">
        <v>298.48</v>
      </c>
      <c r="T15" s="297">
        <v>1070.55</v>
      </c>
      <c r="U15" s="297">
        <v>0</v>
      </c>
      <c r="V15" s="297">
        <f t="shared" si="2"/>
        <v>19410.43</v>
      </c>
      <c r="W15" s="297">
        <f t="shared" si="3"/>
        <v>15528.344000000001</v>
      </c>
      <c r="X15" s="175"/>
      <c r="Y15" s="298"/>
      <c r="Z15" s="298"/>
      <c r="AA15" s="298"/>
      <c r="AB15" s="298"/>
      <c r="AC15" s="298"/>
      <c r="AD15" s="298"/>
      <c r="AE15" s="298"/>
      <c r="AF15" s="299"/>
      <c r="AG15" s="298"/>
      <c r="AH15" s="215"/>
      <c r="AI15" s="300"/>
      <c r="AJ15" s="300"/>
      <c r="AK15" s="300"/>
      <c r="AL15" s="300"/>
      <c r="AM15" s="300"/>
      <c r="AN15" s="300"/>
      <c r="AO15" s="300"/>
      <c r="AP15" s="300"/>
      <c r="AR15" s="301"/>
      <c r="AS15" s="301"/>
      <c r="AT15" s="301"/>
      <c r="AU15" s="301"/>
      <c r="AV15" s="301"/>
      <c r="AW15" s="301"/>
      <c r="AX15" s="301"/>
      <c r="AY15" s="301"/>
      <c r="AZ15" s="302"/>
      <c r="BA15" s="300"/>
      <c r="BB15" s="300"/>
      <c r="BC15" s="300"/>
      <c r="BD15" s="300"/>
      <c r="BE15" s="300"/>
      <c r="BF15" s="300"/>
      <c r="BG15" s="300"/>
      <c r="BH15" s="300"/>
      <c r="BI15" s="215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4"/>
      <c r="CC15" s="297"/>
      <c r="CD15" s="297"/>
      <c r="CE15" s="297"/>
      <c r="CF15" s="297"/>
      <c r="CG15" s="297"/>
      <c r="CH15" s="297"/>
      <c r="CI15" s="297"/>
      <c r="CJ15" s="175"/>
      <c r="CK15" s="305"/>
      <c r="CL15" s="306"/>
      <c r="CM15" s="306"/>
      <c r="CN15" s="306"/>
      <c r="CO15" s="306"/>
      <c r="CP15" s="306"/>
      <c r="CQ15" s="306"/>
      <c r="CR15" s="306"/>
      <c r="CS15" s="306"/>
      <c r="CU15" s="306"/>
      <c r="CV15" s="306"/>
      <c r="CW15" s="306"/>
      <c r="CX15" s="306"/>
      <c r="CY15" s="306"/>
      <c r="CZ15" s="306"/>
      <c r="DA15" s="306"/>
      <c r="DB15" s="306"/>
      <c r="DC15" s="306"/>
      <c r="DE15" s="306"/>
      <c r="DF15" s="306"/>
      <c r="DG15" s="306"/>
      <c r="DH15" s="306"/>
      <c r="DI15" s="306"/>
      <c r="DJ15" s="306"/>
      <c r="DK15" s="232"/>
      <c r="DL15" s="232"/>
      <c r="DN15" s="307">
        <f t="shared" si="4"/>
        <v>57234.970000000016</v>
      </c>
      <c r="DO15" s="307">
        <f t="shared" si="4"/>
        <v>0</v>
      </c>
      <c r="DP15" s="173">
        <f t="shared" si="5"/>
        <v>57234.970000000016</v>
      </c>
    </row>
    <row r="16" spans="1:120">
      <c r="A16" s="168">
        <v>6908</v>
      </c>
      <c r="B16" s="2">
        <v>135970</v>
      </c>
      <c r="C16" s="2" t="s">
        <v>162</v>
      </c>
      <c r="D16" s="175"/>
      <c r="E16" s="267">
        <v>0</v>
      </c>
      <c r="F16" s="267">
        <v>0</v>
      </c>
      <c r="G16" s="267">
        <v>0</v>
      </c>
      <c r="H16" s="267">
        <v>0</v>
      </c>
      <c r="I16" s="267">
        <v>0</v>
      </c>
      <c r="J16" s="267">
        <v>0</v>
      </c>
      <c r="K16" s="267">
        <v>0</v>
      </c>
      <c r="L16" s="267">
        <f t="shared" si="0"/>
        <v>0</v>
      </c>
      <c r="M16" s="267">
        <f t="shared" si="1"/>
        <v>0</v>
      </c>
      <c r="N16" s="175"/>
      <c r="O16" s="297">
        <v>0</v>
      </c>
      <c r="P16" s="297">
        <v>0</v>
      </c>
      <c r="Q16" s="297">
        <v>0</v>
      </c>
      <c r="R16" s="297">
        <v>0</v>
      </c>
      <c r="S16" s="297">
        <v>0</v>
      </c>
      <c r="T16" s="297">
        <v>0</v>
      </c>
      <c r="U16" s="297">
        <v>0</v>
      </c>
      <c r="V16" s="297">
        <f t="shared" si="2"/>
        <v>0</v>
      </c>
      <c r="W16" s="297">
        <f t="shared" si="3"/>
        <v>0</v>
      </c>
      <c r="X16" s="175"/>
      <c r="Y16" s="298"/>
      <c r="Z16" s="298"/>
      <c r="AA16" s="298"/>
      <c r="AB16" s="298"/>
      <c r="AC16" s="298"/>
      <c r="AD16" s="298"/>
      <c r="AE16" s="298"/>
      <c r="AF16" s="299"/>
      <c r="AG16" s="298"/>
      <c r="AH16" s="215"/>
      <c r="AI16" s="300"/>
      <c r="AJ16" s="300"/>
      <c r="AK16" s="300"/>
      <c r="AL16" s="300"/>
      <c r="AM16" s="300"/>
      <c r="AN16" s="300"/>
      <c r="AO16" s="300"/>
      <c r="AP16" s="300"/>
      <c r="AR16" s="301"/>
      <c r="AS16" s="301"/>
      <c r="AT16" s="301"/>
      <c r="AU16" s="301"/>
      <c r="AV16" s="301"/>
      <c r="AW16" s="301"/>
      <c r="AX16" s="301"/>
      <c r="AY16" s="301"/>
      <c r="AZ16" s="302"/>
      <c r="BA16" s="300"/>
      <c r="BB16" s="300"/>
      <c r="BC16" s="300"/>
      <c r="BD16" s="300"/>
      <c r="BE16" s="300"/>
      <c r="BF16" s="300"/>
      <c r="BG16" s="300"/>
      <c r="BH16" s="300"/>
      <c r="BI16" s="215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4"/>
      <c r="CC16" s="297"/>
      <c r="CD16" s="297"/>
      <c r="CE16" s="297"/>
      <c r="CF16" s="297"/>
      <c r="CG16" s="297"/>
      <c r="CH16" s="297"/>
      <c r="CI16" s="297"/>
      <c r="CJ16" s="175"/>
      <c r="CK16" s="305"/>
      <c r="CL16" s="306"/>
      <c r="CM16" s="306"/>
      <c r="CN16" s="306"/>
      <c r="CO16" s="306"/>
      <c r="CP16" s="306"/>
      <c r="CQ16" s="306"/>
      <c r="CR16" s="306"/>
      <c r="CS16" s="306"/>
      <c r="CU16" s="306"/>
      <c r="CV16" s="306"/>
      <c r="CW16" s="306"/>
      <c r="CX16" s="306"/>
      <c r="CY16" s="306"/>
      <c r="CZ16" s="306"/>
      <c r="DA16" s="306"/>
      <c r="DB16" s="306"/>
      <c r="DC16" s="306"/>
      <c r="DE16" s="306"/>
      <c r="DF16" s="306"/>
      <c r="DG16" s="306"/>
      <c r="DH16" s="306"/>
      <c r="DI16" s="306"/>
      <c r="DJ16" s="306"/>
      <c r="DK16" s="232"/>
      <c r="DL16" s="232"/>
      <c r="DN16" s="307">
        <f t="shared" si="4"/>
        <v>0</v>
      </c>
      <c r="DO16" s="307">
        <f t="shared" si="4"/>
        <v>0</v>
      </c>
      <c r="DP16" s="173">
        <f t="shared" si="5"/>
        <v>0</v>
      </c>
    </row>
    <row r="17" spans="1:120">
      <c r="A17" s="168">
        <v>2056</v>
      </c>
      <c r="B17" s="2">
        <v>138397</v>
      </c>
      <c r="C17" s="2" t="s">
        <v>163</v>
      </c>
      <c r="D17" s="175"/>
      <c r="E17" s="267">
        <v>0</v>
      </c>
      <c r="F17" s="267">
        <v>0</v>
      </c>
      <c r="G17" s="267">
        <v>51433.2</v>
      </c>
      <c r="H17" s="267">
        <v>3363.7499999999995</v>
      </c>
      <c r="I17" s="267">
        <v>970.06000000000006</v>
      </c>
      <c r="J17" s="267">
        <v>2324.3999999999996</v>
      </c>
      <c r="K17" s="267">
        <v>0</v>
      </c>
      <c r="L17" s="267">
        <f t="shared" si="0"/>
        <v>58091.409999999996</v>
      </c>
      <c r="M17" s="267">
        <f t="shared" si="1"/>
        <v>46473.127999999997</v>
      </c>
      <c r="N17" s="175"/>
      <c r="O17" s="297">
        <v>0</v>
      </c>
      <c r="P17" s="297">
        <v>0</v>
      </c>
      <c r="Q17" s="297">
        <v>23267.4</v>
      </c>
      <c r="R17" s="297">
        <v>448.49999999999994</v>
      </c>
      <c r="S17" s="297">
        <v>149.24</v>
      </c>
      <c r="T17" s="297">
        <v>460.2</v>
      </c>
      <c r="U17" s="297">
        <v>0</v>
      </c>
      <c r="V17" s="297">
        <f t="shared" si="2"/>
        <v>24325.340000000004</v>
      </c>
      <c r="W17" s="297">
        <f t="shared" si="3"/>
        <v>19460.272000000004</v>
      </c>
      <c r="X17" s="175"/>
      <c r="Y17" s="298"/>
      <c r="Z17" s="298"/>
      <c r="AA17" s="298"/>
      <c r="AB17" s="298"/>
      <c r="AC17" s="298"/>
      <c r="AD17" s="298"/>
      <c r="AE17" s="298"/>
      <c r="AF17" s="299"/>
      <c r="AG17" s="298"/>
      <c r="AH17" s="215"/>
      <c r="AI17" s="300"/>
      <c r="AJ17" s="300"/>
      <c r="AK17" s="300"/>
      <c r="AL17" s="300"/>
      <c r="AM17" s="300"/>
      <c r="AN17" s="300"/>
      <c r="AO17" s="300"/>
      <c r="AP17" s="300"/>
      <c r="AR17" s="301"/>
      <c r="AS17" s="301"/>
      <c r="AT17" s="301"/>
      <c r="AU17" s="301"/>
      <c r="AV17" s="301"/>
      <c r="AW17" s="301"/>
      <c r="AX17" s="301"/>
      <c r="AY17" s="301"/>
      <c r="AZ17" s="302"/>
      <c r="BA17" s="300"/>
      <c r="BB17" s="300"/>
      <c r="BC17" s="300"/>
      <c r="BD17" s="300"/>
      <c r="BE17" s="300"/>
      <c r="BF17" s="300"/>
      <c r="BG17" s="300"/>
      <c r="BH17" s="300"/>
      <c r="BI17" s="215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4"/>
      <c r="CC17" s="297"/>
      <c r="CD17" s="297"/>
      <c r="CE17" s="297"/>
      <c r="CF17" s="297"/>
      <c r="CG17" s="297"/>
      <c r="CH17" s="297"/>
      <c r="CI17" s="297"/>
      <c r="CJ17" s="175"/>
      <c r="CK17" s="305"/>
      <c r="CL17" s="306"/>
      <c r="CM17" s="306"/>
      <c r="CN17" s="306"/>
      <c r="CO17" s="306"/>
      <c r="CP17" s="306"/>
      <c r="CQ17" s="306"/>
      <c r="CR17" s="306"/>
      <c r="CS17" s="306"/>
      <c r="CU17" s="306"/>
      <c r="CV17" s="306"/>
      <c r="CW17" s="306"/>
      <c r="CX17" s="306"/>
      <c r="CY17" s="306"/>
      <c r="CZ17" s="306"/>
      <c r="DA17" s="306"/>
      <c r="DB17" s="306"/>
      <c r="DC17" s="306"/>
      <c r="DE17" s="306"/>
      <c r="DF17" s="306"/>
      <c r="DG17" s="306"/>
      <c r="DH17" s="306"/>
      <c r="DI17" s="306"/>
      <c r="DJ17" s="306"/>
      <c r="DK17" s="232"/>
      <c r="DL17" s="232"/>
      <c r="DN17" s="307">
        <f t="shared" si="4"/>
        <v>82416.75</v>
      </c>
      <c r="DO17" s="307">
        <f t="shared" si="4"/>
        <v>0</v>
      </c>
      <c r="DP17" s="173">
        <f t="shared" si="5"/>
        <v>82416.75</v>
      </c>
    </row>
    <row r="18" spans="1:120">
      <c r="A18" s="168">
        <v>4019</v>
      </c>
      <c r="B18" s="2">
        <v>141752</v>
      </c>
      <c r="C18" s="2" t="s">
        <v>164</v>
      </c>
      <c r="D18" s="175"/>
      <c r="E18" s="267">
        <v>0</v>
      </c>
      <c r="F18" s="267">
        <v>0</v>
      </c>
      <c r="G18" s="267">
        <v>124909.2</v>
      </c>
      <c r="H18" s="267">
        <v>4036.4999999999995</v>
      </c>
      <c r="I18" s="267">
        <v>1454.9873684210527</v>
      </c>
      <c r="J18" s="267">
        <v>1431.3</v>
      </c>
      <c r="K18" s="267">
        <v>0</v>
      </c>
      <c r="L18" s="267">
        <f t="shared" si="0"/>
        <v>131831.98736842105</v>
      </c>
      <c r="M18" s="267">
        <f t="shared" si="1"/>
        <v>105465.58989473684</v>
      </c>
      <c r="N18" s="175"/>
      <c r="O18" s="297">
        <v>0</v>
      </c>
      <c r="P18" s="297">
        <v>0</v>
      </c>
      <c r="Q18" s="297">
        <v>61230.000000000007</v>
      </c>
      <c r="R18" s="297">
        <v>448.49999999999994</v>
      </c>
      <c r="S18" s="297">
        <v>149.24</v>
      </c>
      <c r="T18" s="297">
        <v>715.65</v>
      </c>
      <c r="U18" s="297">
        <v>0</v>
      </c>
      <c r="V18" s="297">
        <f t="shared" si="2"/>
        <v>62543.390000000007</v>
      </c>
      <c r="W18" s="297">
        <f t="shared" si="3"/>
        <v>50034.712000000007</v>
      </c>
      <c r="X18" s="175"/>
      <c r="Y18" s="298"/>
      <c r="Z18" s="298"/>
      <c r="AA18" s="298"/>
      <c r="AB18" s="298"/>
      <c r="AC18" s="298"/>
      <c r="AD18" s="298"/>
      <c r="AE18" s="298"/>
      <c r="AF18" s="299"/>
      <c r="AG18" s="298"/>
      <c r="AH18" s="215"/>
      <c r="AI18" s="300"/>
      <c r="AJ18" s="300"/>
      <c r="AK18" s="300"/>
      <c r="AL18" s="300"/>
      <c r="AM18" s="300"/>
      <c r="AN18" s="300"/>
      <c r="AO18" s="300"/>
      <c r="AP18" s="300"/>
      <c r="AR18" s="301"/>
      <c r="AS18" s="301"/>
      <c r="AT18" s="301"/>
      <c r="AU18" s="301"/>
      <c r="AV18" s="301"/>
      <c r="AW18" s="301"/>
      <c r="AX18" s="301"/>
      <c r="AY18" s="301"/>
      <c r="AZ18" s="302"/>
      <c r="BA18" s="300"/>
      <c r="BB18" s="300"/>
      <c r="BC18" s="300"/>
      <c r="BD18" s="300"/>
      <c r="BE18" s="300"/>
      <c r="BF18" s="300"/>
      <c r="BG18" s="300"/>
      <c r="BH18" s="300"/>
      <c r="BI18" s="215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4"/>
      <c r="CC18" s="297"/>
      <c r="CD18" s="297"/>
      <c r="CE18" s="297"/>
      <c r="CF18" s="297"/>
      <c r="CG18" s="297"/>
      <c r="CH18" s="297"/>
      <c r="CI18" s="297"/>
      <c r="CJ18" s="175"/>
      <c r="CK18" s="305"/>
      <c r="CL18" s="306"/>
      <c r="CM18" s="306"/>
      <c r="CN18" s="306"/>
      <c r="CO18" s="306"/>
      <c r="CP18" s="306"/>
      <c r="CQ18" s="306"/>
      <c r="CR18" s="306"/>
      <c r="CS18" s="306"/>
      <c r="CU18" s="306"/>
      <c r="CV18" s="306"/>
      <c r="CW18" s="306"/>
      <c r="CX18" s="306"/>
      <c r="CY18" s="306"/>
      <c r="CZ18" s="306"/>
      <c r="DA18" s="306"/>
      <c r="DB18" s="306"/>
      <c r="DC18" s="306"/>
      <c r="DE18" s="306"/>
      <c r="DF18" s="306"/>
      <c r="DG18" s="306"/>
      <c r="DH18" s="306"/>
      <c r="DI18" s="306"/>
      <c r="DJ18" s="306"/>
      <c r="DK18" s="232"/>
      <c r="DL18" s="232"/>
      <c r="DN18" s="307">
        <f t="shared" si="4"/>
        <v>194375.37736842103</v>
      </c>
      <c r="DO18" s="307">
        <f t="shared" si="4"/>
        <v>0</v>
      </c>
      <c r="DP18" s="173">
        <f t="shared" si="5"/>
        <v>194375.37736842103</v>
      </c>
    </row>
    <row r="19" spans="1:120">
      <c r="A19" s="168">
        <v>4220</v>
      </c>
      <c r="B19" s="2">
        <v>136882</v>
      </c>
      <c r="C19" s="2" t="s">
        <v>165</v>
      </c>
      <c r="D19" s="175"/>
      <c r="E19" s="267">
        <v>0</v>
      </c>
      <c r="F19" s="267">
        <v>0</v>
      </c>
      <c r="G19" s="267">
        <v>0</v>
      </c>
      <c r="H19" s="267">
        <v>0</v>
      </c>
      <c r="I19" s="267">
        <v>0</v>
      </c>
      <c r="J19" s="267">
        <v>0</v>
      </c>
      <c r="K19" s="267">
        <v>0</v>
      </c>
      <c r="L19" s="267">
        <f t="shared" si="0"/>
        <v>0</v>
      </c>
      <c r="M19" s="267">
        <f t="shared" si="1"/>
        <v>0</v>
      </c>
      <c r="N19" s="175"/>
      <c r="O19" s="297">
        <v>0</v>
      </c>
      <c r="P19" s="297">
        <v>0</v>
      </c>
      <c r="Q19" s="297">
        <v>0</v>
      </c>
      <c r="R19" s="297">
        <v>0</v>
      </c>
      <c r="S19" s="297">
        <v>0</v>
      </c>
      <c r="T19" s="297">
        <v>0</v>
      </c>
      <c r="U19" s="297">
        <v>0</v>
      </c>
      <c r="V19" s="297">
        <f t="shared" si="2"/>
        <v>0</v>
      </c>
      <c r="W19" s="297">
        <f t="shared" si="3"/>
        <v>0</v>
      </c>
      <c r="X19" s="175"/>
      <c r="Y19" s="298"/>
      <c r="Z19" s="298"/>
      <c r="AA19" s="298"/>
      <c r="AB19" s="298"/>
      <c r="AC19" s="298"/>
      <c r="AD19" s="298"/>
      <c r="AE19" s="298"/>
      <c r="AF19" s="299"/>
      <c r="AG19" s="298"/>
      <c r="AH19" s="215"/>
      <c r="AI19" s="300"/>
      <c r="AJ19" s="300"/>
      <c r="AK19" s="300"/>
      <c r="AL19" s="300"/>
      <c r="AM19" s="300"/>
      <c r="AN19" s="300"/>
      <c r="AO19" s="300"/>
      <c r="AP19" s="300"/>
      <c r="AR19" s="301"/>
      <c r="AS19" s="301"/>
      <c r="AT19" s="301"/>
      <c r="AU19" s="301"/>
      <c r="AV19" s="301"/>
      <c r="AW19" s="301"/>
      <c r="AX19" s="301"/>
      <c r="AY19" s="301"/>
      <c r="AZ19" s="302"/>
      <c r="BA19" s="300"/>
      <c r="BB19" s="300"/>
      <c r="BC19" s="300"/>
      <c r="BD19" s="300"/>
      <c r="BE19" s="300"/>
      <c r="BF19" s="300"/>
      <c r="BG19" s="300"/>
      <c r="BH19" s="300"/>
      <c r="BI19" s="215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4"/>
      <c r="CC19" s="297"/>
      <c r="CD19" s="297"/>
      <c r="CE19" s="297"/>
      <c r="CF19" s="297"/>
      <c r="CG19" s="297"/>
      <c r="CH19" s="297"/>
      <c r="CI19" s="297"/>
      <c r="CJ19" s="175"/>
      <c r="CK19" s="305"/>
      <c r="CL19" s="306"/>
      <c r="CM19" s="306"/>
      <c r="CN19" s="306"/>
      <c r="CO19" s="306"/>
      <c r="CP19" s="306"/>
      <c r="CQ19" s="306"/>
      <c r="CR19" s="306"/>
      <c r="CS19" s="306"/>
      <c r="CU19" s="306"/>
      <c r="CV19" s="306"/>
      <c r="CW19" s="306"/>
      <c r="CX19" s="306"/>
      <c r="CY19" s="306"/>
      <c r="CZ19" s="306"/>
      <c r="DA19" s="306"/>
      <c r="DB19" s="306"/>
      <c r="DC19" s="306"/>
      <c r="DE19" s="306"/>
      <c r="DF19" s="306"/>
      <c r="DG19" s="306"/>
      <c r="DH19" s="306"/>
      <c r="DI19" s="306"/>
      <c r="DJ19" s="306"/>
      <c r="DK19" s="232"/>
      <c r="DL19" s="232"/>
      <c r="DN19" s="307">
        <f t="shared" si="4"/>
        <v>0</v>
      </c>
      <c r="DO19" s="307">
        <f t="shared" si="4"/>
        <v>0</v>
      </c>
      <c r="DP19" s="173">
        <f t="shared" si="5"/>
        <v>0</v>
      </c>
    </row>
    <row r="20" spans="1:120">
      <c r="A20" s="168">
        <v>2443</v>
      </c>
      <c r="B20" s="2">
        <v>142686</v>
      </c>
      <c r="C20" s="2" t="s">
        <v>166</v>
      </c>
      <c r="D20" s="175"/>
      <c r="E20" s="267">
        <v>0</v>
      </c>
      <c r="F20" s="267">
        <v>0</v>
      </c>
      <c r="G20" s="267">
        <v>34288.800000000003</v>
      </c>
      <c r="H20" s="267">
        <v>3812.2499999999995</v>
      </c>
      <c r="I20" s="267">
        <v>1193.92</v>
      </c>
      <c r="J20" s="267">
        <v>1528.8</v>
      </c>
      <c r="K20" s="267">
        <v>0</v>
      </c>
      <c r="L20" s="267">
        <f t="shared" si="0"/>
        <v>40823.770000000004</v>
      </c>
      <c r="M20" s="267">
        <f t="shared" si="1"/>
        <v>32659.016000000003</v>
      </c>
      <c r="N20" s="175"/>
      <c r="O20" s="297">
        <v>0</v>
      </c>
      <c r="P20" s="297">
        <v>0</v>
      </c>
      <c r="Q20" s="297">
        <v>30615</v>
      </c>
      <c r="R20" s="297">
        <v>2242.5</v>
      </c>
      <c r="S20" s="297">
        <v>746.2</v>
      </c>
      <c r="T20" s="297">
        <v>1462.4999999999998</v>
      </c>
      <c r="U20" s="297">
        <v>0</v>
      </c>
      <c r="V20" s="297">
        <f t="shared" si="2"/>
        <v>35066.199999999997</v>
      </c>
      <c r="W20" s="297">
        <f t="shared" si="3"/>
        <v>28052.959999999999</v>
      </c>
      <c r="X20" s="175"/>
      <c r="Y20" s="298"/>
      <c r="Z20" s="298"/>
      <c r="AA20" s="298"/>
      <c r="AB20" s="298"/>
      <c r="AC20" s="298"/>
      <c r="AD20" s="298"/>
      <c r="AE20" s="298"/>
      <c r="AF20" s="299"/>
      <c r="AG20" s="298"/>
      <c r="AH20" s="215"/>
      <c r="AI20" s="300"/>
      <c r="AJ20" s="300"/>
      <c r="AK20" s="300"/>
      <c r="AL20" s="300"/>
      <c r="AM20" s="300"/>
      <c r="AN20" s="300"/>
      <c r="AO20" s="300"/>
      <c r="AP20" s="300"/>
      <c r="AR20" s="301"/>
      <c r="AS20" s="301"/>
      <c r="AT20" s="301"/>
      <c r="AU20" s="301"/>
      <c r="AV20" s="301"/>
      <c r="AW20" s="301"/>
      <c r="AX20" s="301"/>
      <c r="AY20" s="301"/>
      <c r="AZ20" s="302"/>
      <c r="BA20" s="300"/>
      <c r="BB20" s="300"/>
      <c r="BC20" s="300"/>
      <c r="BD20" s="300"/>
      <c r="BE20" s="300"/>
      <c r="BF20" s="300"/>
      <c r="BG20" s="300"/>
      <c r="BH20" s="300"/>
      <c r="BI20" s="215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4"/>
      <c r="CC20" s="297"/>
      <c r="CD20" s="297"/>
      <c r="CE20" s="297"/>
      <c r="CF20" s="297"/>
      <c r="CG20" s="297"/>
      <c r="CH20" s="297"/>
      <c r="CI20" s="297"/>
      <c r="CJ20" s="175"/>
      <c r="CK20" s="305"/>
      <c r="CL20" s="306"/>
      <c r="CM20" s="306"/>
      <c r="CN20" s="306"/>
      <c r="CO20" s="306"/>
      <c r="CP20" s="306"/>
      <c r="CQ20" s="306"/>
      <c r="CR20" s="306"/>
      <c r="CS20" s="306"/>
      <c r="CU20" s="306"/>
      <c r="CV20" s="306"/>
      <c r="CW20" s="306"/>
      <c r="CX20" s="306"/>
      <c r="CY20" s="306"/>
      <c r="CZ20" s="306"/>
      <c r="DA20" s="306"/>
      <c r="DB20" s="306"/>
      <c r="DC20" s="306"/>
      <c r="DE20" s="306"/>
      <c r="DF20" s="306"/>
      <c r="DG20" s="306"/>
      <c r="DH20" s="306"/>
      <c r="DI20" s="306"/>
      <c r="DJ20" s="306"/>
      <c r="DK20" s="232"/>
      <c r="DL20" s="232"/>
      <c r="DN20" s="307">
        <f t="shared" si="4"/>
        <v>75889.97</v>
      </c>
      <c r="DO20" s="307">
        <f t="shared" si="4"/>
        <v>0</v>
      </c>
      <c r="DP20" s="173">
        <f t="shared" si="5"/>
        <v>75889.97</v>
      </c>
    </row>
    <row r="21" spans="1:120">
      <c r="A21" s="168">
        <v>4003</v>
      </c>
      <c r="B21" s="2">
        <v>138222</v>
      </c>
      <c r="C21" s="2" t="s">
        <v>167</v>
      </c>
      <c r="D21" s="175"/>
      <c r="E21" s="267">
        <v>0</v>
      </c>
      <c r="F21" s="267">
        <v>0</v>
      </c>
      <c r="G21" s="267">
        <v>0</v>
      </c>
      <c r="H21" s="267">
        <v>0</v>
      </c>
      <c r="I21" s="267">
        <v>0</v>
      </c>
      <c r="J21" s="267">
        <v>0</v>
      </c>
      <c r="K21" s="267">
        <v>0</v>
      </c>
      <c r="L21" s="267">
        <f t="shared" si="0"/>
        <v>0</v>
      </c>
      <c r="M21" s="267">
        <f t="shared" si="1"/>
        <v>0</v>
      </c>
      <c r="N21" s="175"/>
      <c r="O21" s="297">
        <v>0</v>
      </c>
      <c r="P21" s="297">
        <v>0</v>
      </c>
      <c r="Q21" s="297">
        <v>0</v>
      </c>
      <c r="R21" s="297">
        <v>0</v>
      </c>
      <c r="S21" s="297">
        <v>0</v>
      </c>
      <c r="T21" s="297">
        <v>0</v>
      </c>
      <c r="U21" s="297">
        <v>0</v>
      </c>
      <c r="V21" s="297">
        <f t="shared" si="2"/>
        <v>0</v>
      </c>
      <c r="W21" s="297">
        <f t="shared" si="3"/>
        <v>0</v>
      </c>
      <c r="X21" s="175"/>
      <c r="Y21" s="298"/>
      <c r="Z21" s="298"/>
      <c r="AA21" s="298"/>
      <c r="AB21" s="298"/>
      <c r="AC21" s="298"/>
      <c r="AD21" s="298"/>
      <c r="AE21" s="298"/>
      <c r="AF21" s="299"/>
      <c r="AG21" s="298"/>
      <c r="AH21" s="215"/>
      <c r="AI21" s="300"/>
      <c r="AJ21" s="300"/>
      <c r="AK21" s="300"/>
      <c r="AL21" s="300"/>
      <c r="AM21" s="300"/>
      <c r="AN21" s="300"/>
      <c r="AO21" s="300"/>
      <c r="AP21" s="300"/>
      <c r="AR21" s="301"/>
      <c r="AS21" s="301"/>
      <c r="AT21" s="301"/>
      <c r="AU21" s="301"/>
      <c r="AV21" s="301"/>
      <c r="AW21" s="301"/>
      <c r="AX21" s="301"/>
      <c r="AY21" s="301"/>
      <c r="AZ21" s="302"/>
      <c r="BA21" s="300"/>
      <c r="BB21" s="300"/>
      <c r="BC21" s="300"/>
      <c r="BD21" s="300"/>
      <c r="BE21" s="300"/>
      <c r="BF21" s="300"/>
      <c r="BG21" s="300"/>
      <c r="BH21" s="300"/>
      <c r="BI21" s="215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4"/>
      <c r="CC21" s="297"/>
      <c r="CD21" s="297"/>
      <c r="CE21" s="297"/>
      <c r="CF21" s="297"/>
      <c r="CG21" s="297"/>
      <c r="CH21" s="297"/>
      <c r="CI21" s="297"/>
      <c r="CJ21" s="175"/>
      <c r="CK21" s="305"/>
      <c r="CL21" s="306"/>
      <c r="CM21" s="306"/>
      <c r="CN21" s="306"/>
      <c r="CO21" s="306"/>
      <c r="CP21" s="306"/>
      <c r="CQ21" s="306"/>
      <c r="CR21" s="306"/>
      <c r="CS21" s="306"/>
      <c r="CU21" s="306"/>
      <c r="CV21" s="306"/>
      <c r="CW21" s="306"/>
      <c r="CX21" s="306"/>
      <c r="CY21" s="306"/>
      <c r="CZ21" s="306"/>
      <c r="DA21" s="306"/>
      <c r="DB21" s="306"/>
      <c r="DC21" s="306"/>
      <c r="DE21" s="306"/>
      <c r="DF21" s="306"/>
      <c r="DG21" s="306"/>
      <c r="DH21" s="306"/>
      <c r="DI21" s="306"/>
      <c r="DJ21" s="306"/>
      <c r="DK21" s="232"/>
      <c r="DL21" s="232"/>
      <c r="DN21" s="307">
        <f t="shared" si="4"/>
        <v>0</v>
      </c>
      <c r="DO21" s="307">
        <f t="shared" si="4"/>
        <v>0</v>
      </c>
      <c r="DP21" s="173">
        <f t="shared" si="5"/>
        <v>0</v>
      </c>
    </row>
    <row r="22" spans="1:120">
      <c r="A22" s="168">
        <v>3412</v>
      </c>
      <c r="B22" s="2">
        <v>143437</v>
      </c>
      <c r="C22" s="2" t="s">
        <v>168</v>
      </c>
      <c r="D22" s="175"/>
      <c r="E22" s="267">
        <v>0</v>
      </c>
      <c r="F22" s="267">
        <v>0</v>
      </c>
      <c r="G22" s="267">
        <v>104091</v>
      </c>
      <c r="H22" s="267">
        <v>7400.2499999999991</v>
      </c>
      <c r="I22" s="267">
        <v>2462.46</v>
      </c>
      <c r="J22" s="267">
        <v>5933.8499999999995</v>
      </c>
      <c r="K22" s="267">
        <v>0</v>
      </c>
      <c r="L22" s="267">
        <f t="shared" si="0"/>
        <v>119887.56000000001</v>
      </c>
      <c r="M22" s="267">
        <f t="shared" si="1"/>
        <v>95910.04800000001</v>
      </c>
      <c r="N22" s="175"/>
      <c r="O22" s="297">
        <v>0</v>
      </c>
      <c r="P22" s="297">
        <v>0</v>
      </c>
      <c r="Q22" s="297">
        <v>88171.199999999997</v>
      </c>
      <c r="R22" s="297">
        <v>5606.25</v>
      </c>
      <c r="S22" s="297">
        <v>2200.9821052631578</v>
      </c>
      <c r="T22" s="297">
        <v>4951.0499999999993</v>
      </c>
      <c r="U22" s="297">
        <v>0</v>
      </c>
      <c r="V22" s="297">
        <f t="shared" si="2"/>
        <v>100929.48210526316</v>
      </c>
      <c r="W22" s="297">
        <f t="shared" si="3"/>
        <v>80743.585684210528</v>
      </c>
      <c r="X22" s="175"/>
      <c r="Y22" s="298"/>
      <c r="Z22" s="298"/>
      <c r="AA22" s="298"/>
      <c r="AB22" s="298"/>
      <c r="AC22" s="298"/>
      <c r="AD22" s="298"/>
      <c r="AE22" s="298"/>
      <c r="AF22" s="299"/>
      <c r="AG22" s="298"/>
      <c r="AH22" s="215"/>
      <c r="AI22" s="300"/>
      <c r="AJ22" s="300"/>
      <c r="AK22" s="300"/>
      <c r="AL22" s="300"/>
      <c r="AM22" s="300"/>
      <c r="AN22" s="300"/>
      <c r="AO22" s="300"/>
      <c r="AP22" s="300"/>
      <c r="AR22" s="301"/>
      <c r="AS22" s="301"/>
      <c r="AT22" s="301"/>
      <c r="AU22" s="301"/>
      <c r="AV22" s="301"/>
      <c r="AW22" s="301"/>
      <c r="AX22" s="301"/>
      <c r="AY22" s="301"/>
      <c r="AZ22" s="302"/>
      <c r="BA22" s="300"/>
      <c r="BB22" s="300"/>
      <c r="BC22" s="300"/>
      <c r="BD22" s="300"/>
      <c r="BE22" s="300"/>
      <c r="BF22" s="300"/>
      <c r="BG22" s="300"/>
      <c r="BH22" s="300"/>
      <c r="BI22" s="215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4"/>
      <c r="CC22" s="297"/>
      <c r="CD22" s="297"/>
      <c r="CE22" s="297"/>
      <c r="CF22" s="297"/>
      <c r="CG22" s="297"/>
      <c r="CH22" s="297"/>
      <c r="CI22" s="297"/>
      <c r="CJ22" s="175"/>
      <c r="CK22" s="305"/>
      <c r="CL22" s="306"/>
      <c r="CM22" s="306"/>
      <c r="CN22" s="306"/>
      <c r="CO22" s="306"/>
      <c r="CP22" s="306"/>
      <c r="CQ22" s="306"/>
      <c r="CR22" s="306"/>
      <c r="CS22" s="306"/>
      <c r="CU22" s="306"/>
      <c r="CV22" s="306"/>
      <c r="CW22" s="306"/>
      <c r="CX22" s="306"/>
      <c r="CY22" s="306"/>
      <c r="CZ22" s="306"/>
      <c r="DA22" s="306"/>
      <c r="DB22" s="306"/>
      <c r="DC22" s="306"/>
      <c r="DE22" s="306"/>
      <c r="DF22" s="306"/>
      <c r="DG22" s="306"/>
      <c r="DH22" s="306"/>
      <c r="DI22" s="306"/>
      <c r="DJ22" s="306"/>
      <c r="DK22" s="232"/>
      <c r="DL22" s="232"/>
      <c r="DN22" s="307">
        <f t="shared" si="4"/>
        <v>220817.04210526316</v>
      </c>
      <c r="DO22" s="307">
        <f t="shared" si="4"/>
        <v>0</v>
      </c>
      <c r="DP22" s="173">
        <f t="shared" si="5"/>
        <v>220817.04210526316</v>
      </c>
    </row>
    <row r="23" spans="1:120">
      <c r="A23" s="168">
        <v>2450</v>
      </c>
      <c r="B23" s="2">
        <v>138694</v>
      </c>
      <c r="C23" s="2" t="s">
        <v>169</v>
      </c>
      <c r="D23" s="175"/>
      <c r="E23" s="267">
        <v>0</v>
      </c>
      <c r="F23" s="267">
        <v>0</v>
      </c>
      <c r="G23" s="267">
        <v>56331.600000000006</v>
      </c>
      <c r="H23" s="267">
        <v>672.75</v>
      </c>
      <c r="I23" s="267">
        <v>335.68736842105261</v>
      </c>
      <c r="J23" s="267">
        <v>144.29999999999998</v>
      </c>
      <c r="K23" s="267">
        <v>0</v>
      </c>
      <c r="L23" s="267">
        <f t="shared" si="0"/>
        <v>57484.33736842106</v>
      </c>
      <c r="M23" s="267">
        <f t="shared" si="1"/>
        <v>45987.469894736852</v>
      </c>
      <c r="N23" s="175"/>
      <c r="O23" s="297">
        <v>0</v>
      </c>
      <c r="P23" s="297">
        <v>0</v>
      </c>
      <c r="Q23" s="297">
        <v>52657.8</v>
      </c>
      <c r="R23" s="297">
        <v>896.99999999999989</v>
      </c>
      <c r="S23" s="297">
        <v>298.48</v>
      </c>
      <c r="T23" s="297">
        <v>491.40000000000003</v>
      </c>
      <c r="U23" s="297">
        <v>3900</v>
      </c>
      <c r="V23" s="297">
        <f t="shared" si="2"/>
        <v>58244.680000000008</v>
      </c>
      <c r="W23" s="297">
        <f t="shared" si="3"/>
        <v>46595.744000000006</v>
      </c>
      <c r="X23" s="175"/>
      <c r="Y23" s="298"/>
      <c r="Z23" s="298"/>
      <c r="AA23" s="298"/>
      <c r="AB23" s="298"/>
      <c r="AC23" s="298"/>
      <c r="AD23" s="298"/>
      <c r="AE23" s="298"/>
      <c r="AF23" s="299"/>
      <c r="AG23" s="298"/>
      <c r="AH23" s="215"/>
      <c r="AI23" s="300"/>
      <c r="AJ23" s="300"/>
      <c r="AK23" s="300"/>
      <c r="AL23" s="300"/>
      <c r="AM23" s="300"/>
      <c r="AN23" s="300"/>
      <c r="AO23" s="300"/>
      <c r="AP23" s="300"/>
      <c r="AR23" s="301"/>
      <c r="AS23" s="301"/>
      <c r="AT23" s="301"/>
      <c r="AU23" s="301"/>
      <c r="AV23" s="301"/>
      <c r="AW23" s="301"/>
      <c r="AX23" s="301"/>
      <c r="AY23" s="301"/>
      <c r="AZ23" s="302"/>
      <c r="BA23" s="300"/>
      <c r="BB23" s="300"/>
      <c r="BC23" s="300"/>
      <c r="BD23" s="300"/>
      <c r="BE23" s="300"/>
      <c r="BF23" s="300"/>
      <c r="BG23" s="300"/>
      <c r="BH23" s="300"/>
      <c r="BI23" s="215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4"/>
      <c r="CC23" s="297"/>
      <c r="CD23" s="297"/>
      <c r="CE23" s="297"/>
      <c r="CF23" s="297"/>
      <c r="CG23" s="297"/>
      <c r="CH23" s="297"/>
      <c r="CI23" s="297"/>
      <c r="CJ23" s="175"/>
      <c r="CK23" s="305"/>
      <c r="CL23" s="306"/>
      <c r="CM23" s="306"/>
      <c r="CN23" s="306"/>
      <c r="CO23" s="306"/>
      <c r="CP23" s="306"/>
      <c r="CQ23" s="306"/>
      <c r="CR23" s="306"/>
      <c r="CS23" s="306"/>
      <c r="CU23" s="306"/>
      <c r="CV23" s="306"/>
      <c r="CW23" s="306"/>
      <c r="CX23" s="306"/>
      <c r="CY23" s="306"/>
      <c r="CZ23" s="306"/>
      <c r="DA23" s="306"/>
      <c r="DB23" s="306"/>
      <c r="DC23" s="306"/>
      <c r="DE23" s="306"/>
      <c r="DF23" s="306"/>
      <c r="DG23" s="306"/>
      <c r="DH23" s="306"/>
      <c r="DI23" s="306"/>
      <c r="DJ23" s="306"/>
      <c r="DK23" s="232"/>
      <c r="DL23" s="232"/>
      <c r="DN23" s="307">
        <f t="shared" si="4"/>
        <v>111829.01736842106</v>
      </c>
      <c r="DO23" s="307">
        <f t="shared" si="4"/>
        <v>3900</v>
      </c>
      <c r="DP23" s="173">
        <f t="shared" si="5"/>
        <v>115729.01736842106</v>
      </c>
    </row>
    <row r="24" spans="1:120">
      <c r="A24" s="168">
        <v>4108</v>
      </c>
      <c r="B24" s="2">
        <v>136589</v>
      </c>
      <c r="C24" s="2" t="s">
        <v>170</v>
      </c>
      <c r="D24" s="175"/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7">
        <f t="shared" si="0"/>
        <v>0</v>
      </c>
      <c r="M24" s="267">
        <f t="shared" si="1"/>
        <v>0</v>
      </c>
      <c r="N24" s="175"/>
      <c r="O24" s="297">
        <v>0</v>
      </c>
      <c r="P24" s="297">
        <v>0</v>
      </c>
      <c r="Q24" s="297">
        <v>0</v>
      </c>
      <c r="R24" s="297">
        <v>0</v>
      </c>
      <c r="S24" s="297">
        <v>0</v>
      </c>
      <c r="T24" s="297">
        <v>0</v>
      </c>
      <c r="U24" s="297">
        <v>0</v>
      </c>
      <c r="V24" s="297">
        <f t="shared" si="2"/>
        <v>0</v>
      </c>
      <c r="W24" s="297">
        <f t="shared" si="3"/>
        <v>0</v>
      </c>
      <c r="X24" s="175"/>
      <c r="Y24" s="298"/>
      <c r="Z24" s="298"/>
      <c r="AA24" s="298"/>
      <c r="AB24" s="298"/>
      <c r="AC24" s="298"/>
      <c r="AD24" s="298"/>
      <c r="AE24" s="298"/>
      <c r="AF24" s="299"/>
      <c r="AG24" s="298"/>
      <c r="AH24" s="215"/>
      <c r="AI24" s="300"/>
      <c r="AJ24" s="300"/>
      <c r="AK24" s="300"/>
      <c r="AL24" s="300"/>
      <c r="AM24" s="300"/>
      <c r="AN24" s="300"/>
      <c r="AO24" s="300"/>
      <c r="AP24" s="300"/>
      <c r="AR24" s="301"/>
      <c r="AS24" s="301"/>
      <c r="AT24" s="301"/>
      <c r="AU24" s="301"/>
      <c r="AV24" s="301"/>
      <c r="AW24" s="301"/>
      <c r="AX24" s="301"/>
      <c r="AY24" s="301"/>
      <c r="AZ24" s="302"/>
      <c r="BA24" s="300"/>
      <c r="BB24" s="300"/>
      <c r="BC24" s="300"/>
      <c r="BD24" s="300"/>
      <c r="BE24" s="300"/>
      <c r="BF24" s="300"/>
      <c r="BG24" s="300"/>
      <c r="BH24" s="300"/>
      <c r="BI24" s="215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4"/>
      <c r="CC24" s="297"/>
      <c r="CD24" s="297"/>
      <c r="CE24" s="297"/>
      <c r="CF24" s="297"/>
      <c r="CG24" s="297"/>
      <c r="CH24" s="297"/>
      <c r="CI24" s="297"/>
      <c r="CJ24" s="175"/>
      <c r="CK24" s="305"/>
      <c r="CL24" s="306"/>
      <c r="CM24" s="306"/>
      <c r="CN24" s="306"/>
      <c r="CO24" s="306"/>
      <c r="CP24" s="306"/>
      <c r="CQ24" s="306"/>
      <c r="CR24" s="306"/>
      <c r="CS24" s="306"/>
      <c r="CU24" s="306"/>
      <c r="CV24" s="306"/>
      <c r="CW24" s="306"/>
      <c r="CX24" s="306"/>
      <c r="CY24" s="306"/>
      <c r="CZ24" s="306"/>
      <c r="DA24" s="306"/>
      <c r="DB24" s="306"/>
      <c r="DC24" s="306"/>
      <c r="DE24" s="306"/>
      <c r="DF24" s="306"/>
      <c r="DG24" s="306"/>
      <c r="DH24" s="306"/>
      <c r="DI24" s="306"/>
      <c r="DJ24" s="306"/>
      <c r="DK24" s="232"/>
      <c r="DL24" s="232"/>
      <c r="DN24" s="307">
        <f t="shared" si="4"/>
        <v>0</v>
      </c>
      <c r="DO24" s="307">
        <f t="shared" si="4"/>
        <v>0</v>
      </c>
      <c r="DP24" s="173">
        <f t="shared" si="5"/>
        <v>0</v>
      </c>
    </row>
    <row r="25" spans="1:120">
      <c r="A25" s="168">
        <v>2072</v>
      </c>
      <c r="B25" s="2">
        <v>138888</v>
      </c>
      <c r="C25" s="2" t="s">
        <v>171</v>
      </c>
      <c r="D25" s="175"/>
      <c r="E25" s="267">
        <v>0</v>
      </c>
      <c r="F25" s="267">
        <v>0</v>
      </c>
      <c r="G25" s="267">
        <v>79599</v>
      </c>
      <c r="H25" s="267">
        <v>4709.25</v>
      </c>
      <c r="I25" s="267">
        <v>1827.8821052631579</v>
      </c>
      <c r="J25" s="267">
        <v>2603.2499999999995</v>
      </c>
      <c r="K25" s="267">
        <v>0</v>
      </c>
      <c r="L25" s="267">
        <f t="shared" si="0"/>
        <v>88739.382105263154</v>
      </c>
      <c r="M25" s="267">
        <f t="shared" si="1"/>
        <v>70991.505684210526</v>
      </c>
      <c r="N25" s="175"/>
      <c r="O25" s="297">
        <v>0</v>
      </c>
      <c r="P25" s="297">
        <v>0</v>
      </c>
      <c r="Q25" s="297">
        <v>86946.6</v>
      </c>
      <c r="R25" s="297">
        <v>2915.25</v>
      </c>
      <c r="S25" s="297">
        <v>1193.7147368421054</v>
      </c>
      <c r="T25" s="297">
        <v>3217.5</v>
      </c>
      <c r="U25" s="297">
        <v>0</v>
      </c>
      <c r="V25" s="297">
        <f t="shared" si="2"/>
        <v>94273.064736842105</v>
      </c>
      <c r="W25" s="297">
        <f t="shared" si="3"/>
        <v>75418.451789473693</v>
      </c>
      <c r="X25" s="175"/>
      <c r="Y25" s="298"/>
      <c r="Z25" s="298"/>
      <c r="AA25" s="298"/>
      <c r="AB25" s="298"/>
      <c r="AC25" s="298"/>
      <c r="AD25" s="298"/>
      <c r="AE25" s="298"/>
      <c r="AF25" s="299"/>
      <c r="AG25" s="298"/>
      <c r="AH25" s="215"/>
      <c r="AI25" s="300"/>
      <c r="AJ25" s="300"/>
      <c r="AK25" s="300"/>
      <c r="AL25" s="300"/>
      <c r="AM25" s="300"/>
      <c r="AN25" s="300"/>
      <c r="AO25" s="300"/>
      <c r="AP25" s="300"/>
      <c r="AR25" s="301"/>
      <c r="AS25" s="301"/>
      <c r="AT25" s="301"/>
      <c r="AU25" s="301"/>
      <c r="AV25" s="301"/>
      <c r="AW25" s="301"/>
      <c r="AX25" s="301"/>
      <c r="AY25" s="301"/>
      <c r="AZ25" s="302"/>
      <c r="BA25" s="300"/>
      <c r="BB25" s="300"/>
      <c r="BC25" s="300"/>
      <c r="BD25" s="300"/>
      <c r="BE25" s="300"/>
      <c r="BF25" s="300"/>
      <c r="BG25" s="300"/>
      <c r="BH25" s="300"/>
      <c r="BI25" s="215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4"/>
      <c r="CC25" s="297"/>
      <c r="CD25" s="297"/>
      <c r="CE25" s="297"/>
      <c r="CF25" s="297"/>
      <c r="CG25" s="297"/>
      <c r="CH25" s="297"/>
      <c r="CI25" s="297"/>
      <c r="CJ25" s="175"/>
      <c r="CK25" s="305"/>
      <c r="CL25" s="306"/>
      <c r="CM25" s="306"/>
      <c r="CN25" s="306"/>
      <c r="CO25" s="306"/>
      <c r="CP25" s="306"/>
      <c r="CQ25" s="306"/>
      <c r="CR25" s="306"/>
      <c r="CS25" s="306"/>
      <c r="CU25" s="306"/>
      <c r="CV25" s="306"/>
      <c r="CW25" s="306"/>
      <c r="CX25" s="306"/>
      <c r="CY25" s="306"/>
      <c r="CZ25" s="306"/>
      <c r="DA25" s="306"/>
      <c r="DB25" s="306"/>
      <c r="DC25" s="306"/>
      <c r="DE25" s="306"/>
      <c r="DF25" s="306"/>
      <c r="DG25" s="306"/>
      <c r="DH25" s="306"/>
      <c r="DI25" s="306"/>
      <c r="DJ25" s="306"/>
      <c r="DK25" s="232"/>
      <c r="DL25" s="232"/>
      <c r="DN25" s="307">
        <f t="shared" si="4"/>
        <v>183012.44684210527</v>
      </c>
      <c r="DO25" s="307">
        <f t="shared" si="4"/>
        <v>0</v>
      </c>
      <c r="DP25" s="173">
        <f t="shared" si="5"/>
        <v>183012.44684210527</v>
      </c>
    </row>
    <row r="26" spans="1:120">
      <c r="A26" s="168">
        <v>2211</v>
      </c>
      <c r="B26" s="2">
        <v>150054</v>
      </c>
      <c r="C26" s="2" t="s">
        <v>172</v>
      </c>
      <c r="D26" s="175"/>
      <c r="E26" s="267">
        <v>0</v>
      </c>
      <c r="F26" s="267">
        <v>0</v>
      </c>
      <c r="G26" s="267">
        <v>89395.8</v>
      </c>
      <c r="H26" s="267">
        <v>5830.5</v>
      </c>
      <c r="I26" s="267">
        <v>2387.4294736842107</v>
      </c>
      <c r="J26" s="267">
        <v>2811.9</v>
      </c>
      <c r="K26" s="267">
        <v>0</v>
      </c>
      <c r="L26" s="267">
        <f t="shared" si="0"/>
        <v>100425.62947368421</v>
      </c>
      <c r="M26" s="267">
        <f t="shared" si="1"/>
        <v>80340.503578947377</v>
      </c>
      <c r="N26" s="175"/>
      <c r="O26" s="297">
        <v>0</v>
      </c>
      <c r="P26" s="297">
        <v>0</v>
      </c>
      <c r="Q26" s="297">
        <v>71026.8</v>
      </c>
      <c r="R26" s="297">
        <v>2466.75</v>
      </c>
      <c r="S26" s="297">
        <v>932.64736842105265</v>
      </c>
      <c r="T26" s="297">
        <v>2113.8000000000002</v>
      </c>
      <c r="U26" s="297">
        <v>0</v>
      </c>
      <c r="V26" s="297">
        <f t="shared" si="2"/>
        <v>76539.997368421056</v>
      </c>
      <c r="W26" s="297">
        <f t="shared" si="3"/>
        <v>61231.997894736851</v>
      </c>
      <c r="X26" s="175"/>
      <c r="Y26" s="298"/>
      <c r="Z26" s="298"/>
      <c r="AA26" s="298"/>
      <c r="AB26" s="298"/>
      <c r="AC26" s="298"/>
      <c r="AD26" s="298"/>
      <c r="AE26" s="298"/>
      <c r="AF26" s="299"/>
      <c r="AG26" s="298"/>
      <c r="AH26" s="215"/>
      <c r="AI26" s="300"/>
      <c r="AJ26" s="300"/>
      <c r="AK26" s="300"/>
      <c r="AL26" s="300"/>
      <c r="AM26" s="300"/>
      <c r="AN26" s="300"/>
      <c r="AO26" s="300"/>
      <c r="AP26" s="300"/>
      <c r="AR26" s="301"/>
      <c r="AS26" s="301"/>
      <c r="AT26" s="301"/>
      <c r="AU26" s="301"/>
      <c r="AV26" s="301"/>
      <c r="AW26" s="301"/>
      <c r="AX26" s="301"/>
      <c r="AY26" s="301"/>
      <c r="AZ26" s="302"/>
      <c r="BA26" s="300"/>
      <c r="BB26" s="300"/>
      <c r="BC26" s="300"/>
      <c r="BD26" s="300"/>
      <c r="BE26" s="300"/>
      <c r="BF26" s="300"/>
      <c r="BG26" s="300"/>
      <c r="BH26" s="300"/>
      <c r="BI26" s="215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4"/>
      <c r="CC26" s="297"/>
      <c r="CD26" s="297"/>
      <c r="CE26" s="297"/>
      <c r="CF26" s="297"/>
      <c r="CG26" s="297"/>
      <c r="CH26" s="297"/>
      <c r="CI26" s="297"/>
      <c r="CJ26" s="175"/>
      <c r="CK26" s="305"/>
      <c r="CL26" s="306"/>
      <c r="CM26" s="306"/>
      <c r="CN26" s="306"/>
      <c r="CO26" s="306"/>
      <c r="CP26" s="306"/>
      <c r="CQ26" s="306"/>
      <c r="CR26" s="306"/>
      <c r="CS26" s="306"/>
      <c r="CU26" s="306"/>
      <c r="CV26" s="306"/>
      <c r="CW26" s="306"/>
      <c r="CX26" s="306"/>
      <c r="CY26" s="306"/>
      <c r="CZ26" s="306"/>
      <c r="DA26" s="306"/>
      <c r="DB26" s="306"/>
      <c r="DC26" s="306"/>
      <c r="DE26" s="306"/>
      <c r="DF26" s="306"/>
      <c r="DG26" s="306"/>
      <c r="DH26" s="306"/>
      <c r="DI26" s="306"/>
      <c r="DJ26" s="306"/>
      <c r="DK26" s="232"/>
      <c r="DL26" s="232"/>
      <c r="DN26" s="307">
        <f t="shared" si="4"/>
        <v>176965.62684210527</v>
      </c>
      <c r="DO26" s="307">
        <f t="shared" si="4"/>
        <v>0</v>
      </c>
      <c r="DP26" s="173">
        <f t="shared" si="5"/>
        <v>176965.62684210527</v>
      </c>
    </row>
    <row r="27" spans="1:120">
      <c r="A27" s="168">
        <v>2186</v>
      </c>
      <c r="B27" s="2">
        <v>146075</v>
      </c>
      <c r="C27" s="2" t="s">
        <v>173</v>
      </c>
      <c r="D27" s="175"/>
      <c r="E27" s="267">
        <v>0</v>
      </c>
      <c r="F27" s="267">
        <v>0</v>
      </c>
      <c r="G27" s="267">
        <v>83272.800000000003</v>
      </c>
      <c r="H27" s="267">
        <v>5606.25</v>
      </c>
      <c r="I27" s="267">
        <v>2126.3621052631579</v>
      </c>
      <c r="J27" s="267">
        <v>1281.1500000000001</v>
      </c>
      <c r="K27" s="267">
        <v>0</v>
      </c>
      <c r="L27" s="267">
        <f t="shared" si="0"/>
        <v>92286.562105263161</v>
      </c>
      <c r="M27" s="267">
        <f t="shared" si="1"/>
        <v>73829.249684210532</v>
      </c>
      <c r="N27" s="175"/>
      <c r="O27" s="297">
        <v>0</v>
      </c>
      <c r="P27" s="297">
        <v>0</v>
      </c>
      <c r="Q27" s="297">
        <v>48984.000000000007</v>
      </c>
      <c r="R27" s="297">
        <v>672.75</v>
      </c>
      <c r="S27" s="297">
        <v>223.85999999999999</v>
      </c>
      <c r="T27" s="297">
        <v>877.5</v>
      </c>
      <c r="U27" s="297">
        <v>0</v>
      </c>
      <c r="V27" s="297">
        <f t="shared" si="2"/>
        <v>50758.110000000008</v>
      </c>
      <c r="W27" s="297">
        <f t="shared" si="3"/>
        <v>40606.488000000012</v>
      </c>
      <c r="X27" s="175"/>
      <c r="Y27" s="298"/>
      <c r="Z27" s="298"/>
      <c r="AA27" s="298"/>
      <c r="AB27" s="298"/>
      <c r="AC27" s="298"/>
      <c r="AD27" s="298"/>
      <c r="AE27" s="298"/>
      <c r="AF27" s="299"/>
      <c r="AG27" s="298"/>
      <c r="AH27" s="215"/>
      <c r="AI27" s="300"/>
      <c r="AJ27" s="300"/>
      <c r="AK27" s="300"/>
      <c r="AL27" s="300"/>
      <c r="AM27" s="300"/>
      <c r="AN27" s="300"/>
      <c r="AO27" s="300"/>
      <c r="AP27" s="300"/>
      <c r="AR27" s="301"/>
      <c r="AS27" s="301"/>
      <c r="AT27" s="301"/>
      <c r="AU27" s="301"/>
      <c r="AV27" s="301"/>
      <c r="AW27" s="301"/>
      <c r="AX27" s="301"/>
      <c r="AY27" s="301"/>
      <c r="AZ27" s="302"/>
      <c r="BA27" s="300"/>
      <c r="BB27" s="300"/>
      <c r="BC27" s="300"/>
      <c r="BD27" s="300"/>
      <c r="BE27" s="300"/>
      <c r="BF27" s="300"/>
      <c r="BG27" s="300"/>
      <c r="BH27" s="300"/>
      <c r="BI27" s="215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4"/>
      <c r="CC27" s="297"/>
      <c r="CD27" s="297"/>
      <c r="CE27" s="297"/>
      <c r="CF27" s="297"/>
      <c r="CG27" s="297"/>
      <c r="CH27" s="297"/>
      <c r="CI27" s="297"/>
      <c r="CJ27" s="175"/>
      <c r="CK27" s="305"/>
      <c r="CL27" s="306"/>
      <c r="CM27" s="306"/>
      <c r="CN27" s="306"/>
      <c r="CO27" s="306"/>
      <c r="CP27" s="306"/>
      <c r="CQ27" s="306"/>
      <c r="CR27" s="306"/>
      <c r="CS27" s="306"/>
      <c r="CU27" s="306"/>
      <c r="CV27" s="306"/>
      <c r="CW27" s="306"/>
      <c r="CX27" s="306"/>
      <c r="CY27" s="306"/>
      <c r="CZ27" s="306"/>
      <c r="DA27" s="306"/>
      <c r="DB27" s="306"/>
      <c r="DC27" s="306"/>
      <c r="DE27" s="306"/>
      <c r="DF27" s="306"/>
      <c r="DG27" s="306"/>
      <c r="DH27" s="306"/>
      <c r="DI27" s="306"/>
      <c r="DJ27" s="306"/>
      <c r="DK27" s="232"/>
      <c r="DL27" s="232"/>
      <c r="DN27" s="307">
        <f t="shared" si="4"/>
        <v>143044.67210526316</v>
      </c>
      <c r="DO27" s="307">
        <f t="shared" si="4"/>
        <v>0</v>
      </c>
      <c r="DP27" s="173">
        <f t="shared" si="5"/>
        <v>143044.67210526316</v>
      </c>
    </row>
    <row r="28" spans="1:120">
      <c r="A28" s="168">
        <v>4660</v>
      </c>
      <c r="B28" s="2">
        <v>137988</v>
      </c>
      <c r="C28" s="2" t="s">
        <v>174</v>
      </c>
      <c r="D28" s="175"/>
      <c r="E28" s="267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7">
        <v>0</v>
      </c>
      <c r="L28" s="267">
        <f t="shared" si="0"/>
        <v>0</v>
      </c>
      <c r="M28" s="267">
        <f t="shared" si="1"/>
        <v>0</v>
      </c>
      <c r="N28" s="175"/>
      <c r="O28" s="297">
        <v>0</v>
      </c>
      <c r="P28" s="297">
        <v>0</v>
      </c>
      <c r="Q28" s="297">
        <v>0</v>
      </c>
      <c r="R28" s="297">
        <v>0</v>
      </c>
      <c r="S28" s="297">
        <v>0</v>
      </c>
      <c r="T28" s="297">
        <v>0</v>
      </c>
      <c r="U28" s="297">
        <v>0</v>
      </c>
      <c r="V28" s="297">
        <f t="shared" si="2"/>
        <v>0</v>
      </c>
      <c r="W28" s="297">
        <f t="shared" si="3"/>
        <v>0</v>
      </c>
      <c r="X28" s="175"/>
      <c r="Y28" s="298"/>
      <c r="Z28" s="298"/>
      <c r="AA28" s="298"/>
      <c r="AB28" s="298"/>
      <c r="AC28" s="298"/>
      <c r="AD28" s="298"/>
      <c r="AE28" s="298"/>
      <c r="AF28" s="299"/>
      <c r="AG28" s="298"/>
      <c r="AH28" s="215"/>
      <c r="AI28" s="300"/>
      <c r="AJ28" s="300"/>
      <c r="AK28" s="300"/>
      <c r="AL28" s="300"/>
      <c r="AM28" s="300"/>
      <c r="AN28" s="300"/>
      <c r="AO28" s="300"/>
      <c r="AP28" s="300"/>
      <c r="AR28" s="301"/>
      <c r="AS28" s="301"/>
      <c r="AT28" s="301"/>
      <c r="AU28" s="301"/>
      <c r="AV28" s="301"/>
      <c r="AW28" s="301"/>
      <c r="AX28" s="301"/>
      <c r="AY28" s="301"/>
      <c r="AZ28" s="302"/>
      <c r="BA28" s="300"/>
      <c r="BB28" s="300"/>
      <c r="BC28" s="300"/>
      <c r="BD28" s="300"/>
      <c r="BE28" s="300"/>
      <c r="BF28" s="300"/>
      <c r="BG28" s="300"/>
      <c r="BH28" s="300"/>
      <c r="BI28" s="215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4"/>
      <c r="CC28" s="297"/>
      <c r="CD28" s="297"/>
      <c r="CE28" s="297"/>
      <c r="CF28" s="297"/>
      <c r="CG28" s="297"/>
      <c r="CH28" s="297"/>
      <c r="CI28" s="297"/>
      <c r="CJ28" s="175"/>
      <c r="CK28" s="305"/>
      <c r="CL28" s="306"/>
      <c r="CM28" s="306"/>
      <c r="CN28" s="306"/>
      <c r="CO28" s="306"/>
      <c r="CP28" s="306"/>
      <c r="CQ28" s="306"/>
      <c r="CR28" s="306"/>
      <c r="CS28" s="306"/>
      <c r="CU28" s="306"/>
      <c r="CV28" s="306"/>
      <c r="CW28" s="306"/>
      <c r="CX28" s="306"/>
      <c r="CY28" s="306"/>
      <c r="CZ28" s="306"/>
      <c r="DA28" s="306"/>
      <c r="DB28" s="306"/>
      <c r="DC28" s="306"/>
      <c r="DE28" s="306"/>
      <c r="DF28" s="306"/>
      <c r="DG28" s="306"/>
      <c r="DH28" s="306"/>
      <c r="DI28" s="306"/>
      <c r="DJ28" s="306"/>
      <c r="DK28" s="232"/>
      <c r="DL28" s="232"/>
      <c r="DN28" s="307">
        <f t="shared" si="4"/>
        <v>0</v>
      </c>
      <c r="DO28" s="307">
        <f t="shared" si="4"/>
        <v>0</v>
      </c>
      <c r="DP28" s="173">
        <f t="shared" si="5"/>
        <v>0</v>
      </c>
    </row>
    <row r="29" spans="1:120">
      <c r="A29" s="168">
        <v>4661</v>
      </c>
      <c r="B29" s="2">
        <v>140524</v>
      </c>
      <c r="C29" s="2" t="s">
        <v>175</v>
      </c>
      <c r="D29" s="175"/>
      <c r="E29" s="267">
        <v>0</v>
      </c>
      <c r="F29" s="267">
        <v>0</v>
      </c>
      <c r="G29" s="267">
        <v>0</v>
      </c>
      <c r="H29" s="267">
        <v>0</v>
      </c>
      <c r="I29" s="267">
        <v>0</v>
      </c>
      <c r="J29" s="267">
        <v>0</v>
      </c>
      <c r="K29" s="267">
        <v>0</v>
      </c>
      <c r="L29" s="267">
        <f t="shared" si="0"/>
        <v>0</v>
      </c>
      <c r="M29" s="267">
        <f t="shared" si="1"/>
        <v>0</v>
      </c>
      <c r="N29" s="175"/>
      <c r="O29" s="297">
        <v>0</v>
      </c>
      <c r="P29" s="297">
        <v>0</v>
      </c>
      <c r="Q29" s="297">
        <v>0</v>
      </c>
      <c r="R29" s="297">
        <v>0</v>
      </c>
      <c r="S29" s="297">
        <v>0</v>
      </c>
      <c r="T29" s="297">
        <v>0</v>
      </c>
      <c r="U29" s="297">
        <v>0</v>
      </c>
      <c r="V29" s="297">
        <f t="shared" si="2"/>
        <v>0</v>
      </c>
      <c r="W29" s="297">
        <f t="shared" si="3"/>
        <v>0</v>
      </c>
      <c r="X29" s="175"/>
      <c r="Y29" s="298"/>
      <c r="Z29" s="298"/>
      <c r="AA29" s="298"/>
      <c r="AB29" s="298"/>
      <c r="AC29" s="298"/>
      <c r="AD29" s="298"/>
      <c r="AE29" s="298"/>
      <c r="AF29" s="299"/>
      <c r="AG29" s="298"/>
      <c r="AH29" s="215"/>
      <c r="AI29" s="300"/>
      <c r="AJ29" s="300"/>
      <c r="AK29" s="300"/>
      <c r="AL29" s="300"/>
      <c r="AM29" s="300"/>
      <c r="AN29" s="300"/>
      <c r="AO29" s="300"/>
      <c r="AP29" s="300"/>
      <c r="AR29" s="301"/>
      <c r="AS29" s="301"/>
      <c r="AT29" s="301"/>
      <c r="AU29" s="301"/>
      <c r="AV29" s="301"/>
      <c r="AW29" s="301"/>
      <c r="AX29" s="301"/>
      <c r="AY29" s="301"/>
      <c r="AZ29" s="302"/>
      <c r="BA29" s="300"/>
      <c r="BB29" s="300"/>
      <c r="BC29" s="300"/>
      <c r="BD29" s="300"/>
      <c r="BE29" s="300"/>
      <c r="BF29" s="300"/>
      <c r="BG29" s="300"/>
      <c r="BH29" s="300"/>
      <c r="BI29" s="215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4"/>
      <c r="CC29" s="297"/>
      <c r="CD29" s="297"/>
      <c r="CE29" s="297"/>
      <c r="CF29" s="297"/>
      <c r="CG29" s="297"/>
      <c r="CH29" s="297"/>
      <c r="CI29" s="297"/>
      <c r="CJ29" s="175"/>
      <c r="CK29" s="305"/>
      <c r="CL29" s="306"/>
      <c r="CM29" s="306"/>
      <c r="CN29" s="306"/>
      <c r="CO29" s="306"/>
      <c r="CP29" s="306"/>
      <c r="CQ29" s="306"/>
      <c r="CR29" s="306"/>
      <c r="CS29" s="306"/>
      <c r="CU29" s="306"/>
      <c r="CV29" s="306"/>
      <c r="CW29" s="306"/>
      <c r="CX29" s="306"/>
      <c r="CY29" s="306"/>
      <c r="CZ29" s="306"/>
      <c r="DA29" s="306"/>
      <c r="DB29" s="306"/>
      <c r="DC29" s="306"/>
      <c r="DE29" s="306"/>
      <c r="DF29" s="306"/>
      <c r="DG29" s="306"/>
      <c r="DH29" s="306"/>
      <c r="DI29" s="306"/>
      <c r="DJ29" s="306"/>
      <c r="DK29" s="232"/>
      <c r="DL29" s="232"/>
      <c r="DN29" s="307">
        <f t="shared" si="4"/>
        <v>0</v>
      </c>
      <c r="DO29" s="307">
        <f t="shared" si="4"/>
        <v>0</v>
      </c>
      <c r="DP29" s="173">
        <f t="shared" si="5"/>
        <v>0</v>
      </c>
    </row>
    <row r="30" spans="1:120">
      <c r="A30" s="168">
        <v>4000</v>
      </c>
      <c r="B30" s="2">
        <v>136944</v>
      </c>
      <c r="C30" s="2" t="s">
        <v>176</v>
      </c>
      <c r="D30" s="175"/>
      <c r="E30" s="267">
        <v>0</v>
      </c>
      <c r="F30" s="267">
        <v>0</v>
      </c>
      <c r="G30" s="267">
        <v>0</v>
      </c>
      <c r="H30" s="267">
        <v>0</v>
      </c>
      <c r="I30" s="267">
        <v>0</v>
      </c>
      <c r="J30" s="267">
        <v>0</v>
      </c>
      <c r="K30" s="267">
        <v>0</v>
      </c>
      <c r="L30" s="267">
        <f t="shared" si="0"/>
        <v>0</v>
      </c>
      <c r="M30" s="267">
        <f t="shared" si="1"/>
        <v>0</v>
      </c>
      <c r="N30" s="175"/>
      <c r="O30" s="297">
        <v>0</v>
      </c>
      <c r="P30" s="297">
        <v>0</v>
      </c>
      <c r="Q30" s="297">
        <v>0</v>
      </c>
      <c r="R30" s="297">
        <v>0</v>
      </c>
      <c r="S30" s="297">
        <v>0</v>
      </c>
      <c r="T30" s="297">
        <v>0</v>
      </c>
      <c r="U30" s="297">
        <v>0</v>
      </c>
      <c r="V30" s="297">
        <f t="shared" si="2"/>
        <v>0</v>
      </c>
      <c r="W30" s="297">
        <f t="shared" si="3"/>
        <v>0</v>
      </c>
      <c r="X30" s="175"/>
      <c r="Y30" s="298"/>
      <c r="Z30" s="298"/>
      <c r="AA30" s="298"/>
      <c r="AB30" s="298"/>
      <c r="AC30" s="298"/>
      <c r="AD30" s="298"/>
      <c r="AE30" s="298"/>
      <c r="AF30" s="299"/>
      <c r="AG30" s="298"/>
      <c r="AH30" s="215"/>
      <c r="AI30" s="300"/>
      <c r="AJ30" s="300"/>
      <c r="AK30" s="300"/>
      <c r="AL30" s="300"/>
      <c r="AM30" s="300"/>
      <c r="AN30" s="300"/>
      <c r="AO30" s="300"/>
      <c r="AP30" s="300"/>
      <c r="AR30" s="301"/>
      <c r="AS30" s="301"/>
      <c r="AT30" s="301"/>
      <c r="AU30" s="301"/>
      <c r="AV30" s="301"/>
      <c r="AW30" s="301"/>
      <c r="AX30" s="301"/>
      <c r="AY30" s="301"/>
      <c r="AZ30" s="302"/>
      <c r="BA30" s="300"/>
      <c r="BB30" s="300"/>
      <c r="BC30" s="300"/>
      <c r="BD30" s="300"/>
      <c r="BE30" s="300"/>
      <c r="BF30" s="300"/>
      <c r="BG30" s="300"/>
      <c r="BH30" s="300"/>
      <c r="BI30" s="215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4"/>
      <c r="CC30" s="297"/>
      <c r="CD30" s="297"/>
      <c r="CE30" s="297"/>
      <c r="CF30" s="297"/>
      <c r="CG30" s="297"/>
      <c r="CH30" s="297"/>
      <c r="CI30" s="297"/>
      <c r="CJ30" s="175"/>
      <c r="CK30" s="305"/>
      <c r="CL30" s="306"/>
      <c r="CM30" s="306"/>
      <c r="CN30" s="306"/>
      <c r="CO30" s="306"/>
      <c r="CP30" s="306"/>
      <c r="CQ30" s="306"/>
      <c r="CR30" s="306"/>
      <c r="CS30" s="306"/>
      <c r="CU30" s="306"/>
      <c r="CV30" s="306"/>
      <c r="CW30" s="306"/>
      <c r="CX30" s="306"/>
      <c r="CY30" s="306"/>
      <c r="CZ30" s="306"/>
      <c r="DA30" s="306"/>
      <c r="DB30" s="306"/>
      <c r="DC30" s="306"/>
      <c r="DE30" s="306"/>
      <c r="DF30" s="306"/>
      <c r="DG30" s="306"/>
      <c r="DH30" s="306"/>
      <c r="DI30" s="306"/>
      <c r="DJ30" s="306"/>
      <c r="DK30" s="232"/>
      <c r="DL30" s="232"/>
      <c r="DN30" s="307">
        <f t="shared" si="4"/>
        <v>0</v>
      </c>
      <c r="DO30" s="307">
        <f t="shared" si="4"/>
        <v>0</v>
      </c>
      <c r="DP30" s="173">
        <f t="shared" si="5"/>
        <v>0</v>
      </c>
    </row>
    <row r="31" spans="1:120">
      <c r="A31" s="168">
        <v>4044</v>
      </c>
      <c r="B31" s="2">
        <v>149042</v>
      </c>
      <c r="C31" s="2" t="s">
        <v>177</v>
      </c>
      <c r="D31" s="175"/>
      <c r="E31" s="267">
        <v>0</v>
      </c>
      <c r="F31" s="267">
        <v>0</v>
      </c>
      <c r="G31" s="267">
        <v>0</v>
      </c>
      <c r="H31" s="267">
        <v>0</v>
      </c>
      <c r="I31" s="267">
        <v>0</v>
      </c>
      <c r="J31" s="267">
        <v>0</v>
      </c>
      <c r="K31" s="267">
        <v>0</v>
      </c>
      <c r="L31" s="267">
        <f t="shared" si="0"/>
        <v>0</v>
      </c>
      <c r="M31" s="267">
        <f t="shared" si="1"/>
        <v>0</v>
      </c>
      <c r="N31" s="175"/>
      <c r="O31" s="297">
        <v>0</v>
      </c>
      <c r="P31" s="297">
        <v>0</v>
      </c>
      <c r="Q31" s="297">
        <v>0</v>
      </c>
      <c r="R31" s="297">
        <v>0</v>
      </c>
      <c r="S31" s="297">
        <v>0</v>
      </c>
      <c r="T31" s="297">
        <v>0</v>
      </c>
      <c r="U31" s="297">
        <v>0</v>
      </c>
      <c r="V31" s="297">
        <f t="shared" si="2"/>
        <v>0</v>
      </c>
      <c r="W31" s="297">
        <f t="shared" si="3"/>
        <v>0</v>
      </c>
      <c r="X31" s="175"/>
      <c r="Y31" s="298"/>
      <c r="Z31" s="298"/>
      <c r="AA31" s="298"/>
      <c r="AB31" s="298"/>
      <c r="AC31" s="298"/>
      <c r="AD31" s="298"/>
      <c r="AE31" s="298"/>
      <c r="AF31" s="299"/>
      <c r="AG31" s="298"/>
      <c r="AH31" s="215"/>
      <c r="AI31" s="300"/>
      <c r="AJ31" s="300"/>
      <c r="AK31" s="300"/>
      <c r="AL31" s="300"/>
      <c r="AM31" s="300"/>
      <c r="AN31" s="300"/>
      <c r="AO31" s="300"/>
      <c r="AP31" s="300"/>
      <c r="AR31" s="301"/>
      <c r="AS31" s="301"/>
      <c r="AT31" s="301"/>
      <c r="AU31" s="301"/>
      <c r="AV31" s="301"/>
      <c r="AW31" s="301"/>
      <c r="AX31" s="301"/>
      <c r="AY31" s="301"/>
      <c r="AZ31" s="302"/>
      <c r="BA31" s="300"/>
      <c r="BB31" s="300"/>
      <c r="BC31" s="300"/>
      <c r="BD31" s="300"/>
      <c r="BE31" s="300"/>
      <c r="BF31" s="300"/>
      <c r="BG31" s="300"/>
      <c r="BH31" s="300"/>
      <c r="BI31" s="215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4"/>
      <c r="CC31" s="297"/>
      <c r="CD31" s="297"/>
      <c r="CE31" s="297"/>
      <c r="CF31" s="297"/>
      <c r="CG31" s="297"/>
      <c r="CH31" s="297"/>
      <c r="CI31" s="297"/>
      <c r="CJ31" s="175"/>
      <c r="CK31" s="305"/>
      <c r="CL31" s="306"/>
      <c r="CM31" s="306"/>
      <c r="CN31" s="306"/>
      <c r="CO31" s="306"/>
      <c r="CP31" s="306"/>
      <c r="CQ31" s="306"/>
      <c r="CR31" s="306"/>
      <c r="CS31" s="306"/>
      <c r="CU31" s="306"/>
      <c r="CV31" s="306"/>
      <c r="CW31" s="306"/>
      <c r="CX31" s="306"/>
      <c r="CY31" s="306"/>
      <c r="CZ31" s="306"/>
      <c r="DA31" s="306"/>
      <c r="DB31" s="306"/>
      <c r="DC31" s="306"/>
      <c r="DE31" s="306"/>
      <c r="DF31" s="306"/>
      <c r="DG31" s="306"/>
      <c r="DH31" s="306"/>
      <c r="DI31" s="306"/>
      <c r="DJ31" s="306"/>
      <c r="DK31" s="232"/>
      <c r="DL31" s="232"/>
      <c r="DN31" s="307">
        <f t="shared" si="4"/>
        <v>0</v>
      </c>
      <c r="DO31" s="307">
        <f t="shared" si="4"/>
        <v>0</v>
      </c>
      <c r="DP31" s="173">
        <f t="shared" si="5"/>
        <v>0</v>
      </c>
    </row>
    <row r="32" spans="1:120">
      <c r="A32" s="168">
        <v>4043</v>
      </c>
      <c r="B32" s="2">
        <v>148635</v>
      </c>
      <c r="C32" s="2" t="s">
        <v>178</v>
      </c>
      <c r="D32" s="175"/>
      <c r="E32" s="267">
        <v>0</v>
      </c>
      <c r="F32" s="267">
        <v>0</v>
      </c>
      <c r="G32" s="267">
        <v>0</v>
      </c>
      <c r="H32" s="267">
        <v>0</v>
      </c>
      <c r="I32" s="267">
        <v>0</v>
      </c>
      <c r="J32" s="267">
        <v>0</v>
      </c>
      <c r="K32" s="267">
        <v>0</v>
      </c>
      <c r="L32" s="267">
        <f t="shared" si="0"/>
        <v>0</v>
      </c>
      <c r="M32" s="267">
        <f t="shared" si="1"/>
        <v>0</v>
      </c>
      <c r="N32" s="175"/>
      <c r="O32" s="297">
        <v>0</v>
      </c>
      <c r="P32" s="297">
        <v>0</v>
      </c>
      <c r="Q32" s="297">
        <v>0</v>
      </c>
      <c r="R32" s="297">
        <v>0</v>
      </c>
      <c r="S32" s="297">
        <v>0</v>
      </c>
      <c r="T32" s="297">
        <v>0</v>
      </c>
      <c r="U32" s="297">
        <v>0</v>
      </c>
      <c r="V32" s="297">
        <f t="shared" si="2"/>
        <v>0</v>
      </c>
      <c r="W32" s="297">
        <f t="shared" si="3"/>
        <v>0</v>
      </c>
      <c r="X32" s="175"/>
      <c r="Y32" s="298"/>
      <c r="Z32" s="298"/>
      <c r="AA32" s="298"/>
      <c r="AB32" s="298"/>
      <c r="AC32" s="298"/>
      <c r="AD32" s="298"/>
      <c r="AE32" s="298"/>
      <c r="AF32" s="299"/>
      <c r="AG32" s="298"/>
      <c r="AH32" s="215"/>
      <c r="AI32" s="300"/>
      <c r="AJ32" s="300"/>
      <c r="AK32" s="300"/>
      <c r="AL32" s="300"/>
      <c r="AM32" s="300"/>
      <c r="AN32" s="300"/>
      <c r="AO32" s="300"/>
      <c r="AP32" s="300"/>
      <c r="AR32" s="301"/>
      <c r="AS32" s="301"/>
      <c r="AT32" s="301"/>
      <c r="AU32" s="301"/>
      <c r="AV32" s="301"/>
      <c r="AW32" s="301"/>
      <c r="AX32" s="301"/>
      <c r="AY32" s="301"/>
      <c r="AZ32" s="302"/>
      <c r="BA32" s="300"/>
      <c r="BB32" s="300"/>
      <c r="BC32" s="300"/>
      <c r="BD32" s="300"/>
      <c r="BE32" s="300"/>
      <c r="BF32" s="300"/>
      <c r="BG32" s="300"/>
      <c r="BH32" s="300"/>
      <c r="BI32" s="215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4"/>
      <c r="CC32" s="297"/>
      <c r="CD32" s="297"/>
      <c r="CE32" s="297"/>
      <c r="CF32" s="297"/>
      <c r="CG32" s="297"/>
      <c r="CH32" s="297"/>
      <c r="CI32" s="297"/>
      <c r="CJ32" s="175"/>
      <c r="CK32" s="305"/>
      <c r="CL32" s="306"/>
      <c r="CM32" s="306"/>
      <c r="CN32" s="306"/>
      <c r="CO32" s="306"/>
      <c r="CP32" s="306"/>
      <c r="CQ32" s="306"/>
      <c r="CR32" s="306"/>
      <c r="CS32" s="306"/>
      <c r="CU32" s="306"/>
      <c r="CV32" s="306"/>
      <c r="CW32" s="306"/>
      <c r="CX32" s="306"/>
      <c r="CY32" s="306"/>
      <c r="CZ32" s="306"/>
      <c r="DA32" s="306"/>
      <c r="DB32" s="306"/>
      <c r="DC32" s="306"/>
      <c r="DE32" s="306"/>
      <c r="DF32" s="306"/>
      <c r="DG32" s="306"/>
      <c r="DH32" s="306"/>
      <c r="DI32" s="306"/>
      <c r="DJ32" s="306"/>
      <c r="DK32" s="232"/>
      <c r="DL32" s="232"/>
      <c r="DN32" s="307">
        <f t="shared" si="4"/>
        <v>0</v>
      </c>
      <c r="DO32" s="307">
        <f t="shared" si="4"/>
        <v>0</v>
      </c>
      <c r="DP32" s="173">
        <f t="shared" si="5"/>
        <v>0</v>
      </c>
    </row>
    <row r="33" spans="1:120">
      <c r="A33" s="168">
        <v>2171</v>
      </c>
      <c r="B33" s="2">
        <v>144337</v>
      </c>
      <c r="C33" s="2" t="s">
        <v>179</v>
      </c>
      <c r="D33" s="175"/>
      <c r="E33" s="267">
        <v>0</v>
      </c>
      <c r="F33" s="267">
        <v>0</v>
      </c>
      <c r="G33" s="267">
        <v>25716.600000000002</v>
      </c>
      <c r="H33" s="267">
        <v>1345.5</v>
      </c>
      <c r="I33" s="267">
        <v>447.71999999999997</v>
      </c>
      <c r="J33" s="267">
        <v>534.30000000000007</v>
      </c>
      <c r="K33" s="267">
        <v>0</v>
      </c>
      <c r="L33" s="267">
        <f t="shared" si="0"/>
        <v>28044.120000000003</v>
      </c>
      <c r="M33" s="267">
        <f t="shared" si="1"/>
        <v>22435.296000000002</v>
      </c>
      <c r="N33" s="175"/>
      <c r="O33" s="297">
        <v>0</v>
      </c>
      <c r="P33" s="297">
        <v>0</v>
      </c>
      <c r="Q33" s="297">
        <v>22042.799999999999</v>
      </c>
      <c r="R33" s="297">
        <v>896.99999999999989</v>
      </c>
      <c r="S33" s="297">
        <v>298.48</v>
      </c>
      <c r="T33" s="297">
        <v>368.55</v>
      </c>
      <c r="U33" s="297">
        <v>0</v>
      </c>
      <c r="V33" s="297">
        <f t="shared" si="2"/>
        <v>23606.829999999998</v>
      </c>
      <c r="W33" s="297">
        <f t="shared" si="3"/>
        <v>18885.464</v>
      </c>
      <c r="X33" s="175"/>
      <c r="Y33" s="298"/>
      <c r="Z33" s="298"/>
      <c r="AA33" s="298"/>
      <c r="AB33" s="298"/>
      <c r="AC33" s="298"/>
      <c r="AD33" s="298"/>
      <c r="AE33" s="298"/>
      <c r="AF33" s="299"/>
      <c r="AG33" s="298"/>
      <c r="AH33" s="215"/>
      <c r="AI33" s="300"/>
      <c r="AJ33" s="300"/>
      <c r="AK33" s="300"/>
      <c r="AL33" s="300"/>
      <c r="AM33" s="300"/>
      <c r="AN33" s="300"/>
      <c r="AO33" s="300"/>
      <c r="AP33" s="300"/>
      <c r="AR33" s="301"/>
      <c r="AS33" s="301"/>
      <c r="AT33" s="301"/>
      <c r="AU33" s="301"/>
      <c r="AV33" s="301"/>
      <c r="AW33" s="301"/>
      <c r="AX33" s="301"/>
      <c r="AY33" s="301"/>
      <c r="AZ33" s="302"/>
      <c r="BA33" s="300"/>
      <c r="BB33" s="300"/>
      <c r="BC33" s="300"/>
      <c r="BD33" s="300"/>
      <c r="BE33" s="300"/>
      <c r="BF33" s="300"/>
      <c r="BG33" s="300"/>
      <c r="BH33" s="300"/>
      <c r="BI33" s="215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4"/>
      <c r="CC33" s="297"/>
      <c r="CD33" s="297"/>
      <c r="CE33" s="297"/>
      <c r="CF33" s="297"/>
      <c r="CG33" s="297"/>
      <c r="CH33" s="297"/>
      <c r="CI33" s="297"/>
      <c r="CJ33" s="175"/>
      <c r="CK33" s="305"/>
      <c r="CL33" s="306"/>
      <c r="CM33" s="306"/>
      <c r="CN33" s="306"/>
      <c r="CO33" s="306"/>
      <c r="CP33" s="306"/>
      <c r="CQ33" s="306"/>
      <c r="CR33" s="306"/>
      <c r="CS33" s="306"/>
      <c r="CU33" s="306"/>
      <c r="CV33" s="306"/>
      <c r="CW33" s="306"/>
      <c r="CX33" s="306"/>
      <c r="CY33" s="306"/>
      <c r="CZ33" s="306"/>
      <c r="DA33" s="306"/>
      <c r="DB33" s="306"/>
      <c r="DC33" s="306"/>
      <c r="DE33" s="306"/>
      <c r="DF33" s="306"/>
      <c r="DG33" s="306"/>
      <c r="DH33" s="306"/>
      <c r="DI33" s="306"/>
      <c r="DJ33" s="306"/>
      <c r="DK33" s="232"/>
      <c r="DL33" s="232"/>
      <c r="DN33" s="307">
        <f t="shared" si="4"/>
        <v>51650.950000000004</v>
      </c>
      <c r="DO33" s="307">
        <f t="shared" si="4"/>
        <v>0</v>
      </c>
      <c r="DP33" s="173">
        <f t="shared" si="5"/>
        <v>51650.950000000004</v>
      </c>
    </row>
    <row r="34" spans="1:120">
      <c r="A34" s="168">
        <v>4017</v>
      </c>
      <c r="B34" s="2">
        <v>141318</v>
      </c>
      <c r="C34" s="2" t="s">
        <v>180</v>
      </c>
      <c r="D34" s="175"/>
      <c r="E34" s="267">
        <v>0</v>
      </c>
      <c r="F34" s="267">
        <v>0</v>
      </c>
      <c r="G34" s="267">
        <v>0</v>
      </c>
      <c r="H34" s="267">
        <v>0</v>
      </c>
      <c r="I34" s="267">
        <v>0</v>
      </c>
      <c r="J34" s="267">
        <v>0</v>
      </c>
      <c r="K34" s="267">
        <v>0</v>
      </c>
      <c r="L34" s="267">
        <f t="shared" si="0"/>
        <v>0</v>
      </c>
      <c r="M34" s="267">
        <f t="shared" si="1"/>
        <v>0</v>
      </c>
      <c r="N34" s="175"/>
      <c r="O34" s="297">
        <v>0</v>
      </c>
      <c r="P34" s="297">
        <v>0</v>
      </c>
      <c r="Q34" s="297">
        <v>0</v>
      </c>
      <c r="R34" s="297">
        <v>0</v>
      </c>
      <c r="S34" s="297">
        <v>0</v>
      </c>
      <c r="T34" s="297">
        <v>0</v>
      </c>
      <c r="U34" s="297">
        <v>0</v>
      </c>
      <c r="V34" s="297">
        <f t="shared" si="2"/>
        <v>0</v>
      </c>
      <c r="W34" s="297">
        <f t="shared" si="3"/>
        <v>0</v>
      </c>
      <c r="X34" s="175"/>
      <c r="Y34" s="298"/>
      <c r="Z34" s="298"/>
      <c r="AA34" s="298"/>
      <c r="AB34" s="298"/>
      <c r="AC34" s="298"/>
      <c r="AD34" s="298"/>
      <c r="AE34" s="298"/>
      <c r="AF34" s="299"/>
      <c r="AG34" s="298"/>
      <c r="AH34" s="215"/>
      <c r="AI34" s="300"/>
      <c r="AJ34" s="300"/>
      <c r="AK34" s="300"/>
      <c r="AL34" s="300"/>
      <c r="AM34" s="300"/>
      <c r="AN34" s="300"/>
      <c r="AO34" s="300"/>
      <c r="AP34" s="300"/>
      <c r="AR34" s="301"/>
      <c r="AS34" s="301"/>
      <c r="AT34" s="301"/>
      <c r="AU34" s="301"/>
      <c r="AV34" s="301"/>
      <c r="AW34" s="301"/>
      <c r="AX34" s="301"/>
      <c r="AY34" s="301"/>
      <c r="AZ34" s="302"/>
      <c r="BA34" s="300"/>
      <c r="BB34" s="300"/>
      <c r="BC34" s="300"/>
      <c r="BD34" s="300"/>
      <c r="BE34" s="300"/>
      <c r="BF34" s="300"/>
      <c r="BG34" s="300"/>
      <c r="BH34" s="300"/>
      <c r="BI34" s="215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4"/>
      <c r="CC34" s="297"/>
      <c r="CD34" s="297"/>
      <c r="CE34" s="297"/>
      <c r="CF34" s="297"/>
      <c r="CG34" s="297"/>
      <c r="CH34" s="297"/>
      <c r="CI34" s="297"/>
      <c r="CJ34" s="175"/>
      <c r="CK34" s="305"/>
      <c r="CL34" s="306"/>
      <c r="CM34" s="306"/>
      <c r="CN34" s="306"/>
      <c r="CO34" s="306"/>
      <c r="CP34" s="306"/>
      <c r="CQ34" s="306"/>
      <c r="CR34" s="306"/>
      <c r="CS34" s="306"/>
      <c r="CU34" s="306"/>
      <c r="CV34" s="306"/>
      <c r="CW34" s="306"/>
      <c r="CX34" s="306"/>
      <c r="CY34" s="306"/>
      <c r="CZ34" s="306"/>
      <c r="DA34" s="306"/>
      <c r="DB34" s="306"/>
      <c r="DC34" s="306"/>
      <c r="DE34" s="306"/>
      <c r="DF34" s="306"/>
      <c r="DG34" s="306"/>
      <c r="DH34" s="306"/>
      <c r="DI34" s="306"/>
      <c r="DJ34" s="306"/>
      <c r="DK34" s="232"/>
      <c r="DL34" s="232"/>
      <c r="DN34" s="307">
        <f t="shared" si="4"/>
        <v>0</v>
      </c>
      <c r="DO34" s="307">
        <f t="shared" si="4"/>
        <v>0</v>
      </c>
      <c r="DP34" s="173">
        <f t="shared" si="5"/>
        <v>0</v>
      </c>
    </row>
    <row r="35" spans="1:120">
      <c r="A35" s="168">
        <v>7038</v>
      </c>
      <c r="B35" s="2">
        <v>144042</v>
      </c>
      <c r="C35" s="2" t="s">
        <v>181</v>
      </c>
      <c r="D35" s="175"/>
      <c r="E35" s="267"/>
      <c r="F35" s="267"/>
      <c r="G35" s="267"/>
      <c r="H35" s="267"/>
      <c r="I35" s="267"/>
      <c r="J35" s="267"/>
      <c r="K35" s="267"/>
      <c r="L35" s="267"/>
      <c r="M35" s="267"/>
      <c r="N35" s="175"/>
      <c r="O35" s="297"/>
      <c r="P35" s="297"/>
      <c r="Q35" s="297"/>
      <c r="R35" s="297"/>
      <c r="S35" s="297"/>
      <c r="T35" s="297"/>
      <c r="U35" s="297"/>
      <c r="V35" s="297"/>
      <c r="W35" s="297"/>
      <c r="X35" s="175"/>
      <c r="Y35" s="298"/>
      <c r="Z35" s="298"/>
      <c r="AA35" s="298"/>
      <c r="AB35" s="298"/>
      <c r="AC35" s="298"/>
      <c r="AD35" s="298"/>
      <c r="AE35" s="298"/>
      <c r="AF35" s="299"/>
      <c r="AG35" s="298"/>
      <c r="AH35" s="215"/>
      <c r="AI35" s="300"/>
      <c r="AJ35" s="300"/>
      <c r="AK35" s="300"/>
      <c r="AL35" s="300"/>
      <c r="AM35" s="300"/>
      <c r="AN35" s="300"/>
      <c r="AO35" s="300"/>
      <c r="AP35" s="300"/>
      <c r="AR35" s="301"/>
      <c r="AS35" s="301"/>
      <c r="AT35" s="301"/>
      <c r="AU35" s="301"/>
      <c r="AV35" s="301"/>
      <c r="AW35" s="301"/>
      <c r="AX35" s="301"/>
      <c r="AY35" s="301"/>
      <c r="AZ35" s="302"/>
      <c r="BA35" s="300"/>
      <c r="BB35" s="300"/>
      <c r="BC35" s="300"/>
      <c r="BD35" s="300"/>
      <c r="BE35" s="300"/>
      <c r="BF35" s="300"/>
      <c r="BG35" s="300"/>
      <c r="BH35" s="300"/>
      <c r="BI35" s="215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4"/>
      <c r="CC35" s="297"/>
      <c r="CD35" s="297"/>
      <c r="CE35" s="297"/>
      <c r="CF35" s="297"/>
      <c r="CG35" s="297"/>
      <c r="CH35" s="297"/>
      <c r="CI35" s="297"/>
      <c r="CJ35" s="175"/>
      <c r="CK35" s="305"/>
      <c r="CL35" s="306"/>
      <c r="CM35" s="306"/>
      <c r="CN35" s="306"/>
      <c r="CO35" s="306"/>
      <c r="CP35" s="306"/>
      <c r="CQ35" s="306"/>
      <c r="CR35" s="306"/>
      <c r="CS35" s="306"/>
      <c r="CU35" s="306"/>
      <c r="CV35" s="306"/>
      <c r="CW35" s="306"/>
      <c r="CX35" s="306"/>
      <c r="CY35" s="306"/>
      <c r="CZ35" s="306"/>
      <c r="DA35" s="306"/>
      <c r="DB35" s="306"/>
      <c r="DC35" s="306"/>
      <c r="DE35" s="306"/>
      <c r="DF35" s="306"/>
      <c r="DG35" s="306"/>
      <c r="DH35" s="306"/>
      <c r="DI35" s="306"/>
      <c r="DJ35" s="306"/>
      <c r="DK35" s="232"/>
      <c r="DL35" s="232"/>
      <c r="DN35" s="307">
        <f t="shared" si="4"/>
        <v>0</v>
      </c>
      <c r="DO35" s="307">
        <f t="shared" si="4"/>
        <v>0</v>
      </c>
      <c r="DP35" s="173">
        <f t="shared" si="5"/>
        <v>0</v>
      </c>
    </row>
    <row r="36" spans="1:120">
      <c r="A36" s="168">
        <v>2238</v>
      </c>
      <c r="B36" s="2">
        <v>151212</v>
      </c>
      <c r="C36" s="2" t="s">
        <v>9</v>
      </c>
      <c r="D36" s="175"/>
      <c r="E36" s="267">
        <v>0</v>
      </c>
      <c r="F36" s="267">
        <v>0</v>
      </c>
      <c r="G36" s="267">
        <v>40411.800000000003</v>
      </c>
      <c r="H36" s="267">
        <v>2242.5</v>
      </c>
      <c r="I36" s="267">
        <v>0</v>
      </c>
      <c r="J36" s="267">
        <v>1146.6000000000001</v>
      </c>
      <c r="K36" s="267">
        <v>0</v>
      </c>
      <c r="L36" s="267">
        <f t="shared" si="0"/>
        <v>43800.9</v>
      </c>
      <c r="M36" s="267">
        <f t="shared" si="1"/>
        <v>35040.720000000001</v>
      </c>
      <c r="N36" s="175"/>
      <c r="O36" s="297">
        <v>0</v>
      </c>
      <c r="P36" s="297">
        <v>0</v>
      </c>
      <c r="Q36" s="297">
        <v>0</v>
      </c>
      <c r="R36" s="297">
        <v>0</v>
      </c>
      <c r="S36" s="297">
        <v>0</v>
      </c>
      <c r="T36" s="297">
        <v>0</v>
      </c>
      <c r="U36" s="297">
        <v>0</v>
      </c>
      <c r="V36" s="297">
        <f t="shared" si="2"/>
        <v>0</v>
      </c>
      <c r="W36" s="297">
        <f t="shared" si="3"/>
        <v>0</v>
      </c>
      <c r="X36" s="175"/>
      <c r="Y36" s="298"/>
      <c r="Z36" s="298"/>
      <c r="AA36" s="298"/>
      <c r="AB36" s="298"/>
      <c r="AC36" s="298"/>
      <c r="AD36" s="298"/>
      <c r="AE36" s="298"/>
      <c r="AF36" s="299"/>
      <c r="AG36" s="298"/>
      <c r="AH36" s="215"/>
      <c r="AI36" s="300"/>
      <c r="AJ36" s="300"/>
      <c r="AK36" s="300"/>
      <c r="AL36" s="300"/>
      <c r="AM36" s="300"/>
      <c r="AN36" s="300"/>
      <c r="AO36" s="300"/>
      <c r="AP36" s="300"/>
      <c r="AR36" s="301"/>
      <c r="AS36" s="301"/>
      <c r="AT36" s="301"/>
      <c r="AU36" s="301"/>
      <c r="AV36" s="301"/>
      <c r="AW36" s="301"/>
      <c r="AX36" s="301"/>
      <c r="AY36" s="301"/>
      <c r="AZ36" s="302"/>
      <c r="BA36" s="300"/>
      <c r="BB36" s="300"/>
      <c r="BC36" s="300"/>
      <c r="BD36" s="300"/>
      <c r="BE36" s="300"/>
      <c r="BF36" s="300"/>
      <c r="BG36" s="300"/>
      <c r="BH36" s="300"/>
      <c r="BI36" s="215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4"/>
      <c r="CC36" s="297"/>
      <c r="CD36" s="297"/>
      <c r="CE36" s="297"/>
      <c r="CF36" s="297"/>
      <c r="CG36" s="297"/>
      <c r="CH36" s="297"/>
      <c r="CI36" s="297"/>
      <c r="CJ36" s="175"/>
      <c r="CK36" s="305"/>
      <c r="CL36" s="306"/>
      <c r="CM36" s="306"/>
      <c r="CN36" s="306"/>
      <c r="CO36" s="306"/>
      <c r="CP36" s="306"/>
      <c r="CQ36" s="306"/>
      <c r="CR36" s="306"/>
      <c r="CS36" s="306"/>
      <c r="CU36" s="306"/>
      <c r="CV36" s="306"/>
      <c r="CW36" s="306"/>
      <c r="CX36" s="306"/>
      <c r="CY36" s="306"/>
      <c r="CZ36" s="306"/>
      <c r="DA36" s="306"/>
      <c r="DB36" s="306"/>
      <c r="DC36" s="306"/>
      <c r="DE36" s="306"/>
      <c r="DF36" s="306"/>
      <c r="DG36" s="306"/>
      <c r="DH36" s="306"/>
      <c r="DI36" s="306"/>
      <c r="DJ36" s="306"/>
      <c r="DK36" s="232"/>
      <c r="DL36" s="232"/>
      <c r="DN36" s="307">
        <f t="shared" si="4"/>
        <v>43800.9</v>
      </c>
      <c r="DO36" s="307">
        <f t="shared" si="4"/>
        <v>0</v>
      </c>
      <c r="DP36" s="173">
        <f t="shared" si="5"/>
        <v>43800.9</v>
      </c>
    </row>
    <row r="37" spans="1:120">
      <c r="A37" s="168">
        <v>2236</v>
      </c>
      <c r="B37" s="2">
        <v>151402</v>
      </c>
      <c r="C37" s="2" t="s">
        <v>10</v>
      </c>
      <c r="D37" s="175"/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  <c r="L37" s="267">
        <f t="shared" si="0"/>
        <v>0</v>
      </c>
      <c r="M37" s="267">
        <f t="shared" si="1"/>
        <v>0</v>
      </c>
      <c r="N37" s="175"/>
      <c r="O37" s="297">
        <v>0</v>
      </c>
      <c r="P37" s="297">
        <v>0</v>
      </c>
      <c r="Q37" s="297">
        <v>0</v>
      </c>
      <c r="R37" s="297">
        <v>0</v>
      </c>
      <c r="S37" s="297">
        <v>0</v>
      </c>
      <c r="T37" s="297">
        <v>0</v>
      </c>
      <c r="U37" s="297">
        <v>0</v>
      </c>
      <c r="V37" s="297">
        <f t="shared" si="2"/>
        <v>0</v>
      </c>
      <c r="W37" s="297">
        <f t="shared" si="3"/>
        <v>0</v>
      </c>
      <c r="X37" s="175"/>
      <c r="Y37" s="298"/>
      <c r="Z37" s="298"/>
      <c r="AA37" s="298"/>
      <c r="AB37" s="298"/>
      <c r="AC37" s="298"/>
      <c r="AD37" s="298"/>
      <c r="AE37" s="298"/>
      <c r="AF37" s="299"/>
      <c r="AG37" s="298"/>
      <c r="AH37" s="215"/>
      <c r="AI37" s="300"/>
      <c r="AJ37" s="300"/>
      <c r="AK37" s="300"/>
      <c r="AL37" s="300"/>
      <c r="AM37" s="300"/>
      <c r="AN37" s="300"/>
      <c r="AO37" s="300"/>
      <c r="AP37" s="300"/>
      <c r="AR37" s="301"/>
      <c r="AS37" s="301"/>
      <c r="AT37" s="301"/>
      <c r="AU37" s="301"/>
      <c r="AV37" s="301"/>
      <c r="AW37" s="301"/>
      <c r="AX37" s="301"/>
      <c r="AY37" s="301"/>
      <c r="AZ37" s="302"/>
      <c r="BA37" s="300"/>
      <c r="BB37" s="300"/>
      <c r="BC37" s="300"/>
      <c r="BD37" s="300"/>
      <c r="BE37" s="300"/>
      <c r="BF37" s="300"/>
      <c r="BG37" s="300"/>
      <c r="BH37" s="300"/>
      <c r="BI37" s="215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4"/>
      <c r="CC37" s="297"/>
      <c r="CD37" s="297"/>
      <c r="CE37" s="297"/>
      <c r="CF37" s="297"/>
      <c r="CG37" s="297"/>
      <c r="CH37" s="297"/>
      <c r="CI37" s="297"/>
      <c r="CJ37" s="175"/>
      <c r="CK37" s="305"/>
      <c r="CL37" s="306"/>
      <c r="CM37" s="306"/>
      <c r="CN37" s="306"/>
      <c r="CO37" s="306"/>
      <c r="CP37" s="306"/>
      <c r="CQ37" s="306"/>
      <c r="CR37" s="306"/>
      <c r="CS37" s="306"/>
      <c r="CU37" s="306"/>
      <c r="CV37" s="306"/>
      <c r="CW37" s="306"/>
      <c r="CX37" s="306"/>
      <c r="CY37" s="306"/>
      <c r="CZ37" s="306"/>
      <c r="DA37" s="306"/>
      <c r="DB37" s="306"/>
      <c r="DC37" s="306"/>
      <c r="DE37" s="306"/>
      <c r="DF37" s="306"/>
      <c r="DG37" s="306"/>
      <c r="DH37" s="306"/>
      <c r="DI37" s="306"/>
      <c r="DJ37" s="306"/>
      <c r="DK37" s="232"/>
      <c r="DL37" s="232"/>
      <c r="DN37" s="307">
        <f t="shared" si="4"/>
        <v>0</v>
      </c>
      <c r="DO37" s="307">
        <f t="shared" si="4"/>
        <v>0</v>
      </c>
      <c r="DP37" s="173">
        <f t="shared" si="5"/>
        <v>0</v>
      </c>
    </row>
    <row r="38" spans="1:120">
      <c r="A38" s="168">
        <v>4227</v>
      </c>
      <c r="B38" s="2">
        <v>139841</v>
      </c>
      <c r="C38" s="2" t="s">
        <v>182</v>
      </c>
      <c r="D38" s="175"/>
      <c r="E38" s="267">
        <v>0</v>
      </c>
      <c r="F38" s="267">
        <v>0</v>
      </c>
      <c r="G38" s="267">
        <v>0</v>
      </c>
      <c r="H38" s="267">
        <v>0</v>
      </c>
      <c r="I38" s="267">
        <v>0</v>
      </c>
      <c r="J38" s="267">
        <v>0</v>
      </c>
      <c r="K38" s="267">
        <v>0</v>
      </c>
      <c r="L38" s="267">
        <f t="shared" si="0"/>
        <v>0</v>
      </c>
      <c r="M38" s="267">
        <f t="shared" si="1"/>
        <v>0</v>
      </c>
      <c r="N38" s="175"/>
      <c r="O38" s="297">
        <v>0</v>
      </c>
      <c r="P38" s="297">
        <v>0</v>
      </c>
      <c r="Q38" s="297">
        <v>0</v>
      </c>
      <c r="R38" s="297">
        <v>0</v>
      </c>
      <c r="S38" s="297">
        <v>0</v>
      </c>
      <c r="T38" s="297">
        <v>0</v>
      </c>
      <c r="U38" s="297">
        <v>0</v>
      </c>
      <c r="V38" s="297">
        <f t="shared" si="2"/>
        <v>0</v>
      </c>
      <c r="W38" s="297">
        <f t="shared" si="3"/>
        <v>0</v>
      </c>
      <c r="X38" s="175"/>
      <c r="Y38" s="298"/>
      <c r="Z38" s="298"/>
      <c r="AA38" s="298"/>
      <c r="AB38" s="298"/>
      <c r="AC38" s="298"/>
      <c r="AD38" s="298"/>
      <c r="AE38" s="298"/>
      <c r="AF38" s="299"/>
      <c r="AG38" s="298"/>
      <c r="AH38" s="215"/>
      <c r="AI38" s="300"/>
      <c r="AJ38" s="300"/>
      <c r="AK38" s="300"/>
      <c r="AL38" s="300"/>
      <c r="AM38" s="300"/>
      <c r="AN38" s="300"/>
      <c r="AO38" s="300"/>
      <c r="AP38" s="300"/>
      <c r="AR38" s="301"/>
      <c r="AS38" s="301"/>
      <c r="AT38" s="301"/>
      <c r="AU38" s="301"/>
      <c r="AV38" s="301"/>
      <c r="AW38" s="301"/>
      <c r="AX38" s="301"/>
      <c r="AY38" s="301"/>
      <c r="AZ38" s="302"/>
      <c r="BA38" s="300"/>
      <c r="BB38" s="300"/>
      <c r="BC38" s="300"/>
      <c r="BD38" s="300"/>
      <c r="BE38" s="300"/>
      <c r="BF38" s="300"/>
      <c r="BG38" s="300"/>
      <c r="BH38" s="300"/>
      <c r="BI38" s="215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4"/>
      <c r="CC38" s="297"/>
      <c r="CD38" s="297"/>
      <c r="CE38" s="297"/>
      <c r="CF38" s="297"/>
      <c r="CG38" s="297"/>
      <c r="CH38" s="297"/>
      <c r="CI38" s="297"/>
      <c r="CJ38" s="175"/>
      <c r="CK38" s="305"/>
      <c r="CL38" s="306"/>
      <c r="CM38" s="306"/>
      <c r="CN38" s="306"/>
      <c r="CO38" s="306"/>
      <c r="CP38" s="306"/>
      <c r="CQ38" s="306"/>
      <c r="CR38" s="306"/>
      <c r="CS38" s="306"/>
      <c r="CU38" s="306"/>
      <c r="CV38" s="306"/>
      <c r="CW38" s="306"/>
      <c r="CX38" s="306"/>
      <c r="CY38" s="306"/>
      <c r="CZ38" s="306"/>
      <c r="DA38" s="306"/>
      <c r="DB38" s="306"/>
      <c r="DC38" s="306"/>
      <c r="DE38" s="306"/>
      <c r="DF38" s="306"/>
      <c r="DG38" s="306"/>
      <c r="DH38" s="306"/>
      <c r="DI38" s="306"/>
      <c r="DJ38" s="306"/>
      <c r="DK38" s="232"/>
      <c r="DL38" s="232"/>
      <c r="DN38" s="307">
        <f t="shared" si="4"/>
        <v>0</v>
      </c>
      <c r="DO38" s="307">
        <f t="shared" si="4"/>
        <v>0</v>
      </c>
      <c r="DP38" s="173">
        <f t="shared" si="5"/>
        <v>0</v>
      </c>
    </row>
    <row r="39" spans="1:120">
      <c r="A39" s="168">
        <v>2196</v>
      </c>
      <c r="B39" s="2">
        <v>146437</v>
      </c>
      <c r="C39" s="2" t="s">
        <v>183</v>
      </c>
      <c r="D39" s="175"/>
      <c r="E39" s="267">
        <v>0</v>
      </c>
      <c r="F39" s="267">
        <v>0</v>
      </c>
      <c r="G39" s="267">
        <v>28165.800000000003</v>
      </c>
      <c r="H39" s="267">
        <v>1793.9999999999998</v>
      </c>
      <c r="I39" s="267">
        <v>596.96</v>
      </c>
      <c r="J39" s="267">
        <v>1573.65</v>
      </c>
      <c r="K39" s="267">
        <v>0</v>
      </c>
      <c r="L39" s="267">
        <f t="shared" si="0"/>
        <v>32130.410000000003</v>
      </c>
      <c r="M39" s="267">
        <f t="shared" si="1"/>
        <v>25704.328000000005</v>
      </c>
      <c r="N39" s="175"/>
      <c r="O39" s="297">
        <v>0</v>
      </c>
      <c r="P39" s="297">
        <v>0</v>
      </c>
      <c r="Q39" s="297">
        <v>23267.4</v>
      </c>
      <c r="R39" s="297">
        <v>672.75</v>
      </c>
      <c r="S39" s="297">
        <v>223.85999999999999</v>
      </c>
      <c r="T39" s="297">
        <v>1331.85</v>
      </c>
      <c r="U39" s="297">
        <v>0</v>
      </c>
      <c r="V39" s="297">
        <f t="shared" si="2"/>
        <v>25495.86</v>
      </c>
      <c r="W39" s="297">
        <f t="shared" si="3"/>
        <v>20396.688000000002</v>
      </c>
      <c r="X39" s="175"/>
      <c r="Y39" s="298"/>
      <c r="Z39" s="298"/>
      <c r="AA39" s="298"/>
      <c r="AB39" s="298"/>
      <c r="AC39" s="298"/>
      <c r="AD39" s="298"/>
      <c r="AE39" s="298"/>
      <c r="AF39" s="299"/>
      <c r="AG39" s="298"/>
      <c r="AH39" s="215"/>
      <c r="AI39" s="300"/>
      <c r="AJ39" s="300"/>
      <c r="AK39" s="300"/>
      <c r="AL39" s="300"/>
      <c r="AM39" s="300"/>
      <c r="AN39" s="300"/>
      <c r="AO39" s="300"/>
      <c r="AP39" s="300"/>
      <c r="AR39" s="301"/>
      <c r="AS39" s="301"/>
      <c r="AT39" s="301"/>
      <c r="AU39" s="301"/>
      <c r="AV39" s="301"/>
      <c r="AW39" s="301"/>
      <c r="AX39" s="301"/>
      <c r="AY39" s="301"/>
      <c r="AZ39" s="302"/>
      <c r="BA39" s="300"/>
      <c r="BB39" s="300"/>
      <c r="BC39" s="300"/>
      <c r="BD39" s="300"/>
      <c r="BE39" s="300"/>
      <c r="BF39" s="300"/>
      <c r="BG39" s="300"/>
      <c r="BH39" s="300"/>
      <c r="BI39" s="215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4"/>
      <c r="CC39" s="297"/>
      <c r="CD39" s="297"/>
      <c r="CE39" s="297"/>
      <c r="CF39" s="297"/>
      <c r="CG39" s="297"/>
      <c r="CH39" s="297"/>
      <c r="CI39" s="297"/>
      <c r="CJ39" s="175"/>
      <c r="CK39" s="305"/>
      <c r="CL39" s="306"/>
      <c r="CM39" s="306"/>
      <c r="CN39" s="306"/>
      <c r="CO39" s="306"/>
      <c r="CP39" s="306"/>
      <c r="CQ39" s="306"/>
      <c r="CR39" s="306"/>
      <c r="CS39" s="306"/>
      <c r="CU39" s="306"/>
      <c r="CV39" s="306"/>
      <c r="CW39" s="306"/>
      <c r="CX39" s="306"/>
      <c r="CY39" s="306"/>
      <c r="CZ39" s="306"/>
      <c r="DA39" s="306"/>
      <c r="DB39" s="306"/>
      <c r="DC39" s="306"/>
      <c r="DE39" s="306"/>
      <c r="DF39" s="306"/>
      <c r="DG39" s="306"/>
      <c r="DH39" s="306"/>
      <c r="DI39" s="306"/>
      <c r="DJ39" s="306"/>
      <c r="DK39" s="232"/>
      <c r="DL39" s="232"/>
      <c r="DN39" s="307">
        <f t="shared" si="4"/>
        <v>57626.270000000004</v>
      </c>
      <c r="DO39" s="307">
        <f t="shared" si="4"/>
        <v>0</v>
      </c>
      <c r="DP39" s="173">
        <f t="shared" si="5"/>
        <v>57626.270000000004</v>
      </c>
    </row>
    <row r="40" spans="1:120">
      <c r="A40" s="168">
        <v>2295</v>
      </c>
      <c r="B40" s="2">
        <v>139465</v>
      </c>
      <c r="C40" s="2" t="s">
        <v>184</v>
      </c>
      <c r="D40" s="175"/>
      <c r="E40" s="267">
        <v>0</v>
      </c>
      <c r="F40" s="267">
        <v>0</v>
      </c>
      <c r="G40" s="267">
        <v>0</v>
      </c>
      <c r="H40" s="267">
        <v>0</v>
      </c>
      <c r="I40" s="267">
        <v>0</v>
      </c>
      <c r="J40" s="267">
        <v>0</v>
      </c>
      <c r="K40" s="267">
        <v>0</v>
      </c>
      <c r="L40" s="267">
        <f t="shared" si="0"/>
        <v>0</v>
      </c>
      <c r="M40" s="267">
        <f t="shared" si="1"/>
        <v>0</v>
      </c>
      <c r="N40" s="175"/>
      <c r="O40" s="297">
        <v>0</v>
      </c>
      <c r="P40" s="297">
        <v>0</v>
      </c>
      <c r="Q40" s="297">
        <v>0</v>
      </c>
      <c r="R40" s="297">
        <v>0</v>
      </c>
      <c r="S40" s="297">
        <v>0</v>
      </c>
      <c r="T40" s="297">
        <v>0</v>
      </c>
      <c r="U40" s="297">
        <v>0</v>
      </c>
      <c r="V40" s="297">
        <f t="shared" si="2"/>
        <v>0</v>
      </c>
      <c r="W40" s="297">
        <f t="shared" si="3"/>
        <v>0</v>
      </c>
      <c r="X40" s="175"/>
      <c r="Y40" s="298"/>
      <c r="Z40" s="298"/>
      <c r="AA40" s="298"/>
      <c r="AB40" s="298"/>
      <c r="AC40" s="298"/>
      <c r="AD40" s="298"/>
      <c r="AE40" s="298"/>
      <c r="AF40" s="299"/>
      <c r="AG40" s="298"/>
      <c r="AH40" s="215"/>
      <c r="AI40" s="300"/>
      <c r="AJ40" s="300"/>
      <c r="AK40" s="300"/>
      <c r="AL40" s="300"/>
      <c r="AM40" s="300"/>
      <c r="AN40" s="300"/>
      <c r="AO40" s="300"/>
      <c r="AP40" s="300"/>
      <c r="AR40" s="301"/>
      <c r="AS40" s="301"/>
      <c r="AT40" s="301"/>
      <c r="AU40" s="301"/>
      <c r="AV40" s="301"/>
      <c r="AW40" s="301"/>
      <c r="AX40" s="301"/>
      <c r="AY40" s="301"/>
      <c r="AZ40" s="302"/>
      <c r="BA40" s="300"/>
      <c r="BB40" s="300"/>
      <c r="BC40" s="300"/>
      <c r="BD40" s="300"/>
      <c r="BE40" s="300"/>
      <c r="BF40" s="300"/>
      <c r="BG40" s="300"/>
      <c r="BH40" s="300"/>
      <c r="BI40" s="215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4"/>
      <c r="CC40" s="297"/>
      <c r="CD40" s="297"/>
      <c r="CE40" s="297"/>
      <c r="CF40" s="297"/>
      <c r="CG40" s="297"/>
      <c r="CH40" s="297"/>
      <c r="CI40" s="297"/>
      <c r="CJ40" s="175"/>
      <c r="CK40" s="305"/>
      <c r="CL40" s="306"/>
      <c r="CM40" s="306"/>
      <c r="CN40" s="306"/>
      <c r="CO40" s="306"/>
      <c r="CP40" s="306"/>
      <c r="CQ40" s="306"/>
      <c r="CR40" s="306"/>
      <c r="CS40" s="306"/>
      <c r="CU40" s="306"/>
      <c r="CV40" s="306"/>
      <c r="CW40" s="306"/>
      <c r="CX40" s="306"/>
      <c r="CY40" s="306"/>
      <c r="CZ40" s="306"/>
      <c r="DA40" s="306"/>
      <c r="DB40" s="306"/>
      <c r="DC40" s="306"/>
      <c r="DE40" s="306"/>
      <c r="DF40" s="306"/>
      <c r="DG40" s="306"/>
      <c r="DH40" s="306"/>
      <c r="DI40" s="306"/>
      <c r="DJ40" s="306"/>
      <c r="DK40" s="232"/>
      <c r="DL40" s="232"/>
      <c r="DN40" s="307">
        <f t="shared" si="4"/>
        <v>0</v>
      </c>
      <c r="DO40" s="307">
        <f t="shared" si="4"/>
        <v>0</v>
      </c>
      <c r="DP40" s="173">
        <f t="shared" si="5"/>
        <v>0</v>
      </c>
    </row>
    <row r="41" spans="1:120">
      <c r="A41" s="168">
        <v>2152</v>
      </c>
      <c r="B41" s="2">
        <v>141320</v>
      </c>
      <c r="C41" s="2" t="s">
        <v>185</v>
      </c>
      <c r="D41" s="175"/>
      <c r="E41" s="267">
        <v>0</v>
      </c>
      <c r="F41" s="267">
        <v>0</v>
      </c>
      <c r="G41" s="267">
        <v>0</v>
      </c>
      <c r="H41" s="267">
        <v>0</v>
      </c>
      <c r="I41" s="267">
        <v>0</v>
      </c>
      <c r="J41" s="267">
        <v>0</v>
      </c>
      <c r="K41" s="267">
        <v>0</v>
      </c>
      <c r="L41" s="267">
        <f t="shared" si="0"/>
        <v>0</v>
      </c>
      <c r="M41" s="267">
        <f t="shared" si="1"/>
        <v>0</v>
      </c>
      <c r="N41" s="175"/>
      <c r="O41" s="297">
        <v>0</v>
      </c>
      <c r="P41" s="297">
        <v>0</v>
      </c>
      <c r="Q41" s="297">
        <v>0</v>
      </c>
      <c r="R41" s="297">
        <v>0</v>
      </c>
      <c r="S41" s="297">
        <v>0</v>
      </c>
      <c r="T41" s="297">
        <v>0</v>
      </c>
      <c r="U41" s="297">
        <v>0</v>
      </c>
      <c r="V41" s="297">
        <f t="shared" si="2"/>
        <v>0</v>
      </c>
      <c r="W41" s="297">
        <f t="shared" si="3"/>
        <v>0</v>
      </c>
      <c r="X41" s="175"/>
      <c r="Y41" s="298"/>
      <c r="Z41" s="298"/>
      <c r="AA41" s="298"/>
      <c r="AB41" s="298"/>
      <c r="AC41" s="298"/>
      <c r="AD41" s="298"/>
      <c r="AE41" s="298"/>
      <c r="AF41" s="299"/>
      <c r="AG41" s="298"/>
      <c r="AH41" s="215"/>
      <c r="AI41" s="300"/>
      <c r="AJ41" s="300"/>
      <c r="AK41" s="300"/>
      <c r="AL41" s="300"/>
      <c r="AM41" s="300"/>
      <c r="AN41" s="300"/>
      <c r="AO41" s="300"/>
      <c r="AP41" s="300"/>
      <c r="AR41" s="301"/>
      <c r="AS41" s="301"/>
      <c r="AT41" s="301"/>
      <c r="AU41" s="301"/>
      <c r="AV41" s="301"/>
      <c r="AW41" s="301"/>
      <c r="AX41" s="301"/>
      <c r="AY41" s="301"/>
      <c r="AZ41" s="302"/>
      <c r="BA41" s="300"/>
      <c r="BB41" s="300"/>
      <c r="BC41" s="300"/>
      <c r="BD41" s="300"/>
      <c r="BE41" s="300"/>
      <c r="BF41" s="300"/>
      <c r="BG41" s="300"/>
      <c r="BH41" s="300"/>
      <c r="BI41" s="215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4"/>
      <c r="CC41" s="297"/>
      <c r="CD41" s="297"/>
      <c r="CE41" s="297"/>
      <c r="CF41" s="297"/>
      <c r="CG41" s="297"/>
      <c r="CH41" s="297"/>
      <c r="CI41" s="297"/>
      <c r="CJ41" s="175"/>
      <c r="CK41" s="305"/>
      <c r="CL41" s="306"/>
      <c r="CM41" s="306"/>
      <c r="CN41" s="306"/>
      <c r="CO41" s="306"/>
      <c r="CP41" s="306"/>
      <c r="CQ41" s="306"/>
      <c r="CR41" s="306"/>
      <c r="CS41" s="306"/>
      <c r="CU41" s="306"/>
      <c r="CV41" s="306"/>
      <c r="CW41" s="306"/>
      <c r="CX41" s="306"/>
      <c r="CY41" s="306"/>
      <c r="CZ41" s="306"/>
      <c r="DA41" s="306"/>
      <c r="DB41" s="306"/>
      <c r="DC41" s="306"/>
      <c r="DE41" s="306"/>
      <c r="DF41" s="306"/>
      <c r="DG41" s="306"/>
      <c r="DH41" s="306"/>
      <c r="DI41" s="306"/>
      <c r="DJ41" s="306"/>
      <c r="DK41" s="232"/>
      <c r="DL41" s="232"/>
      <c r="DN41" s="307">
        <f t="shared" si="4"/>
        <v>0</v>
      </c>
      <c r="DO41" s="307">
        <f t="shared" si="4"/>
        <v>0</v>
      </c>
      <c r="DP41" s="173">
        <f t="shared" si="5"/>
        <v>0</v>
      </c>
    </row>
    <row r="42" spans="1:120">
      <c r="A42" s="168">
        <v>7013</v>
      </c>
      <c r="B42" s="2">
        <v>141252</v>
      </c>
      <c r="C42" s="2" t="s">
        <v>186</v>
      </c>
      <c r="D42" s="175"/>
      <c r="E42" s="267"/>
      <c r="F42" s="267"/>
      <c r="G42" s="267"/>
      <c r="H42" s="267"/>
      <c r="I42" s="267"/>
      <c r="J42" s="267"/>
      <c r="K42" s="267"/>
      <c r="L42" s="267"/>
      <c r="M42" s="267"/>
      <c r="N42" s="175"/>
      <c r="O42" s="297"/>
      <c r="P42" s="297"/>
      <c r="Q42" s="297"/>
      <c r="R42" s="297"/>
      <c r="S42" s="297"/>
      <c r="T42" s="297"/>
      <c r="U42" s="297"/>
      <c r="V42" s="297"/>
      <c r="W42" s="297"/>
      <c r="X42" s="175"/>
      <c r="Y42" s="298"/>
      <c r="Z42" s="298"/>
      <c r="AA42" s="298"/>
      <c r="AB42" s="298"/>
      <c r="AC42" s="298"/>
      <c r="AD42" s="298"/>
      <c r="AE42" s="298"/>
      <c r="AF42" s="299"/>
      <c r="AG42" s="298"/>
      <c r="AH42" s="215"/>
      <c r="AI42" s="300"/>
      <c r="AJ42" s="300"/>
      <c r="AK42" s="300"/>
      <c r="AL42" s="300"/>
      <c r="AM42" s="300"/>
      <c r="AN42" s="300"/>
      <c r="AO42" s="300"/>
      <c r="AP42" s="300"/>
      <c r="AR42" s="301"/>
      <c r="AS42" s="301"/>
      <c r="AT42" s="301"/>
      <c r="AU42" s="301"/>
      <c r="AV42" s="301"/>
      <c r="AW42" s="301"/>
      <c r="AX42" s="301"/>
      <c r="AY42" s="301"/>
      <c r="AZ42" s="302"/>
      <c r="BA42" s="300"/>
      <c r="BB42" s="300"/>
      <c r="BC42" s="300"/>
      <c r="BD42" s="300"/>
      <c r="BE42" s="300"/>
      <c r="BF42" s="300"/>
      <c r="BG42" s="300"/>
      <c r="BH42" s="300"/>
      <c r="BI42" s="215"/>
      <c r="BJ42" s="303"/>
      <c r="BK42" s="303"/>
      <c r="BL42" s="303"/>
      <c r="BM42" s="303"/>
      <c r="BN42" s="303"/>
      <c r="BO42" s="303"/>
      <c r="BP42" s="303"/>
      <c r="BQ42" s="303"/>
      <c r="BR42" s="303"/>
      <c r="BS42" s="303"/>
      <c r="BT42" s="303"/>
      <c r="BU42" s="303"/>
      <c r="BV42" s="303"/>
      <c r="BW42" s="303"/>
      <c r="BX42" s="303"/>
      <c r="BY42" s="303"/>
      <c r="BZ42" s="303"/>
      <c r="CA42" s="303"/>
      <c r="CB42" s="304"/>
      <c r="CC42" s="297"/>
      <c r="CD42" s="297"/>
      <c r="CE42" s="297"/>
      <c r="CF42" s="297"/>
      <c r="CG42" s="297"/>
      <c r="CH42" s="297"/>
      <c r="CI42" s="297"/>
      <c r="CJ42" s="175"/>
      <c r="CK42" s="305"/>
      <c r="CL42" s="306"/>
      <c r="CM42" s="306"/>
      <c r="CN42" s="306"/>
      <c r="CO42" s="306"/>
      <c r="CP42" s="306"/>
      <c r="CQ42" s="306"/>
      <c r="CR42" s="306"/>
      <c r="CS42" s="306"/>
      <c r="CU42" s="306"/>
      <c r="CV42" s="306"/>
      <c r="CW42" s="306"/>
      <c r="CX42" s="306"/>
      <c r="CY42" s="306"/>
      <c r="CZ42" s="306"/>
      <c r="DA42" s="306"/>
      <c r="DB42" s="306"/>
      <c r="DC42" s="306"/>
      <c r="DE42" s="306"/>
      <c r="DF42" s="306"/>
      <c r="DG42" s="306"/>
      <c r="DH42" s="306"/>
      <c r="DI42" s="306"/>
      <c r="DJ42" s="306"/>
      <c r="DK42" s="232"/>
      <c r="DL42" s="232"/>
      <c r="DN42" s="307">
        <f t="shared" si="4"/>
        <v>0</v>
      </c>
      <c r="DO42" s="307">
        <f t="shared" si="4"/>
        <v>0</v>
      </c>
      <c r="DP42" s="173">
        <f t="shared" si="5"/>
        <v>0</v>
      </c>
    </row>
    <row r="43" spans="1:120">
      <c r="A43" s="168">
        <v>2039</v>
      </c>
      <c r="B43" s="2">
        <v>143942</v>
      </c>
      <c r="C43" s="2" t="s">
        <v>187</v>
      </c>
      <c r="D43" s="175"/>
      <c r="E43" s="267">
        <v>0</v>
      </c>
      <c r="F43" s="267">
        <v>0</v>
      </c>
      <c r="G43" s="267">
        <v>56331.600000000006</v>
      </c>
      <c r="H43" s="267">
        <v>2915.25</v>
      </c>
      <c r="I43" s="267">
        <v>970.06000000000006</v>
      </c>
      <c r="J43" s="267">
        <v>534.29999999999995</v>
      </c>
      <c r="K43" s="267">
        <v>0</v>
      </c>
      <c r="L43" s="267">
        <f t="shared" si="0"/>
        <v>60751.210000000006</v>
      </c>
      <c r="M43" s="267">
        <f t="shared" si="1"/>
        <v>48600.968000000008</v>
      </c>
      <c r="N43" s="175"/>
      <c r="O43" s="297">
        <v>0</v>
      </c>
      <c r="P43" s="297">
        <v>0</v>
      </c>
      <c r="Q43" s="297">
        <v>72251.400000000009</v>
      </c>
      <c r="R43" s="297">
        <v>3363.7499999999995</v>
      </c>
      <c r="S43" s="297">
        <v>1119.3000000000002</v>
      </c>
      <c r="T43" s="297">
        <v>647.4</v>
      </c>
      <c r="U43" s="297">
        <v>0</v>
      </c>
      <c r="V43" s="297">
        <f t="shared" si="2"/>
        <v>77381.850000000006</v>
      </c>
      <c r="W43" s="297">
        <f t="shared" si="3"/>
        <v>61905.48000000001</v>
      </c>
      <c r="X43" s="175"/>
      <c r="Y43" s="298"/>
      <c r="Z43" s="298"/>
      <c r="AA43" s="298"/>
      <c r="AB43" s="298"/>
      <c r="AC43" s="298"/>
      <c r="AD43" s="298"/>
      <c r="AE43" s="298"/>
      <c r="AF43" s="299"/>
      <c r="AG43" s="298"/>
      <c r="AH43" s="215"/>
      <c r="AI43" s="300"/>
      <c r="AJ43" s="300"/>
      <c r="AK43" s="300"/>
      <c r="AL43" s="300"/>
      <c r="AM43" s="300"/>
      <c r="AN43" s="300"/>
      <c r="AO43" s="300"/>
      <c r="AP43" s="300"/>
      <c r="AR43" s="301"/>
      <c r="AS43" s="301"/>
      <c r="AT43" s="301"/>
      <c r="AU43" s="301"/>
      <c r="AV43" s="301"/>
      <c r="AW43" s="301"/>
      <c r="AX43" s="301"/>
      <c r="AY43" s="301"/>
      <c r="AZ43" s="302"/>
      <c r="BA43" s="300"/>
      <c r="BB43" s="300"/>
      <c r="BC43" s="300"/>
      <c r="BD43" s="300"/>
      <c r="BE43" s="300"/>
      <c r="BF43" s="300"/>
      <c r="BG43" s="300"/>
      <c r="BH43" s="300"/>
      <c r="BI43" s="215"/>
      <c r="BJ43" s="303"/>
      <c r="BK43" s="303"/>
      <c r="BL43" s="303"/>
      <c r="BM43" s="303"/>
      <c r="BN43" s="303"/>
      <c r="BO43" s="303"/>
      <c r="BP43" s="303"/>
      <c r="BQ43" s="303"/>
      <c r="BR43" s="303"/>
      <c r="BS43" s="303"/>
      <c r="BT43" s="303"/>
      <c r="BU43" s="303"/>
      <c r="BV43" s="303"/>
      <c r="BW43" s="303"/>
      <c r="BX43" s="303"/>
      <c r="BY43" s="303"/>
      <c r="BZ43" s="303"/>
      <c r="CA43" s="303"/>
      <c r="CB43" s="304"/>
      <c r="CC43" s="297"/>
      <c r="CD43" s="297"/>
      <c r="CE43" s="297"/>
      <c r="CF43" s="297"/>
      <c r="CG43" s="297"/>
      <c r="CH43" s="297"/>
      <c r="CI43" s="297"/>
      <c r="CJ43" s="175"/>
      <c r="CK43" s="305"/>
      <c r="CL43" s="306"/>
      <c r="CM43" s="306"/>
      <c r="CN43" s="306"/>
      <c r="CO43" s="306"/>
      <c r="CP43" s="306"/>
      <c r="CQ43" s="306"/>
      <c r="CR43" s="306"/>
      <c r="CS43" s="306"/>
      <c r="CU43" s="306"/>
      <c r="CV43" s="306"/>
      <c r="CW43" s="306"/>
      <c r="CX43" s="306"/>
      <c r="CY43" s="306"/>
      <c r="CZ43" s="306"/>
      <c r="DA43" s="306"/>
      <c r="DB43" s="306"/>
      <c r="DC43" s="306"/>
      <c r="DE43" s="306"/>
      <c r="DF43" s="306"/>
      <c r="DG43" s="306"/>
      <c r="DH43" s="306"/>
      <c r="DI43" s="306"/>
      <c r="DJ43" s="306"/>
      <c r="DK43" s="232"/>
      <c r="DL43" s="232"/>
      <c r="DN43" s="307">
        <f t="shared" si="4"/>
        <v>138133.06</v>
      </c>
      <c r="DO43" s="307">
        <f t="shared" si="4"/>
        <v>0</v>
      </c>
      <c r="DP43" s="173">
        <f t="shared" si="5"/>
        <v>138133.06</v>
      </c>
    </row>
    <row r="44" spans="1:120">
      <c r="A44" s="168">
        <v>2226</v>
      </c>
      <c r="B44" s="2">
        <v>143088</v>
      </c>
      <c r="C44" s="2" t="s">
        <v>188</v>
      </c>
      <c r="D44" s="175"/>
      <c r="E44" s="267">
        <v>0</v>
      </c>
      <c r="F44" s="267">
        <v>0</v>
      </c>
      <c r="G44" s="267">
        <v>0</v>
      </c>
      <c r="H44" s="267">
        <v>0</v>
      </c>
      <c r="I44" s="267">
        <v>0</v>
      </c>
      <c r="J44" s="267">
        <v>0</v>
      </c>
      <c r="K44" s="267">
        <v>0</v>
      </c>
      <c r="L44" s="267">
        <f t="shared" si="0"/>
        <v>0</v>
      </c>
      <c r="M44" s="267">
        <f t="shared" si="1"/>
        <v>0</v>
      </c>
      <c r="N44" s="175"/>
      <c r="O44" s="297">
        <v>0</v>
      </c>
      <c r="P44" s="297">
        <v>0</v>
      </c>
      <c r="Q44" s="297">
        <v>0</v>
      </c>
      <c r="R44" s="297">
        <v>0</v>
      </c>
      <c r="S44" s="297">
        <v>0</v>
      </c>
      <c r="T44" s="297">
        <v>0</v>
      </c>
      <c r="U44" s="297">
        <v>0</v>
      </c>
      <c r="V44" s="297">
        <f t="shared" si="2"/>
        <v>0</v>
      </c>
      <c r="W44" s="297">
        <f t="shared" si="3"/>
        <v>0</v>
      </c>
      <c r="X44" s="175"/>
      <c r="Y44" s="298"/>
      <c r="Z44" s="298"/>
      <c r="AA44" s="298"/>
      <c r="AB44" s="298"/>
      <c r="AC44" s="298"/>
      <c r="AD44" s="298"/>
      <c r="AE44" s="298"/>
      <c r="AF44" s="299"/>
      <c r="AG44" s="298"/>
      <c r="AH44" s="215"/>
      <c r="AI44" s="300"/>
      <c r="AJ44" s="300"/>
      <c r="AK44" s="300"/>
      <c r="AL44" s="300"/>
      <c r="AM44" s="300"/>
      <c r="AN44" s="300"/>
      <c r="AO44" s="300"/>
      <c r="AP44" s="300"/>
      <c r="AR44" s="301"/>
      <c r="AS44" s="301"/>
      <c r="AT44" s="301"/>
      <c r="AU44" s="301"/>
      <c r="AV44" s="301"/>
      <c r="AW44" s="301"/>
      <c r="AX44" s="301"/>
      <c r="AY44" s="301"/>
      <c r="AZ44" s="302"/>
      <c r="BA44" s="300"/>
      <c r="BB44" s="300"/>
      <c r="BC44" s="300"/>
      <c r="BD44" s="300"/>
      <c r="BE44" s="300"/>
      <c r="BF44" s="300"/>
      <c r="BG44" s="300"/>
      <c r="BH44" s="300"/>
      <c r="BI44" s="215"/>
      <c r="BJ44" s="303"/>
      <c r="BK44" s="303"/>
      <c r="BL44" s="303"/>
      <c r="BM44" s="303"/>
      <c r="BN44" s="303"/>
      <c r="BO44" s="303"/>
      <c r="BP44" s="303"/>
      <c r="BQ44" s="303"/>
      <c r="BR44" s="303"/>
      <c r="BS44" s="303"/>
      <c r="BT44" s="303"/>
      <c r="BU44" s="303"/>
      <c r="BV44" s="303"/>
      <c r="BW44" s="303"/>
      <c r="BX44" s="303"/>
      <c r="BY44" s="303"/>
      <c r="BZ44" s="303"/>
      <c r="CA44" s="303"/>
      <c r="CB44" s="304"/>
      <c r="CC44" s="297"/>
      <c r="CD44" s="297"/>
      <c r="CE44" s="297"/>
      <c r="CF44" s="297"/>
      <c r="CG44" s="297"/>
      <c r="CH44" s="297"/>
      <c r="CI44" s="297"/>
      <c r="CJ44" s="175"/>
      <c r="CK44" s="305"/>
      <c r="CL44" s="306"/>
      <c r="CM44" s="306"/>
      <c r="CN44" s="306"/>
      <c r="CO44" s="306"/>
      <c r="CP44" s="306"/>
      <c r="CQ44" s="306"/>
      <c r="CR44" s="306"/>
      <c r="CS44" s="306"/>
      <c r="CU44" s="306"/>
      <c r="CV44" s="306"/>
      <c r="CW44" s="306"/>
      <c r="CX44" s="306"/>
      <c r="CY44" s="306"/>
      <c r="CZ44" s="306"/>
      <c r="DA44" s="306"/>
      <c r="DB44" s="306"/>
      <c r="DC44" s="306"/>
      <c r="DE44" s="306"/>
      <c r="DF44" s="306"/>
      <c r="DG44" s="306"/>
      <c r="DH44" s="306"/>
      <c r="DI44" s="306"/>
      <c r="DJ44" s="306"/>
      <c r="DK44" s="232"/>
      <c r="DL44" s="232"/>
      <c r="DN44" s="307">
        <f t="shared" si="4"/>
        <v>0</v>
      </c>
      <c r="DO44" s="307">
        <f t="shared" si="4"/>
        <v>0</v>
      </c>
      <c r="DP44" s="173">
        <f t="shared" si="5"/>
        <v>0</v>
      </c>
    </row>
    <row r="45" spans="1:120">
      <c r="A45" s="168">
        <v>2170</v>
      </c>
      <c r="B45" s="2">
        <v>143908</v>
      </c>
      <c r="C45" s="2" t="s">
        <v>189</v>
      </c>
      <c r="D45" s="175"/>
      <c r="E45" s="267">
        <v>0</v>
      </c>
      <c r="F45" s="267">
        <v>8648.25</v>
      </c>
      <c r="G45" s="267">
        <v>57556.2</v>
      </c>
      <c r="H45" s="267">
        <v>8521.5</v>
      </c>
      <c r="I45" s="267">
        <v>2089.1547368421056</v>
      </c>
      <c r="J45" s="267">
        <v>3229.2</v>
      </c>
      <c r="K45" s="267">
        <v>0</v>
      </c>
      <c r="L45" s="267">
        <f t="shared" si="0"/>
        <v>80044.304736842096</v>
      </c>
      <c r="M45" s="267">
        <f t="shared" si="1"/>
        <v>64035.443789473677</v>
      </c>
      <c r="N45" s="175"/>
      <c r="O45" s="297">
        <v>0</v>
      </c>
      <c r="P45" s="297">
        <v>0</v>
      </c>
      <c r="Q45" s="297">
        <v>58780.800000000003</v>
      </c>
      <c r="R45" s="297">
        <v>4485</v>
      </c>
      <c r="S45" s="297">
        <v>1604.2273684210527</v>
      </c>
      <c r="T45" s="297">
        <v>1885.6499999999999</v>
      </c>
      <c r="U45" s="297">
        <v>0</v>
      </c>
      <c r="V45" s="297">
        <f t="shared" si="2"/>
        <v>66755.677368421049</v>
      </c>
      <c r="W45" s="297">
        <f t="shared" si="3"/>
        <v>53404.541894736845</v>
      </c>
      <c r="X45" s="175"/>
      <c r="Y45" s="298"/>
      <c r="Z45" s="298"/>
      <c r="AA45" s="298"/>
      <c r="AB45" s="298"/>
      <c r="AC45" s="298"/>
      <c r="AD45" s="298"/>
      <c r="AE45" s="298"/>
      <c r="AF45" s="299"/>
      <c r="AG45" s="298"/>
      <c r="AH45" s="215"/>
      <c r="AI45" s="300"/>
      <c r="AJ45" s="300"/>
      <c r="AK45" s="300"/>
      <c r="AL45" s="300"/>
      <c r="AM45" s="300"/>
      <c r="AN45" s="300"/>
      <c r="AO45" s="300"/>
      <c r="AP45" s="300"/>
      <c r="AR45" s="301"/>
      <c r="AS45" s="301"/>
      <c r="AT45" s="301"/>
      <c r="AU45" s="301"/>
      <c r="AV45" s="301"/>
      <c r="AW45" s="301"/>
      <c r="AX45" s="301"/>
      <c r="AY45" s="301"/>
      <c r="AZ45" s="302"/>
      <c r="BA45" s="300"/>
      <c r="BB45" s="300"/>
      <c r="BC45" s="300"/>
      <c r="BD45" s="300"/>
      <c r="BE45" s="300"/>
      <c r="BF45" s="300"/>
      <c r="BG45" s="300"/>
      <c r="BH45" s="300"/>
      <c r="BI45" s="215"/>
      <c r="BJ45" s="303"/>
      <c r="BK45" s="303"/>
      <c r="BL45" s="303"/>
      <c r="BM45" s="303"/>
      <c r="BN45" s="303"/>
      <c r="BO45" s="303"/>
      <c r="BP45" s="303"/>
      <c r="BQ45" s="303"/>
      <c r="BR45" s="303"/>
      <c r="BS45" s="303"/>
      <c r="BT45" s="303"/>
      <c r="BU45" s="303"/>
      <c r="BV45" s="303"/>
      <c r="BW45" s="303"/>
      <c r="BX45" s="303"/>
      <c r="BY45" s="303"/>
      <c r="BZ45" s="303"/>
      <c r="CA45" s="303"/>
      <c r="CB45" s="304"/>
      <c r="CC45" s="297"/>
      <c r="CD45" s="297"/>
      <c r="CE45" s="297"/>
      <c r="CF45" s="297"/>
      <c r="CG45" s="297"/>
      <c r="CH45" s="297"/>
      <c r="CI45" s="297"/>
      <c r="CJ45" s="175"/>
      <c r="CK45" s="305"/>
      <c r="CL45" s="306"/>
      <c r="CM45" s="306"/>
      <c r="CN45" s="306"/>
      <c r="CO45" s="306"/>
      <c r="CP45" s="306"/>
      <c r="CQ45" s="306"/>
      <c r="CR45" s="306"/>
      <c r="CS45" s="306"/>
      <c r="CU45" s="306"/>
      <c r="CV45" s="306"/>
      <c r="CW45" s="306"/>
      <c r="CX45" s="306"/>
      <c r="CY45" s="306"/>
      <c r="CZ45" s="306"/>
      <c r="DA45" s="306"/>
      <c r="DB45" s="306"/>
      <c r="DC45" s="306"/>
      <c r="DE45" s="306"/>
      <c r="DF45" s="306"/>
      <c r="DG45" s="306"/>
      <c r="DH45" s="306"/>
      <c r="DI45" s="306"/>
      <c r="DJ45" s="306"/>
      <c r="DK45" s="232"/>
      <c r="DL45" s="232"/>
      <c r="DN45" s="307">
        <f t="shared" si="4"/>
        <v>146799.98210526316</v>
      </c>
      <c r="DO45" s="307">
        <f t="shared" si="4"/>
        <v>0</v>
      </c>
      <c r="DP45" s="173">
        <f t="shared" si="5"/>
        <v>146799.98210526316</v>
      </c>
    </row>
    <row r="46" spans="1:120">
      <c r="A46" s="168">
        <v>2047</v>
      </c>
      <c r="B46" s="2">
        <v>138395</v>
      </c>
      <c r="C46" s="2" t="s">
        <v>190</v>
      </c>
      <c r="D46" s="175"/>
      <c r="E46" s="267">
        <v>0</v>
      </c>
      <c r="F46" s="267">
        <v>0</v>
      </c>
      <c r="G46" s="267">
        <v>0</v>
      </c>
      <c r="H46" s="267">
        <v>0</v>
      </c>
      <c r="I46" s="267">
        <v>0</v>
      </c>
      <c r="J46" s="267">
        <v>0</v>
      </c>
      <c r="K46" s="267">
        <v>0</v>
      </c>
      <c r="L46" s="267">
        <f t="shared" si="0"/>
        <v>0</v>
      </c>
      <c r="M46" s="267">
        <f t="shared" si="1"/>
        <v>0</v>
      </c>
      <c r="N46" s="175"/>
      <c r="O46" s="297">
        <v>0</v>
      </c>
      <c r="P46" s="297">
        <v>0</v>
      </c>
      <c r="Q46" s="297">
        <v>0</v>
      </c>
      <c r="R46" s="297">
        <v>0</v>
      </c>
      <c r="S46" s="297">
        <v>0</v>
      </c>
      <c r="T46" s="297">
        <v>0</v>
      </c>
      <c r="U46" s="297">
        <v>0</v>
      </c>
      <c r="V46" s="297">
        <f t="shared" si="2"/>
        <v>0</v>
      </c>
      <c r="W46" s="297">
        <f t="shared" si="3"/>
        <v>0</v>
      </c>
      <c r="X46" s="175"/>
      <c r="Y46" s="298"/>
      <c r="Z46" s="298"/>
      <c r="AA46" s="298"/>
      <c r="AB46" s="298"/>
      <c r="AC46" s="298"/>
      <c r="AD46" s="298"/>
      <c r="AE46" s="298"/>
      <c r="AF46" s="299"/>
      <c r="AG46" s="298"/>
      <c r="AH46" s="215"/>
      <c r="AI46" s="300"/>
      <c r="AJ46" s="300"/>
      <c r="AK46" s="300"/>
      <c r="AL46" s="300"/>
      <c r="AM46" s="300"/>
      <c r="AN46" s="300"/>
      <c r="AO46" s="300"/>
      <c r="AP46" s="300"/>
      <c r="AR46" s="301"/>
      <c r="AS46" s="301"/>
      <c r="AT46" s="301"/>
      <c r="AU46" s="301"/>
      <c r="AV46" s="301"/>
      <c r="AW46" s="301"/>
      <c r="AX46" s="301"/>
      <c r="AY46" s="301"/>
      <c r="AZ46" s="302"/>
      <c r="BA46" s="300"/>
      <c r="BB46" s="300"/>
      <c r="BC46" s="300"/>
      <c r="BD46" s="300"/>
      <c r="BE46" s="300"/>
      <c r="BF46" s="300"/>
      <c r="BG46" s="300"/>
      <c r="BH46" s="300"/>
      <c r="BI46" s="215"/>
      <c r="BJ46" s="303"/>
      <c r="BK46" s="303"/>
      <c r="BL46" s="303"/>
      <c r="BM46" s="303"/>
      <c r="BN46" s="303"/>
      <c r="BO46" s="303"/>
      <c r="BP46" s="303"/>
      <c r="BQ46" s="303"/>
      <c r="BR46" s="303"/>
      <c r="BS46" s="303"/>
      <c r="BT46" s="303"/>
      <c r="BU46" s="303"/>
      <c r="BV46" s="303"/>
      <c r="BW46" s="303"/>
      <c r="BX46" s="303"/>
      <c r="BY46" s="303"/>
      <c r="BZ46" s="303"/>
      <c r="CA46" s="303"/>
      <c r="CB46" s="304"/>
      <c r="CC46" s="297"/>
      <c r="CD46" s="297"/>
      <c r="CE46" s="297"/>
      <c r="CF46" s="297"/>
      <c r="CG46" s="297"/>
      <c r="CH46" s="297"/>
      <c r="CI46" s="297"/>
      <c r="CJ46" s="175"/>
      <c r="CK46" s="305"/>
      <c r="CL46" s="306"/>
      <c r="CM46" s="306"/>
      <c r="CN46" s="306"/>
      <c r="CO46" s="306"/>
      <c r="CP46" s="306"/>
      <c r="CQ46" s="306"/>
      <c r="CR46" s="306"/>
      <c r="CS46" s="306"/>
      <c r="CU46" s="306"/>
      <c r="CV46" s="306"/>
      <c r="CW46" s="306"/>
      <c r="CX46" s="306"/>
      <c r="CY46" s="306"/>
      <c r="CZ46" s="306"/>
      <c r="DA46" s="306"/>
      <c r="DB46" s="306"/>
      <c r="DC46" s="306"/>
      <c r="DE46" s="306"/>
      <c r="DF46" s="306"/>
      <c r="DG46" s="306"/>
      <c r="DH46" s="306"/>
      <c r="DI46" s="306"/>
      <c r="DJ46" s="306"/>
      <c r="DK46" s="232"/>
      <c r="DL46" s="232"/>
      <c r="DN46" s="307">
        <f t="shared" si="4"/>
        <v>0</v>
      </c>
      <c r="DO46" s="307">
        <f t="shared" si="4"/>
        <v>0</v>
      </c>
      <c r="DP46" s="173">
        <f t="shared" si="5"/>
        <v>0</v>
      </c>
    </row>
    <row r="47" spans="1:120">
      <c r="A47" s="168">
        <v>2140</v>
      </c>
      <c r="B47" s="2">
        <v>140159</v>
      </c>
      <c r="C47" s="2" t="s">
        <v>191</v>
      </c>
      <c r="D47" s="175"/>
      <c r="E47" s="267">
        <v>0</v>
      </c>
      <c r="F47" s="267">
        <v>0</v>
      </c>
      <c r="G47" s="267">
        <v>0</v>
      </c>
      <c r="H47" s="267">
        <v>0</v>
      </c>
      <c r="I47" s="267">
        <v>0</v>
      </c>
      <c r="J47" s="267">
        <v>0</v>
      </c>
      <c r="K47" s="267">
        <v>0</v>
      </c>
      <c r="L47" s="267">
        <f t="shared" si="0"/>
        <v>0</v>
      </c>
      <c r="M47" s="267">
        <f t="shared" si="1"/>
        <v>0</v>
      </c>
      <c r="N47" s="175"/>
      <c r="O47" s="297">
        <v>0</v>
      </c>
      <c r="P47" s="297">
        <v>0</v>
      </c>
      <c r="Q47" s="297">
        <v>0</v>
      </c>
      <c r="R47" s="297">
        <v>0</v>
      </c>
      <c r="S47" s="297">
        <v>0</v>
      </c>
      <c r="T47" s="297">
        <v>0</v>
      </c>
      <c r="U47" s="297">
        <v>0</v>
      </c>
      <c r="V47" s="297">
        <f t="shared" si="2"/>
        <v>0</v>
      </c>
      <c r="W47" s="297">
        <f t="shared" si="3"/>
        <v>0</v>
      </c>
      <c r="X47" s="175"/>
      <c r="Y47" s="298"/>
      <c r="Z47" s="298"/>
      <c r="AA47" s="298"/>
      <c r="AB47" s="298"/>
      <c r="AC47" s="298"/>
      <c r="AD47" s="298"/>
      <c r="AE47" s="298"/>
      <c r="AF47" s="299"/>
      <c r="AG47" s="298"/>
      <c r="AH47" s="215"/>
      <c r="AI47" s="300"/>
      <c r="AJ47" s="300"/>
      <c r="AK47" s="300"/>
      <c r="AL47" s="300"/>
      <c r="AM47" s="300"/>
      <c r="AN47" s="300"/>
      <c r="AO47" s="300"/>
      <c r="AP47" s="300"/>
      <c r="AR47" s="301"/>
      <c r="AS47" s="301"/>
      <c r="AT47" s="301"/>
      <c r="AU47" s="301"/>
      <c r="AV47" s="301"/>
      <c r="AW47" s="301"/>
      <c r="AX47" s="301"/>
      <c r="AY47" s="301"/>
      <c r="AZ47" s="302"/>
      <c r="BA47" s="300"/>
      <c r="BB47" s="300"/>
      <c r="BC47" s="300"/>
      <c r="BD47" s="300"/>
      <c r="BE47" s="300"/>
      <c r="BF47" s="300"/>
      <c r="BG47" s="300"/>
      <c r="BH47" s="300"/>
      <c r="BI47" s="215"/>
      <c r="BJ47" s="303"/>
      <c r="BK47" s="303"/>
      <c r="BL47" s="303"/>
      <c r="BM47" s="303"/>
      <c r="BN47" s="303"/>
      <c r="BO47" s="303"/>
      <c r="BP47" s="303"/>
      <c r="BQ47" s="303"/>
      <c r="BR47" s="303"/>
      <c r="BS47" s="303"/>
      <c r="BT47" s="303"/>
      <c r="BU47" s="303"/>
      <c r="BV47" s="303"/>
      <c r="BW47" s="303"/>
      <c r="BX47" s="303"/>
      <c r="BY47" s="303"/>
      <c r="BZ47" s="303"/>
      <c r="CA47" s="303"/>
      <c r="CB47" s="304"/>
      <c r="CC47" s="297"/>
      <c r="CD47" s="297"/>
      <c r="CE47" s="297"/>
      <c r="CF47" s="297"/>
      <c r="CG47" s="297"/>
      <c r="CH47" s="297"/>
      <c r="CI47" s="297"/>
      <c r="CJ47" s="175"/>
      <c r="CK47" s="305"/>
      <c r="CL47" s="306"/>
      <c r="CM47" s="306"/>
      <c r="CN47" s="306"/>
      <c r="CO47" s="306"/>
      <c r="CP47" s="306"/>
      <c r="CQ47" s="306"/>
      <c r="CR47" s="306"/>
      <c r="CS47" s="306"/>
      <c r="CU47" s="306"/>
      <c r="CV47" s="306"/>
      <c r="CW47" s="306"/>
      <c r="CX47" s="306"/>
      <c r="CY47" s="306"/>
      <c r="CZ47" s="306"/>
      <c r="DA47" s="306"/>
      <c r="DB47" s="306"/>
      <c r="DC47" s="306"/>
      <c r="DE47" s="306"/>
      <c r="DF47" s="306"/>
      <c r="DG47" s="306"/>
      <c r="DH47" s="306"/>
      <c r="DI47" s="306"/>
      <c r="DJ47" s="306"/>
      <c r="DK47" s="232"/>
      <c r="DL47" s="232"/>
      <c r="DN47" s="307">
        <f t="shared" si="4"/>
        <v>0</v>
      </c>
      <c r="DO47" s="307">
        <f t="shared" si="4"/>
        <v>0</v>
      </c>
      <c r="DP47" s="173">
        <f t="shared" si="5"/>
        <v>0</v>
      </c>
    </row>
    <row r="48" spans="1:120">
      <c r="A48" s="168">
        <v>4042</v>
      </c>
      <c r="B48" s="2">
        <v>148589</v>
      </c>
      <c r="C48" s="2" t="s">
        <v>192</v>
      </c>
      <c r="D48" s="175"/>
      <c r="E48" s="267">
        <v>0</v>
      </c>
      <c r="F48" s="267">
        <v>0</v>
      </c>
      <c r="G48" s="267">
        <v>0</v>
      </c>
      <c r="H48" s="267">
        <v>0</v>
      </c>
      <c r="I48" s="267">
        <v>0</v>
      </c>
      <c r="J48" s="267">
        <v>0</v>
      </c>
      <c r="K48" s="267">
        <v>0</v>
      </c>
      <c r="L48" s="267">
        <f t="shared" si="0"/>
        <v>0</v>
      </c>
      <c r="M48" s="267">
        <f t="shared" si="1"/>
        <v>0</v>
      </c>
      <c r="N48" s="175"/>
      <c r="O48" s="297">
        <v>0</v>
      </c>
      <c r="P48" s="297">
        <v>0</v>
      </c>
      <c r="Q48" s="297">
        <v>0</v>
      </c>
      <c r="R48" s="297">
        <v>0</v>
      </c>
      <c r="S48" s="297">
        <v>0</v>
      </c>
      <c r="T48" s="297">
        <v>0</v>
      </c>
      <c r="U48" s="297">
        <v>0</v>
      </c>
      <c r="V48" s="297">
        <f t="shared" si="2"/>
        <v>0</v>
      </c>
      <c r="W48" s="297">
        <f t="shared" si="3"/>
        <v>0</v>
      </c>
      <c r="X48" s="175"/>
      <c r="Y48" s="298"/>
      <c r="Z48" s="298"/>
      <c r="AA48" s="298"/>
      <c r="AB48" s="298"/>
      <c r="AC48" s="298"/>
      <c r="AD48" s="298"/>
      <c r="AE48" s="298"/>
      <c r="AF48" s="299"/>
      <c r="AG48" s="298"/>
      <c r="AH48" s="215"/>
      <c r="AI48" s="300"/>
      <c r="AJ48" s="300"/>
      <c r="AK48" s="300"/>
      <c r="AL48" s="300"/>
      <c r="AM48" s="300"/>
      <c r="AN48" s="300"/>
      <c r="AO48" s="300"/>
      <c r="AP48" s="300"/>
      <c r="AR48" s="301"/>
      <c r="AS48" s="301"/>
      <c r="AT48" s="301"/>
      <c r="AU48" s="301"/>
      <c r="AV48" s="301"/>
      <c r="AW48" s="301"/>
      <c r="AX48" s="301"/>
      <c r="AY48" s="301"/>
      <c r="AZ48" s="302"/>
      <c r="BA48" s="300"/>
      <c r="BB48" s="300"/>
      <c r="BC48" s="300"/>
      <c r="BD48" s="300"/>
      <c r="BE48" s="300"/>
      <c r="BF48" s="300"/>
      <c r="BG48" s="300"/>
      <c r="BH48" s="300"/>
      <c r="BI48" s="215"/>
      <c r="BJ48" s="303"/>
      <c r="BK48" s="303"/>
      <c r="BL48" s="303"/>
      <c r="BM48" s="303"/>
      <c r="BN48" s="303"/>
      <c r="BO48" s="303"/>
      <c r="BP48" s="303"/>
      <c r="BQ48" s="303"/>
      <c r="BR48" s="303"/>
      <c r="BS48" s="303"/>
      <c r="BT48" s="303"/>
      <c r="BU48" s="303"/>
      <c r="BV48" s="303"/>
      <c r="BW48" s="303"/>
      <c r="BX48" s="303"/>
      <c r="BY48" s="303"/>
      <c r="BZ48" s="303"/>
      <c r="CA48" s="303"/>
      <c r="CB48" s="304"/>
      <c r="CC48" s="297"/>
      <c r="CD48" s="297"/>
      <c r="CE48" s="297"/>
      <c r="CF48" s="297"/>
      <c r="CG48" s="297"/>
      <c r="CH48" s="297"/>
      <c r="CI48" s="297"/>
      <c r="CJ48" s="175"/>
      <c r="CK48" s="305"/>
      <c r="CL48" s="306"/>
      <c r="CM48" s="306"/>
      <c r="CN48" s="306"/>
      <c r="CO48" s="306"/>
      <c r="CP48" s="306"/>
      <c r="CQ48" s="306"/>
      <c r="CR48" s="306"/>
      <c r="CS48" s="306"/>
      <c r="CU48" s="306"/>
      <c r="CV48" s="306"/>
      <c r="CW48" s="306"/>
      <c r="CX48" s="306"/>
      <c r="CY48" s="306"/>
      <c r="CZ48" s="306"/>
      <c r="DA48" s="306"/>
      <c r="DB48" s="306"/>
      <c r="DC48" s="306"/>
      <c r="DE48" s="306"/>
      <c r="DF48" s="306"/>
      <c r="DG48" s="306"/>
      <c r="DH48" s="306"/>
      <c r="DI48" s="306"/>
      <c r="DJ48" s="306"/>
      <c r="DK48" s="232"/>
      <c r="DL48" s="232"/>
      <c r="DN48" s="307">
        <f t="shared" si="4"/>
        <v>0</v>
      </c>
      <c r="DO48" s="307">
        <f t="shared" si="4"/>
        <v>0</v>
      </c>
      <c r="DP48" s="173">
        <f t="shared" si="5"/>
        <v>0</v>
      </c>
    </row>
    <row r="49" spans="1:120">
      <c r="A49" s="168">
        <v>4039</v>
      </c>
      <c r="B49" s="2">
        <v>148187</v>
      </c>
      <c r="C49" s="2" t="s">
        <v>193</v>
      </c>
      <c r="D49" s="175"/>
      <c r="E49" s="267">
        <v>0</v>
      </c>
      <c r="F49" s="267">
        <v>0</v>
      </c>
      <c r="G49" s="267">
        <v>0</v>
      </c>
      <c r="H49" s="267">
        <v>0</v>
      </c>
      <c r="I49" s="267">
        <v>0</v>
      </c>
      <c r="J49" s="267">
        <v>0</v>
      </c>
      <c r="K49" s="267">
        <v>0</v>
      </c>
      <c r="L49" s="267">
        <f t="shared" si="0"/>
        <v>0</v>
      </c>
      <c r="M49" s="267">
        <f t="shared" si="1"/>
        <v>0</v>
      </c>
      <c r="N49" s="175"/>
      <c r="O49" s="297">
        <v>0</v>
      </c>
      <c r="P49" s="297">
        <v>0</v>
      </c>
      <c r="Q49" s="297">
        <v>0</v>
      </c>
      <c r="R49" s="297">
        <v>0</v>
      </c>
      <c r="S49" s="297">
        <v>0</v>
      </c>
      <c r="T49" s="297">
        <v>0</v>
      </c>
      <c r="U49" s="297">
        <v>0</v>
      </c>
      <c r="V49" s="297">
        <f t="shared" si="2"/>
        <v>0</v>
      </c>
      <c r="W49" s="297">
        <f t="shared" si="3"/>
        <v>0</v>
      </c>
      <c r="X49" s="175"/>
      <c r="Y49" s="298"/>
      <c r="Z49" s="298"/>
      <c r="AA49" s="298"/>
      <c r="AB49" s="298"/>
      <c r="AC49" s="298"/>
      <c r="AD49" s="298"/>
      <c r="AE49" s="298"/>
      <c r="AF49" s="299"/>
      <c r="AG49" s="298"/>
      <c r="AH49" s="215"/>
      <c r="AI49" s="300"/>
      <c r="AJ49" s="300"/>
      <c r="AK49" s="300"/>
      <c r="AL49" s="300"/>
      <c r="AM49" s="300"/>
      <c r="AN49" s="300"/>
      <c r="AO49" s="300"/>
      <c r="AP49" s="300"/>
      <c r="AR49" s="301"/>
      <c r="AS49" s="301"/>
      <c r="AT49" s="301"/>
      <c r="AU49" s="301"/>
      <c r="AV49" s="301"/>
      <c r="AW49" s="301"/>
      <c r="AX49" s="301"/>
      <c r="AY49" s="301"/>
      <c r="AZ49" s="302"/>
      <c r="BA49" s="300"/>
      <c r="BB49" s="300"/>
      <c r="BC49" s="300"/>
      <c r="BD49" s="300"/>
      <c r="BE49" s="300"/>
      <c r="BF49" s="300"/>
      <c r="BG49" s="300"/>
      <c r="BH49" s="300"/>
      <c r="BI49" s="215"/>
      <c r="BJ49" s="303"/>
      <c r="BK49" s="303"/>
      <c r="BL49" s="303"/>
      <c r="BM49" s="303"/>
      <c r="BN49" s="303"/>
      <c r="BO49" s="303"/>
      <c r="BP49" s="303"/>
      <c r="BQ49" s="303"/>
      <c r="BR49" s="303"/>
      <c r="BS49" s="303"/>
      <c r="BT49" s="303"/>
      <c r="BU49" s="303"/>
      <c r="BV49" s="303"/>
      <c r="BW49" s="303"/>
      <c r="BX49" s="303"/>
      <c r="BY49" s="303"/>
      <c r="BZ49" s="303"/>
      <c r="CA49" s="303"/>
      <c r="CB49" s="304"/>
      <c r="CC49" s="297"/>
      <c r="CD49" s="297"/>
      <c r="CE49" s="297"/>
      <c r="CF49" s="297"/>
      <c r="CG49" s="297"/>
      <c r="CH49" s="297"/>
      <c r="CI49" s="297"/>
      <c r="CJ49" s="175"/>
      <c r="CK49" s="305"/>
      <c r="CL49" s="306"/>
      <c r="CM49" s="306"/>
      <c r="CN49" s="306"/>
      <c r="CO49" s="306"/>
      <c r="CP49" s="306"/>
      <c r="CQ49" s="306"/>
      <c r="CR49" s="306"/>
      <c r="CS49" s="306"/>
      <c r="CU49" s="306"/>
      <c r="CV49" s="306"/>
      <c r="CW49" s="306"/>
      <c r="CX49" s="306"/>
      <c r="CY49" s="306"/>
      <c r="CZ49" s="306"/>
      <c r="DA49" s="306"/>
      <c r="DB49" s="306"/>
      <c r="DC49" s="306"/>
      <c r="DE49" s="306"/>
      <c r="DF49" s="306"/>
      <c r="DG49" s="306"/>
      <c r="DH49" s="306"/>
      <c r="DI49" s="306"/>
      <c r="DJ49" s="306"/>
      <c r="DK49" s="232"/>
      <c r="DL49" s="232"/>
      <c r="DN49" s="307">
        <f t="shared" si="4"/>
        <v>0</v>
      </c>
      <c r="DO49" s="307">
        <f t="shared" si="4"/>
        <v>0</v>
      </c>
      <c r="DP49" s="173">
        <f t="shared" si="5"/>
        <v>0</v>
      </c>
    </row>
    <row r="50" spans="1:120">
      <c r="A50" s="168">
        <v>2194</v>
      </c>
      <c r="B50" s="2">
        <v>146385</v>
      </c>
      <c r="C50" s="2" t="s">
        <v>194</v>
      </c>
      <c r="D50" s="175"/>
      <c r="E50" s="267">
        <v>0</v>
      </c>
      <c r="F50" s="267">
        <v>0</v>
      </c>
      <c r="G50" s="267">
        <v>72251.399999999994</v>
      </c>
      <c r="H50" s="267">
        <v>2915.25</v>
      </c>
      <c r="I50" s="267">
        <v>1081.8873684210525</v>
      </c>
      <c r="J50" s="267">
        <v>518.70000000000005</v>
      </c>
      <c r="K50" s="267">
        <v>0</v>
      </c>
      <c r="L50" s="267">
        <f t="shared" si="0"/>
        <v>76767.237368421047</v>
      </c>
      <c r="M50" s="267">
        <f t="shared" si="1"/>
        <v>61413.789894736838</v>
      </c>
      <c r="N50" s="175"/>
      <c r="O50" s="297">
        <v>0</v>
      </c>
      <c r="P50" s="297">
        <v>0</v>
      </c>
      <c r="Q50" s="297">
        <v>45310.200000000004</v>
      </c>
      <c r="R50" s="297">
        <v>2018.2499999999998</v>
      </c>
      <c r="S50" s="297">
        <v>671.58</v>
      </c>
      <c r="T50" s="297">
        <v>544.04999999999995</v>
      </c>
      <c r="U50" s="297">
        <v>0</v>
      </c>
      <c r="V50" s="297">
        <f t="shared" si="2"/>
        <v>48544.080000000009</v>
      </c>
      <c r="W50" s="297">
        <f t="shared" si="3"/>
        <v>38835.26400000001</v>
      </c>
      <c r="X50" s="175"/>
      <c r="Y50" s="298"/>
      <c r="Z50" s="298"/>
      <c r="AA50" s="298"/>
      <c r="AB50" s="298"/>
      <c r="AC50" s="298"/>
      <c r="AD50" s="298"/>
      <c r="AE50" s="298"/>
      <c r="AF50" s="299"/>
      <c r="AG50" s="298"/>
      <c r="AH50" s="215"/>
      <c r="AI50" s="300"/>
      <c r="AJ50" s="300"/>
      <c r="AK50" s="300"/>
      <c r="AL50" s="300"/>
      <c r="AM50" s="300"/>
      <c r="AN50" s="300"/>
      <c r="AO50" s="300"/>
      <c r="AP50" s="300"/>
      <c r="AR50" s="301"/>
      <c r="AS50" s="301"/>
      <c r="AT50" s="301"/>
      <c r="AU50" s="301"/>
      <c r="AV50" s="301"/>
      <c r="AW50" s="301"/>
      <c r="AX50" s="301"/>
      <c r="AY50" s="301"/>
      <c r="AZ50" s="302"/>
      <c r="BA50" s="300"/>
      <c r="BB50" s="300"/>
      <c r="BC50" s="300"/>
      <c r="BD50" s="300"/>
      <c r="BE50" s="300"/>
      <c r="BF50" s="300"/>
      <c r="BG50" s="300"/>
      <c r="BH50" s="300"/>
      <c r="BI50" s="215"/>
      <c r="BJ50" s="303"/>
      <c r="BK50" s="303"/>
      <c r="BL50" s="303"/>
      <c r="BM50" s="303"/>
      <c r="BN50" s="303"/>
      <c r="BO50" s="303"/>
      <c r="BP50" s="303"/>
      <c r="BQ50" s="303"/>
      <c r="BR50" s="303"/>
      <c r="BS50" s="303"/>
      <c r="BT50" s="303"/>
      <c r="BU50" s="303"/>
      <c r="BV50" s="303"/>
      <c r="BW50" s="303"/>
      <c r="BX50" s="303"/>
      <c r="BY50" s="303"/>
      <c r="BZ50" s="303"/>
      <c r="CA50" s="303"/>
      <c r="CB50" s="304"/>
      <c r="CC50" s="297"/>
      <c r="CD50" s="297"/>
      <c r="CE50" s="297"/>
      <c r="CF50" s="297"/>
      <c r="CG50" s="297"/>
      <c r="CH50" s="297"/>
      <c r="CI50" s="297"/>
      <c r="CJ50" s="175"/>
      <c r="CK50" s="305"/>
      <c r="CL50" s="306"/>
      <c r="CM50" s="306"/>
      <c r="CN50" s="306"/>
      <c r="CO50" s="306"/>
      <c r="CP50" s="306"/>
      <c r="CQ50" s="306"/>
      <c r="CR50" s="306"/>
      <c r="CS50" s="306"/>
      <c r="CU50" s="306"/>
      <c r="CV50" s="306"/>
      <c r="CW50" s="306"/>
      <c r="CX50" s="306"/>
      <c r="CY50" s="306"/>
      <c r="CZ50" s="306"/>
      <c r="DA50" s="306"/>
      <c r="DB50" s="306"/>
      <c r="DC50" s="306"/>
      <c r="DE50" s="306"/>
      <c r="DF50" s="306"/>
      <c r="DG50" s="306"/>
      <c r="DH50" s="306"/>
      <c r="DI50" s="306"/>
      <c r="DJ50" s="306"/>
      <c r="DK50" s="232"/>
      <c r="DL50" s="232"/>
      <c r="DN50" s="307">
        <f t="shared" si="4"/>
        <v>125311.31736842106</v>
      </c>
      <c r="DO50" s="307">
        <f t="shared" si="4"/>
        <v>0</v>
      </c>
      <c r="DP50" s="173">
        <f t="shared" si="5"/>
        <v>125311.31736842106</v>
      </c>
    </row>
    <row r="51" spans="1:120">
      <c r="A51" s="168">
        <v>4022</v>
      </c>
      <c r="B51" s="2">
        <v>142388</v>
      </c>
      <c r="C51" s="2" t="s">
        <v>195</v>
      </c>
      <c r="D51" s="175"/>
      <c r="E51" s="267">
        <v>0</v>
      </c>
      <c r="F51" s="267">
        <v>0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  <c r="L51" s="267">
        <f t="shared" si="0"/>
        <v>0</v>
      </c>
      <c r="M51" s="267">
        <f t="shared" si="1"/>
        <v>0</v>
      </c>
      <c r="N51" s="175"/>
      <c r="O51" s="297">
        <v>0</v>
      </c>
      <c r="P51" s="297">
        <v>0</v>
      </c>
      <c r="Q51" s="297">
        <v>0</v>
      </c>
      <c r="R51" s="297">
        <v>0</v>
      </c>
      <c r="S51" s="297">
        <v>0</v>
      </c>
      <c r="T51" s="297">
        <v>0</v>
      </c>
      <c r="U51" s="297">
        <v>0</v>
      </c>
      <c r="V51" s="297">
        <f t="shared" si="2"/>
        <v>0</v>
      </c>
      <c r="W51" s="297">
        <f t="shared" si="3"/>
        <v>0</v>
      </c>
      <c r="X51" s="175"/>
      <c r="Y51" s="298"/>
      <c r="Z51" s="298"/>
      <c r="AA51" s="298"/>
      <c r="AB51" s="298"/>
      <c r="AC51" s="298"/>
      <c r="AD51" s="298"/>
      <c r="AE51" s="298"/>
      <c r="AF51" s="299"/>
      <c r="AG51" s="298"/>
      <c r="AH51" s="215"/>
      <c r="AI51" s="300"/>
      <c r="AJ51" s="300"/>
      <c r="AK51" s="300"/>
      <c r="AL51" s="300"/>
      <c r="AM51" s="300"/>
      <c r="AN51" s="300"/>
      <c r="AO51" s="300"/>
      <c r="AP51" s="300"/>
      <c r="AR51" s="301"/>
      <c r="AS51" s="301"/>
      <c r="AT51" s="301"/>
      <c r="AU51" s="301"/>
      <c r="AV51" s="301"/>
      <c r="AW51" s="301"/>
      <c r="AX51" s="301"/>
      <c r="AY51" s="301"/>
      <c r="AZ51" s="302"/>
      <c r="BA51" s="300"/>
      <c r="BB51" s="300"/>
      <c r="BC51" s="300"/>
      <c r="BD51" s="300"/>
      <c r="BE51" s="300"/>
      <c r="BF51" s="300"/>
      <c r="BG51" s="300"/>
      <c r="BH51" s="300"/>
      <c r="BI51" s="215"/>
      <c r="BJ51" s="303"/>
      <c r="BK51" s="303"/>
      <c r="BL51" s="303"/>
      <c r="BM51" s="303"/>
      <c r="BN51" s="303"/>
      <c r="BO51" s="303"/>
      <c r="BP51" s="303"/>
      <c r="BQ51" s="303"/>
      <c r="BR51" s="303"/>
      <c r="BS51" s="303"/>
      <c r="BT51" s="303"/>
      <c r="BU51" s="303"/>
      <c r="BV51" s="303"/>
      <c r="BW51" s="303"/>
      <c r="BX51" s="303"/>
      <c r="BY51" s="303"/>
      <c r="BZ51" s="303"/>
      <c r="CA51" s="303"/>
      <c r="CB51" s="304"/>
      <c r="CC51" s="297"/>
      <c r="CD51" s="297"/>
      <c r="CE51" s="297"/>
      <c r="CF51" s="297"/>
      <c r="CG51" s="297"/>
      <c r="CH51" s="297"/>
      <c r="CI51" s="297"/>
      <c r="CJ51" s="175"/>
      <c r="CK51" s="305"/>
      <c r="CL51" s="306"/>
      <c r="CM51" s="306"/>
      <c r="CN51" s="306"/>
      <c r="CO51" s="306"/>
      <c r="CP51" s="306"/>
      <c r="CQ51" s="306"/>
      <c r="CR51" s="306"/>
      <c r="CS51" s="306"/>
      <c r="CU51" s="306"/>
      <c r="CV51" s="306"/>
      <c r="CW51" s="306"/>
      <c r="CX51" s="306"/>
      <c r="CY51" s="306"/>
      <c r="CZ51" s="306"/>
      <c r="DA51" s="306"/>
      <c r="DB51" s="306"/>
      <c r="DC51" s="306"/>
      <c r="DE51" s="306"/>
      <c r="DF51" s="306"/>
      <c r="DG51" s="306"/>
      <c r="DH51" s="306"/>
      <c r="DI51" s="306"/>
      <c r="DJ51" s="306"/>
      <c r="DK51" s="232"/>
      <c r="DL51" s="232"/>
      <c r="DN51" s="307">
        <f t="shared" si="4"/>
        <v>0</v>
      </c>
      <c r="DO51" s="307">
        <f t="shared" si="4"/>
        <v>0</v>
      </c>
      <c r="DP51" s="173">
        <f t="shared" si="5"/>
        <v>0</v>
      </c>
    </row>
    <row r="52" spans="1:120">
      <c r="A52" s="168">
        <v>2052</v>
      </c>
      <c r="B52" s="2">
        <v>146696</v>
      </c>
      <c r="C52" s="2" t="s">
        <v>196</v>
      </c>
      <c r="D52" s="175"/>
      <c r="E52" s="267">
        <v>0</v>
      </c>
      <c r="F52" s="267">
        <v>0</v>
      </c>
      <c r="G52" s="267">
        <v>0</v>
      </c>
      <c r="H52" s="267">
        <v>0</v>
      </c>
      <c r="I52" s="267">
        <v>0</v>
      </c>
      <c r="J52" s="267">
        <v>0</v>
      </c>
      <c r="K52" s="267">
        <v>0</v>
      </c>
      <c r="L52" s="267">
        <f t="shared" si="0"/>
        <v>0</v>
      </c>
      <c r="M52" s="267">
        <f t="shared" si="1"/>
        <v>0</v>
      </c>
      <c r="N52" s="175"/>
      <c r="O52" s="297">
        <v>0</v>
      </c>
      <c r="P52" s="297">
        <v>0</v>
      </c>
      <c r="Q52" s="297">
        <v>0</v>
      </c>
      <c r="R52" s="297">
        <v>0</v>
      </c>
      <c r="S52" s="297">
        <v>0</v>
      </c>
      <c r="T52" s="297">
        <v>0</v>
      </c>
      <c r="U52" s="297">
        <v>0</v>
      </c>
      <c r="V52" s="297">
        <f t="shared" si="2"/>
        <v>0</v>
      </c>
      <c r="W52" s="297">
        <f t="shared" si="3"/>
        <v>0</v>
      </c>
      <c r="X52" s="175"/>
      <c r="Y52" s="298"/>
      <c r="Z52" s="298"/>
      <c r="AA52" s="298"/>
      <c r="AB52" s="298"/>
      <c r="AC52" s="298"/>
      <c r="AD52" s="298"/>
      <c r="AE52" s="298"/>
      <c r="AF52" s="299"/>
      <c r="AG52" s="298"/>
      <c r="AH52" s="215"/>
      <c r="AI52" s="300"/>
      <c r="AJ52" s="300"/>
      <c r="AK52" s="300"/>
      <c r="AL52" s="300"/>
      <c r="AM52" s="300"/>
      <c r="AN52" s="300"/>
      <c r="AO52" s="300"/>
      <c r="AP52" s="300"/>
      <c r="AR52" s="301"/>
      <c r="AS52" s="301"/>
      <c r="AT52" s="301"/>
      <c r="AU52" s="301"/>
      <c r="AV52" s="301"/>
      <c r="AW52" s="301"/>
      <c r="AX52" s="301"/>
      <c r="AY52" s="301"/>
      <c r="AZ52" s="302"/>
      <c r="BA52" s="300"/>
      <c r="BB52" s="300"/>
      <c r="BC52" s="300"/>
      <c r="BD52" s="300"/>
      <c r="BE52" s="300"/>
      <c r="BF52" s="300"/>
      <c r="BG52" s="300"/>
      <c r="BH52" s="300"/>
      <c r="BI52" s="215"/>
      <c r="BJ52" s="303"/>
      <c r="BK52" s="303"/>
      <c r="BL52" s="303"/>
      <c r="BM52" s="303"/>
      <c r="BN52" s="303"/>
      <c r="BO52" s="303"/>
      <c r="BP52" s="303"/>
      <c r="BQ52" s="303"/>
      <c r="BR52" s="303"/>
      <c r="BS52" s="303"/>
      <c r="BT52" s="303"/>
      <c r="BU52" s="303"/>
      <c r="BV52" s="303"/>
      <c r="BW52" s="303"/>
      <c r="BX52" s="303"/>
      <c r="BY52" s="303"/>
      <c r="BZ52" s="303"/>
      <c r="CA52" s="303"/>
      <c r="CB52" s="304"/>
      <c r="CC52" s="297"/>
      <c r="CD52" s="297"/>
      <c r="CE52" s="297"/>
      <c r="CF52" s="297"/>
      <c r="CG52" s="297"/>
      <c r="CH52" s="297"/>
      <c r="CI52" s="297"/>
      <c r="CJ52" s="175"/>
      <c r="CK52" s="305"/>
      <c r="CL52" s="306"/>
      <c r="CM52" s="306"/>
      <c r="CN52" s="306"/>
      <c r="CO52" s="306"/>
      <c r="CP52" s="306"/>
      <c r="CQ52" s="306"/>
      <c r="CR52" s="306"/>
      <c r="CS52" s="306"/>
      <c r="CU52" s="306"/>
      <c r="CV52" s="306"/>
      <c r="CW52" s="306"/>
      <c r="CX52" s="306"/>
      <c r="CY52" s="306"/>
      <c r="CZ52" s="306"/>
      <c r="DA52" s="306"/>
      <c r="DB52" s="306"/>
      <c r="DC52" s="306"/>
      <c r="DE52" s="306"/>
      <c r="DF52" s="306"/>
      <c r="DG52" s="306"/>
      <c r="DH52" s="306"/>
      <c r="DI52" s="306"/>
      <c r="DJ52" s="306"/>
      <c r="DK52" s="232"/>
      <c r="DL52" s="232"/>
      <c r="DN52" s="307">
        <f t="shared" si="4"/>
        <v>0</v>
      </c>
      <c r="DO52" s="307">
        <f t="shared" si="4"/>
        <v>0</v>
      </c>
      <c r="DP52" s="173">
        <f t="shared" si="5"/>
        <v>0</v>
      </c>
    </row>
    <row r="53" spans="1:120">
      <c r="A53" s="168">
        <v>2082</v>
      </c>
      <c r="B53" s="2">
        <v>143086</v>
      </c>
      <c r="C53" s="2" t="s">
        <v>197</v>
      </c>
      <c r="D53" s="175"/>
      <c r="E53" s="267">
        <v>0</v>
      </c>
      <c r="F53" s="267">
        <v>0</v>
      </c>
      <c r="G53" s="267">
        <v>25716.600000000002</v>
      </c>
      <c r="H53" s="267">
        <v>1793.9999999999998</v>
      </c>
      <c r="I53" s="267">
        <v>0</v>
      </c>
      <c r="J53" s="267">
        <v>1363.05</v>
      </c>
      <c r="K53" s="267">
        <v>0</v>
      </c>
      <c r="L53" s="267">
        <f t="shared" si="0"/>
        <v>28873.65</v>
      </c>
      <c r="M53" s="267">
        <f t="shared" si="1"/>
        <v>23098.920000000002</v>
      </c>
      <c r="N53" s="175"/>
      <c r="O53" s="297">
        <v>0</v>
      </c>
      <c r="P53" s="297">
        <v>0</v>
      </c>
      <c r="Q53" s="297">
        <v>28165.800000000003</v>
      </c>
      <c r="R53" s="297">
        <v>0</v>
      </c>
      <c r="S53" s="297">
        <v>0</v>
      </c>
      <c r="T53" s="297">
        <v>1554.1499999999999</v>
      </c>
      <c r="U53" s="297">
        <v>0</v>
      </c>
      <c r="V53" s="297">
        <f t="shared" si="2"/>
        <v>29719.950000000004</v>
      </c>
      <c r="W53" s="297">
        <f t="shared" si="3"/>
        <v>23775.960000000006</v>
      </c>
      <c r="X53" s="175"/>
      <c r="Y53" s="298"/>
      <c r="Z53" s="298"/>
      <c r="AA53" s="298"/>
      <c r="AB53" s="298"/>
      <c r="AC53" s="298"/>
      <c r="AD53" s="298"/>
      <c r="AE53" s="298"/>
      <c r="AF53" s="299"/>
      <c r="AG53" s="298"/>
      <c r="AH53" s="215"/>
      <c r="AI53" s="300"/>
      <c r="AJ53" s="300"/>
      <c r="AK53" s="300"/>
      <c r="AL53" s="300"/>
      <c r="AM53" s="300"/>
      <c r="AN53" s="300"/>
      <c r="AO53" s="300"/>
      <c r="AP53" s="300"/>
      <c r="AR53" s="301"/>
      <c r="AS53" s="301"/>
      <c r="AT53" s="301"/>
      <c r="AU53" s="301"/>
      <c r="AV53" s="301"/>
      <c r="AW53" s="301"/>
      <c r="AX53" s="301"/>
      <c r="AY53" s="301"/>
      <c r="AZ53" s="302"/>
      <c r="BA53" s="300"/>
      <c r="BB53" s="300"/>
      <c r="BC53" s="300"/>
      <c r="BD53" s="300"/>
      <c r="BE53" s="300"/>
      <c r="BF53" s="300"/>
      <c r="BG53" s="300"/>
      <c r="BH53" s="300"/>
      <c r="BI53" s="215"/>
      <c r="BJ53" s="303"/>
      <c r="BK53" s="303"/>
      <c r="BL53" s="303"/>
      <c r="BM53" s="303"/>
      <c r="BN53" s="303"/>
      <c r="BO53" s="303"/>
      <c r="BP53" s="303"/>
      <c r="BQ53" s="303"/>
      <c r="BR53" s="303"/>
      <c r="BS53" s="303"/>
      <c r="BT53" s="303"/>
      <c r="BU53" s="303"/>
      <c r="BV53" s="303"/>
      <c r="BW53" s="303"/>
      <c r="BX53" s="303"/>
      <c r="BY53" s="303"/>
      <c r="BZ53" s="303"/>
      <c r="CA53" s="303"/>
      <c r="CB53" s="304"/>
      <c r="CC53" s="297"/>
      <c r="CD53" s="297"/>
      <c r="CE53" s="297"/>
      <c r="CF53" s="297"/>
      <c r="CG53" s="297"/>
      <c r="CH53" s="297"/>
      <c r="CI53" s="297"/>
      <c r="CJ53" s="175"/>
      <c r="CK53" s="305"/>
      <c r="CL53" s="306"/>
      <c r="CM53" s="306"/>
      <c r="CN53" s="306"/>
      <c r="CO53" s="306"/>
      <c r="CP53" s="306"/>
      <c r="CQ53" s="306"/>
      <c r="CR53" s="306"/>
      <c r="CS53" s="306"/>
      <c r="CU53" s="306"/>
      <c r="CV53" s="306"/>
      <c r="CW53" s="306"/>
      <c r="CX53" s="306"/>
      <c r="CY53" s="306"/>
      <c r="CZ53" s="306"/>
      <c r="DA53" s="306"/>
      <c r="DB53" s="306"/>
      <c r="DC53" s="306"/>
      <c r="DE53" s="306"/>
      <c r="DF53" s="306"/>
      <c r="DG53" s="306"/>
      <c r="DH53" s="306"/>
      <c r="DI53" s="306"/>
      <c r="DJ53" s="306"/>
      <c r="DK53" s="232"/>
      <c r="DL53" s="232"/>
      <c r="DN53" s="307">
        <f t="shared" si="4"/>
        <v>58593.600000000006</v>
      </c>
      <c r="DO53" s="307">
        <f t="shared" si="4"/>
        <v>0</v>
      </c>
      <c r="DP53" s="173">
        <f t="shared" si="5"/>
        <v>58593.600000000006</v>
      </c>
    </row>
    <row r="54" spans="1:120">
      <c r="A54" s="168">
        <v>2299</v>
      </c>
      <c r="B54" s="2">
        <v>140706</v>
      </c>
      <c r="C54" s="2" t="s">
        <v>198</v>
      </c>
      <c r="D54" s="175"/>
      <c r="E54" s="267">
        <v>0</v>
      </c>
      <c r="F54" s="267">
        <v>0</v>
      </c>
      <c r="G54" s="267">
        <v>93069.6</v>
      </c>
      <c r="H54" s="267">
        <v>4260.75</v>
      </c>
      <c r="I54" s="267">
        <v>0</v>
      </c>
      <c r="J54" s="267">
        <v>1070.55</v>
      </c>
      <c r="K54" s="267">
        <v>0</v>
      </c>
      <c r="L54" s="267">
        <f t="shared" si="0"/>
        <v>98400.900000000009</v>
      </c>
      <c r="M54" s="267">
        <f t="shared" si="1"/>
        <v>78720.720000000016</v>
      </c>
      <c r="N54" s="175"/>
      <c r="O54" s="297">
        <v>0</v>
      </c>
      <c r="P54" s="297">
        <v>0</v>
      </c>
      <c r="Q54" s="297">
        <v>68577.600000000006</v>
      </c>
      <c r="R54" s="297">
        <v>2242.5</v>
      </c>
      <c r="S54" s="297">
        <v>0</v>
      </c>
      <c r="T54" s="297">
        <v>725.39999999999986</v>
      </c>
      <c r="U54" s="297">
        <v>0</v>
      </c>
      <c r="V54" s="297">
        <f t="shared" si="2"/>
        <v>71545.5</v>
      </c>
      <c r="W54" s="297">
        <f t="shared" si="3"/>
        <v>57236.4</v>
      </c>
      <c r="X54" s="175"/>
      <c r="Y54" s="298"/>
      <c r="Z54" s="298"/>
      <c r="AA54" s="298"/>
      <c r="AB54" s="298"/>
      <c r="AC54" s="298"/>
      <c r="AD54" s="298"/>
      <c r="AE54" s="298"/>
      <c r="AF54" s="299"/>
      <c r="AG54" s="298"/>
      <c r="AH54" s="215"/>
      <c r="AI54" s="300"/>
      <c r="AJ54" s="300"/>
      <c r="AK54" s="300"/>
      <c r="AL54" s="300"/>
      <c r="AM54" s="300"/>
      <c r="AN54" s="300"/>
      <c r="AO54" s="300"/>
      <c r="AP54" s="300"/>
      <c r="AR54" s="301"/>
      <c r="AS54" s="301"/>
      <c r="AT54" s="301"/>
      <c r="AU54" s="301"/>
      <c r="AV54" s="301"/>
      <c r="AW54" s="301"/>
      <c r="AX54" s="301"/>
      <c r="AY54" s="301"/>
      <c r="AZ54" s="302"/>
      <c r="BA54" s="300"/>
      <c r="BB54" s="300"/>
      <c r="BC54" s="300"/>
      <c r="BD54" s="300"/>
      <c r="BE54" s="300"/>
      <c r="BF54" s="300"/>
      <c r="BG54" s="300"/>
      <c r="BH54" s="300"/>
      <c r="BI54" s="215"/>
      <c r="BJ54" s="303"/>
      <c r="BK54" s="303"/>
      <c r="BL54" s="303"/>
      <c r="BM54" s="303"/>
      <c r="BN54" s="303"/>
      <c r="BO54" s="303"/>
      <c r="BP54" s="303"/>
      <c r="BQ54" s="303"/>
      <c r="BR54" s="303"/>
      <c r="BS54" s="303"/>
      <c r="BT54" s="303"/>
      <c r="BU54" s="303"/>
      <c r="BV54" s="303"/>
      <c r="BW54" s="303"/>
      <c r="BX54" s="303"/>
      <c r="BY54" s="303"/>
      <c r="BZ54" s="303"/>
      <c r="CA54" s="303"/>
      <c r="CB54" s="304"/>
      <c r="CC54" s="297"/>
      <c r="CD54" s="297"/>
      <c r="CE54" s="297"/>
      <c r="CF54" s="297"/>
      <c r="CG54" s="297"/>
      <c r="CH54" s="297"/>
      <c r="CI54" s="297"/>
      <c r="CJ54" s="175"/>
      <c r="CK54" s="305"/>
      <c r="CL54" s="306"/>
      <c r="CM54" s="306"/>
      <c r="CN54" s="306"/>
      <c r="CO54" s="306"/>
      <c r="CP54" s="306"/>
      <c r="CQ54" s="306"/>
      <c r="CR54" s="306"/>
      <c r="CS54" s="306"/>
      <c r="CU54" s="306"/>
      <c r="CV54" s="306"/>
      <c r="CW54" s="306"/>
      <c r="CX54" s="306"/>
      <c r="CY54" s="306"/>
      <c r="CZ54" s="306"/>
      <c r="DA54" s="306"/>
      <c r="DB54" s="306"/>
      <c r="DC54" s="306"/>
      <c r="DE54" s="306"/>
      <c r="DF54" s="306"/>
      <c r="DG54" s="306"/>
      <c r="DH54" s="306"/>
      <c r="DI54" s="306"/>
      <c r="DJ54" s="306"/>
      <c r="DK54" s="232"/>
      <c r="DL54" s="232"/>
      <c r="DN54" s="307">
        <f t="shared" si="4"/>
        <v>169946.4</v>
      </c>
      <c r="DO54" s="307">
        <f t="shared" si="4"/>
        <v>0</v>
      </c>
      <c r="DP54" s="173">
        <f t="shared" si="5"/>
        <v>169946.4</v>
      </c>
    </row>
    <row r="55" spans="1:120">
      <c r="A55" s="168">
        <v>2191</v>
      </c>
      <c r="B55" s="2">
        <v>151017</v>
      </c>
      <c r="C55" s="2" t="s">
        <v>122</v>
      </c>
      <c r="D55" s="175"/>
      <c r="E55" s="267">
        <v>0</v>
      </c>
      <c r="F55" s="267">
        <v>0</v>
      </c>
      <c r="G55" s="267">
        <v>35513.4</v>
      </c>
      <c r="H55" s="267">
        <v>2466.75</v>
      </c>
      <c r="I55" s="267">
        <v>298.48</v>
      </c>
      <c r="J55" s="267">
        <v>1439.1</v>
      </c>
      <c r="K55" s="267">
        <v>0</v>
      </c>
      <c r="L55" s="267">
        <f t="shared" si="0"/>
        <v>39717.730000000003</v>
      </c>
      <c r="M55" s="267">
        <f t="shared" si="1"/>
        <v>31774.184000000005</v>
      </c>
      <c r="N55" s="175"/>
      <c r="O55" s="297">
        <v>0</v>
      </c>
      <c r="P55" s="297">
        <v>0</v>
      </c>
      <c r="Q55" s="297">
        <v>22042.800000000003</v>
      </c>
      <c r="R55" s="297">
        <v>672.75</v>
      </c>
      <c r="S55" s="297">
        <v>74.62</v>
      </c>
      <c r="T55" s="297">
        <v>781.95</v>
      </c>
      <c r="U55" s="297">
        <v>0</v>
      </c>
      <c r="V55" s="297">
        <f t="shared" si="2"/>
        <v>23572.120000000003</v>
      </c>
      <c r="W55" s="297">
        <f t="shared" si="3"/>
        <v>18857.696000000004</v>
      </c>
      <c r="X55" s="175"/>
      <c r="Y55" s="298"/>
      <c r="Z55" s="298"/>
      <c r="AA55" s="298"/>
      <c r="AB55" s="298"/>
      <c r="AC55" s="298"/>
      <c r="AD55" s="298"/>
      <c r="AE55" s="298"/>
      <c r="AF55" s="299"/>
      <c r="AG55" s="298"/>
      <c r="AH55" s="215"/>
      <c r="AI55" s="300"/>
      <c r="AJ55" s="300"/>
      <c r="AK55" s="300"/>
      <c r="AL55" s="300"/>
      <c r="AM55" s="300"/>
      <c r="AN55" s="300"/>
      <c r="AO55" s="300"/>
      <c r="AP55" s="300"/>
      <c r="AR55" s="301"/>
      <c r="AS55" s="301"/>
      <c r="AT55" s="301"/>
      <c r="AU55" s="301"/>
      <c r="AV55" s="301"/>
      <c r="AW55" s="301"/>
      <c r="AX55" s="301"/>
      <c r="AY55" s="301"/>
      <c r="AZ55" s="302"/>
      <c r="BA55" s="300"/>
      <c r="BB55" s="300"/>
      <c r="BC55" s="300"/>
      <c r="BD55" s="300"/>
      <c r="BE55" s="300"/>
      <c r="BF55" s="300"/>
      <c r="BG55" s="300"/>
      <c r="BH55" s="300"/>
      <c r="BI55" s="215"/>
      <c r="BJ55" s="303"/>
      <c r="BK55" s="303"/>
      <c r="BL55" s="303"/>
      <c r="BM55" s="303"/>
      <c r="BN55" s="303"/>
      <c r="BO55" s="303"/>
      <c r="BP55" s="303"/>
      <c r="BQ55" s="303"/>
      <c r="BR55" s="303"/>
      <c r="BS55" s="303"/>
      <c r="BT55" s="303"/>
      <c r="BU55" s="303"/>
      <c r="BV55" s="303"/>
      <c r="BW55" s="303"/>
      <c r="BX55" s="303"/>
      <c r="BY55" s="303"/>
      <c r="BZ55" s="303"/>
      <c r="CA55" s="303"/>
      <c r="CB55" s="304"/>
      <c r="CC55" s="297"/>
      <c r="CD55" s="297"/>
      <c r="CE55" s="297"/>
      <c r="CF55" s="297"/>
      <c r="CG55" s="297"/>
      <c r="CH55" s="297"/>
      <c r="CI55" s="297"/>
      <c r="CJ55" s="175"/>
      <c r="CK55" s="305"/>
      <c r="CL55" s="306"/>
      <c r="CM55" s="306"/>
      <c r="CN55" s="306"/>
      <c r="CO55" s="306"/>
      <c r="CP55" s="306"/>
      <c r="CQ55" s="306"/>
      <c r="CR55" s="306"/>
      <c r="CS55" s="306"/>
      <c r="CU55" s="306"/>
      <c r="CV55" s="306"/>
      <c r="CW55" s="306"/>
      <c r="CX55" s="306"/>
      <c r="CY55" s="306"/>
      <c r="CZ55" s="306"/>
      <c r="DA55" s="306"/>
      <c r="DB55" s="306"/>
      <c r="DC55" s="306"/>
      <c r="DE55" s="306"/>
      <c r="DF55" s="306"/>
      <c r="DG55" s="306"/>
      <c r="DH55" s="306"/>
      <c r="DI55" s="306"/>
      <c r="DJ55" s="306"/>
      <c r="DK55" s="232"/>
      <c r="DL55" s="232"/>
      <c r="DN55" s="307">
        <f t="shared" si="4"/>
        <v>63289.850000000006</v>
      </c>
      <c r="DO55" s="307">
        <f t="shared" si="4"/>
        <v>0</v>
      </c>
      <c r="DP55" s="173">
        <f t="shared" si="5"/>
        <v>63289.850000000006</v>
      </c>
    </row>
    <row r="56" spans="1:120">
      <c r="A56" s="168">
        <v>2060</v>
      </c>
      <c r="B56" s="2">
        <v>143563</v>
      </c>
      <c r="C56" s="2" t="s">
        <v>199</v>
      </c>
      <c r="D56" s="175"/>
      <c r="E56" s="267">
        <v>0</v>
      </c>
      <c r="F56" s="267">
        <v>0</v>
      </c>
      <c r="G56" s="267">
        <v>22042.799999999999</v>
      </c>
      <c r="H56" s="267">
        <v>2691</v>
      </c>
      <c r="I56" s="267">
        <v>895.43999999999994</v>
      </c>
      <c r="J56" s="267">
        <v>1959.75</v>
      </c>
      <c r="K56" s="267">
        <v>0</v>
      </c>
      <c r="L56" s="267">
        <f t="shared" si="0"/>
        <v>27588.989999999998</v>
      </c>
      <c r="M56" s="267">
        <f t="shared" si="1"/>
        <v>22071.191999999999</v>
      </c>
      <c r="N56" s="175"/>
      <c r="O56" s="297">
        <v>0</v>
      </c>
      <c r="P56" s="297">
        <v>0</v>
      </c>
      <c r="Q56" s="297">
        <v>24492</v>
      </c>
      <c r="R56" s="297">
        <v>1793.9999999999998</v>
      </c>
      <c r="S56" s="297">
        <v>522.34</v>
      </c>
      <c r="T56" s="297">
        <v>2316.6</v>
      </c>
      <c r="U56" s="297">
        <v>0</v>
      </c>
      <c r="V56" s="297">
        <f t="shared" si="2"/>
        <v>29124.94</v>
      </c>
      <c r="W56" s="297">
        <f t="shared" si="3"/>
        <v>23299.952000000001</v>
      </c>
      <c r="X56" s="175"/>
      <c r="Y56" s="298"/>
      <c r="Z56" s="298"/>
      <c r="AA56" s="298"/>
      <c r="AB56" s="298"/>
      <c r="AC56" s="298"/>
      <c r="AD56" s="298"/>
      <c r="AE56" s="298"/>
      <c r="AF56" s="299"/>
      <c r="AG56" s="298"/>
      <c r="AH56" s="215"/>
      <c r="AI56" s="300"/>
      <c r="AJ56" s="300"/>
      <c r="AK56" s="300"/>
      <c r="AL56" s="300"/>
      <c r="AM56" s="300"/>
      <c r="AN56" s="300"/>
      <c r="AO56" s="300"/>
      <c r="AP56" s="300"/>
      <c r="AR56" s="301"/>
      <c r="AS56" s="301"/>
      <c r="AT56" s="301"/>
      <c r="AU56" s="301"/>
      <c r="AV56" s="301"/>
      <c r="AW56" s="301"/>
      <c r="AX56" s="301"/>
      <c r="AY56" s="301"/>
      <c r="AZ56" s="302"/>
      <c r="BA56" s="300"/>
      <c r="BB56" s="300"/>
      <c r="BC56" s="300"/>
      <c r="BD56" s="300"/>
      <c r="BE56" s="300"/>
      <c r="BF56" s="300"/>
      <c r="BG56" s="300"/>
      <c r="BH56" s="300"/>
      <c r="BI56" s="215"/>
      <c r="BJ56" s="303"/>
      <c r="BK56" s="303"/>
      <c r="BL56" s="303"/>
      <c r="BM56" s="303"/>
      <c r="BN56" s="303"/>
      <c r="BO56" s="303"/>
      <c r="BP56" s="303"/>
      <c r="BQ56" s="303"/>
      <c r="BR56" s="303"/>
      <c r="BS56" s="303"/>
      <c r="BT56" s="303"/>
      <c r="BU56" s="303"/>
      <c r="BV56" s="303"/>
      <c r="BW56" s="303"/>
      <c r="BX56" s="303"/>
      <c r="BY56" s="303"/>
      <c r="BZ56" s="303"/>
      <c r="CA56" s="303"/>
      <c r="CB56" s="304"/>
      <c r="CC56" s="297"/>
      <c r="CD56" s="297"/>
      <c r="CE56" s="297"/>
      <c r="CF56" s="297"/>
      <c r="CG56" s="297"/>
      <c r="CH56" s="297"/>
      <c r="CI56" s="297"/>
      <c r="CJ56" s="175"/>
      <c r="CK56" s="305"/>
      <c r="CL56" s="306"/>
      <c r="CM56" s="306"/>
      <c r="CN56" s="306"/>
      <c r="CO56" s="306"/>
      <c r="CP56" s="306"/>
      <c r="CQ56" s="306"/>
      <c r="CR56" s="306"/>
      <c r="CS56" s="306"/>
      <c r="CU56" s="306"/>
      <c r="CV56" s="306"/>
      <c r="CW56" s="306"/>
      <c r="CX56" s="306"/>
      <c r="CY56" s="306"/>
      <c r="CZ56" s="306"/>
      <c r="DA56" s="306"/>
      <c r="DB56" s="306"/>
      <c r="DC56" s="306"/>
      <c r="DE56" s="306"/>
      <c r="DF56" s="306"/>
      <c r="DG56" s="306"/>
      <c r="DH56" s="306"/>
      <c r="DI56" s="306"/>
      <c r="DJ56" s="306"/>
      <c r="DK56" s="232"/>
      <c r="DL56" s="232"/>
      <c r="DN56" s="307">
        <f t="shared" si="4"/>
        <v>56713.929999999993</v>
      </c>
      <c r="DO56" s="307">
        <f t="shared" si="4"/>
        <v>0</v>
      </c>
      <c r="DP56" s="173">
        <f t="shared" si="5"/>
        <v>56713.929999999993</v>
      </c>
    </row>
    <row r="57" spans="1:120">
      <c r="A57" s="168">
        <v>4129</v>
      </c>
      <c r="B57" s="2">
        <v>143438</v>
      </c>
      <c r="C57" s="2" t="s">
        <v>200</v>
      </c>
      <c r="D57" s="175"/>
      <c r="E57" s="267">
        <v>0</v>
      </c>
      <c r="F57" s="267">
        <v>0</v>
      </c>
      <c r="G57" s="267">
        <v>0</v>
      </c>
      <c r="H57" s="267">
        <v>0</v>
      </c>
      <c r="I57" s="267">
        <v>0</v>
      </c>
      <c r="J57" s="267">
        <v>0</v>
      </c>
      <c r="K57" s="267">
        <v>0</v>
      </c>
      <c r="L57" s="267">
        <f t="shared" si="0"/>
        <v>0</v>
      </c>
      <c r="M57" s="267">
        <f t="shared" si="1"/>
        <v>0</v>
      </c>
      <c r="N57" s="175"/>
      <c r="O57" s="297">
        <v>0</v>
      </c>
      <c r="P57" s="297">
        <v>0</v>
      </c>
      <c r="Q57" s="297">
        <v>0</v>
      </c>
      <c r="R57" s="297">
        <v>0</v>
      </c>
      <c r="S57" s="297">
        <v>0</v>
      </c>
      <c r="T57" s="297">
        <v>0</v>
      </c>
      <c r="U57" s="297">
        <v>0</v>
      </c>
      <c r="V57" s="297">
        <f t="shared" si="2"/>
        <v>0</v>
      </c>
      <c r="W57" s="297">
        <f t="shared" si="3"/>
        <v>0</v>
      </c>
      <c r="X57" s="175"/>
      <c r="Y57" s="298"/>
      <c r="Z57" s="298"/>
      <c r="AA57" s="298"/>
      <c r="AB57" s="298"/>
      <c r="AC57" s="298"/>
      <c r="AD57" s="298"/>
      <c r="AE57" s="298"/>
      <c r="AF57" s="299"/>
      <c r="AG57" s="298"/>
      <c r="AH57" s="215"/>
      <c r="AI57" s="300"/>
      <c r="AJ57" s="300"/>
      <c r="AK57" s="300"/>
      <c r="AL57" s="300"/>
      <c r="AM57" s="300"/>
      <c r="AN57" s="300"/>
      <c r="AO57" s="300"/>
      <c r="AP57" s="300"/>
      <c r="AR57" s="301"/>
      <c r="AS57" s="301"/>
      <c r="AT57" s="301"/>
      <c r="AU57" s="301"/>
      <c r="AV57" s="301"/>
      <c r="AW57" s="301"/>
      <c r="AX57" s="301"/>
      <c r="AY57" s="301"/>
      <c r="AZ57" s="302"/>
      <c r="BA57" s="300"/>
      <c r="BB57" s="300"/>
      <c r="BC57" s="300"/>
      <c r="BD57" s="300"/>
      <c r="BE57" s="300"/>
      <c r="BF57" s="300"/>
      <c r="BG57" s="300"/>
      <c r="BH57" s="300"/>
      <c r="BI57" s="215"/>
      <c r="BJ57" s="303"/>
      <c r="BK57" s="303"/>
      <c r="BL57" s="303"/>
      <c r="BM57" s="303"/>
      <c r="BN57" s="303"/>
      <c r="BO57" s="303"/>
      <c r="BP57" s="303"/>
      <c r="BQ57" s="303"/>
      <c r="BR57" s="303"/>
      <c r="BS57" s="303"/>
      <c r="BT57" s="303"/>
      <c r="BU57" s="303"/>
      <c r="BV57" s="303"/>
      <c r="BW57" s="303"/>
      <c r="BX57" s="303"/>
      <c r="BY57" s="303"/>
      <c r="BZ57" s="303"/>
      <c r="CA57" s="303"/>
      <c r="CB57" s="304"/>
      <c r="CC57" s="297"/>
      <c r="CD57" s="297"/>
      <c r="CE57" s="297"/>
      <c r="CF57" s="297"/>
      <c r="CG57" s="297"/>
      <c r="CH57" s="297"/>
      <c r="CI57" s="297"/>
      <c r="CJ57" s="175"/>
      <c r="CK57" s="305"/>
      <c r="CL57" s="306"/>
      <c r="CM57" s="306"/>
      <c r="CN57" s="306"/>
      <c r="CO57" s="306"/>
      <c r="CP57" s="306"/>
      <c r="CQ57" s="306"/>
      <c r="CR57" s="306"/>
      <c r="CS57" s="306"/>
      <c r="CU57" s="306"/>
      <c r="CV57" s="306"/>
      <c r="CW57" s="306"/>
      <c r="CX57" s="306"/>
      <c r="CY57" s="306"/>
      <c r="CZ57" s="306"/>
      <c r="DA57" s="306"/>
      <c r="DB57" s="306"/>
      <c r="DC57" s="306"/>
      <c r="DE57" s="306"/>
      <c r="DF57" s="306"/>
      <c r="DG57" s="306"/>
      <c r="DH57" s="306"/>
      <c r="DI57" s="306"/>
      <c r="DJ57" s="306"/>
      <c r="DK57" s="232"/>
      <c r="DL57" s="232"/>
      <c r="DN57" s="307">
        <f t="shared" si="4"/>
        <v>0</v>
      </c>
      <c r="DO57" s="307">
        <f t="shared" si="4"/>
        <v>0</v>
      </c>
      <c r="DP57" s="173">
        <f t="shared" si="5"/>
        <v>0</v>
      </c>
    </row>
    <row r="58" spans="1:120">
      <c r="A58" s="168">
        <v>2219</v>
      </c>
      <c r="B58" s="2">
        <v>150709</v>
      </c>
      <c r="C58" s="2" t="s">
        <v>123</v>
      </c>
      <c r="D58" s="175"/>
      <c r="E58" s="267">
        <v>0</v>
      </c>
      <c r="F58" s="267">
        <v>0</v>
      </c>
      <c r="G58" s="267">
        <v>0</v>
      </c>
      <c r="H58" s="267">
        <v>0</v>
      </c>
      <c r="I58" s="267">
        <v>0</v>
      </c>
      <c r="J58" s="267">
        <v>0</v>
      </c>
      <c r="K58" s="267">
        <v>0</v>
      </c>
      <c r="L58" s="267">
        <f t="shared" si="0"/>
        <v>0</v>
      </c>
      <c r="M58" s="267">
        <f t="shared" si="1"/>
        <v>0</v>
      </c>
      <c r="N58" s="175"/>
      <c r="O58" s="297">
        <v>0</v>
      </c>
      <c r="P58" s="297">
        <v>0</v>
      </c>
      <c r="Q58" s="297">
        <v>0</v>
      </c>
      <c r="R58" s="297">
        <v>0</v>
      </c>
      <c r="S58" s="297">
        <v>0</v>
      </c>
      <c r="T58" s="297">
        <v>0</v>
      </c>
      <c r="U58" s="297">
        <v>0</v>
      </c>
      <c r="V58" s="297">
        <f t="shared" si="2"/>
        <v>0</v>
      </c>
      <c r="W58" s="297">
        <f t="shared" si="3"/>
        <v>0</v>
      </c>
      <c r="X58" s="175"/>
      <c r="Y58" s="298"/>
      <c r="Z58" s="298"/>
      <c r="AA58" s="298"/>
      <c r="AB58" s="298"/>
      <c r="AC58" s="298"/>
      <c r="AD58" s="298"/>
      <c r="AE58" s="298"/>
      <c r="AF58" s="299"/>
      <c r="AG58" s="298"/>
      <c r="AH58" s="215"/>
      <c r="AI58" s="300"/>
      <c r="AJ58" s="300"/>
      <c r="AK58" s="300"/>
      <c r="AL58" s="300"/>
      <c r="AM58" s="300"/>
      <c r="AN58" s="300"/>
      <c r="AO58" s="300"/>
      <c r="AP58" s="300"/>
      <c r="AR58" s="301"/>
      <c r="AS58" s="301"/>
      <c r="AT58" s="301"/>
      <c r="AU58" s="301"/>
      <c r="AV58" s="301"/>
      <c r="AW58" s="301"/>
      <c r="AX58" s="301"/>
      <c r="AY58" s="301"/>
      <c r="AZ58" s="302"/>
      <c r="BA58" s="300"/>
      <c r="BB58" s="300"/>
      <c r="BC58" s="300"/>
      <c r="BD58" s="300"/>
      <c r="BE58" s="300"/>
      <c r="BF58" s="300"/>
      <c r="BG58" s="300"/>
      <c r="BH58" s="300"/>
      <c r="BI58" s="215"/>
      <c r="BJ58" s="303"/>
      <c r="BK58" s="303"/>
      <c r="BL58" s="303"/>
      <c r="BM58" s="303"/>
      <c r="BN58" s="303"/>
      <c r="BO58" s="303"/>
      <c r="BP58" s="303"/>
      <c r="BQ58" s="303"/>
      <c r="BR58" s="303"/>
      <c r="BS58" s="303"/>
      <c r="BT58" s="303"/>
      <c r="BU58" s="303"/>
      <c r="BV58" s="303"/>
      <c r="BW58" s="303"/>
      <c r="BX58" s="303"/>
      <c r="BY58" s="303"/>
      <c r="BZ58" s="303"/>
      <c r="CA58" s="303"/>
      <c r="CB58" s="304"/>
      <c r="CC58" s="297"/>
      <c r="CD58" s="297"/>
      <c r="CE58" s="297"/>
      <c r="CF58" s="297"/>
      <c r="CG58" s="297"/>
      <c r="CH58" s="297"/>
      <c r="CI58" s="297"/>
      <c r="CJ58" s="175"/>
      <c r="CK58" s="305"/>
      <c r="CL58" s="306"/>
      <c r="CM58" s="306"/>
      <c r="CN58" s="306"/>
      <c r="CO58" s="306"/>
      <c r="CP58" s="306"/>
      <c r="CQ58" s="306"/>
      <c r="CR58" s="306"/>
      <c r="CS58" s="306"/>
      <c r="CU58" s="306"/>
      <c r="CV58" s="306"/>
      <c r="CW58" s="306"/>
      <c r="CX58" s="306"/>
      <c r="CY58" s="306"/>
      <c r="CZ58" s="306"/>
      <c r="DA58" s="306"/>
      <c r="DB58" s="306"/>
      <c r="DC58" s="306"/>
      <c r="DE58" s="306"/>
      <c r="DF58" s="306"/>
      <c r="DG58" s="306"/>
      <c r="DH58" s="306"/>
      <c r="DI58" s="306"/>
      <c r="DJ58" s="306"/>
      <c r="DK58" s="232"/>
      <c r="DL58" s="232"/>
      <c r="DN58" s="307">
        <f t="shared" si="4"/>
        <v>0</v>
      </c>
      <c r="DO58" s="307">
        <f t="shared" si="4"/>
        <v>0</v>
      </c>
      <c r="DP58" s="173">
        <f t="shared" si="5"/>
        <v>0</v>
      </c>
    </row>
    <row r="59" spans="1:120">
      <c r="A59" s="168">
        <v>2065</v>
      </c>
      <c r="B59" s="2">
        <v>138218</v>
      </c>
      <c r="C59" s="2" t="s">
        <v>201</v>
      </c>
      <c r="D59" s="175"/>
      <c r="E59" s="267">
        <v>0</v>
      </c>
      <c r="F59" s="267">
        <v>0</v>
      </c>
      <c r="G59" s="267">
        <v>44085.599999999999</v>
      </c>
      <c r="H59" s="267">
        <v>1569.7499999999998</v>
      </c>
      <c r="I59" s="267">
        <v>522.34</v>
      </c>
      <c r="J59" s="267">
        <v>103.35</v>
      </c>
      <c r="K59" s="267">
        <v>0</v>
      </c>
      <c r="L59" s="267">
        <f t="shared" si="0"/>
        <v>46281.039999999994</v>
      </c>
      <c r="M59" s="267">
        <f t="shared" si="1"/>
        <v>37024.831999999995</v>
      </c>
      <c r="N59" s="175"/>
      <c r="O59" s="297">
        <v>0</v>
      </c>
      <c r="P59" s="297">
        <v>0</v>
      </c>
      <c r="Q59" s="297">
        <v>37962.6</v>
      </c>
      <c r="R59" s="297">
        <v>0</v>
      </c>
      <c r="S59" s="297">
        <v>0</v>
      </c>
      <c r="T59" s="297">
        <v>0</v>
      </c>
      <c r="U59" s="297">
        <v>0</v>
      </c>
      <c r="V59" s="297">
        <f t="shared" si="2"/>
        <v>37962.6</v>
      </c>
      <c r="W59" s="297">
        <f t="shared" si="3"/>
        <v>30370.080000000002</v>
      </c>
      <c r="X59" s="175"/>
      <c r="Y59" s="298"/>
      <c r="Z59" s="298"/>
      <c r="AA59" s="298"/>
      <c r="AB59" s="298"/>
      <c r="AC59" s="298"/>
      <c r="AD59" s="298"/>
      <c r="AE59" s="298"/>
      <c r="AF59" s="299"/>
      <c r="AG59" s="298"/>
      <c r="AH59" s="215"/>
      <c r="AI59" s="300"/>
      <c r="AJ59" s="300"/>
      <c r="AK59" s="300"/>
      <c r="AL59" s="300"/>
      <c r="AM59" s="300"/>
      <c r="AN59" s="300"/>
      <c r="AO59" s="300"/>
      <c r="AP59" s="300"/>
      <c r="AR59" s="301"/>
      <c r="AS59" s="301"/>
      <c r="AT59" s="301"/>
      <c r="AU59" s="301"/>
      <c r="AV59" s="301"/>
      <c r="AW59" s="301"/>
      <c r="AX59" s="301"/>
      <c r="AY59" s="301"/>
      <c r="AZ59" s="302"/>
      <c r="BA59" s="300"/>
      <c r="BB59" s="300"/>
      <c r="BC59" s="300"/>
      <c r="BD59" s="300"/>
      <c r="BE59" s="300"/>
      <c r="BF59" s="300"/>
      <c r="BG59" s="300"/>
      <c r="BH59" s="300"/>
      <c r="BI59" s="215"/>
      <c r="BJ59" s="303"/>
      <c r="BK59" s="303"/>
      <c r="BL59" s="303"/>
      <c r="BM59" s="303"/>
      <c r="BN59" s="303"/>
      <c r="BO59" s="303"/>
      <c r="BP59" s="303"/>
      <c r="BQ59" s="303"/>
      <c r="BR59" s="303"/>
      <c r="BS59" s="303"/>
      <c r="BT59" s="303"/>
      <c r="BU59" s="303"/>
      <c r="BV59" s="303"/>
      <c r="BW59" s="303"/>
      <c r="BX59" s="303"/>
      <c r="BY59" s="303"/>
      <c r="BZ59" s="303"/>
      <c r="CA59" s="303"/>
      <c r="CB59" s="304"/>
      <c r="CC59" s="297"/>
      <c r="CD59" s="297"/>
      <c r="CE59" s="297"/>
      <c r="CF59" s="297"/>
      <c r="CG59" s="297"/>
      <c r="CH59" s="297"/>
      <c r="CI59" s="297"/>
      <c r="CJ59" s="175"/>
      <c r="CK59" s="305"/>
      <c r="CL59" s="306"/>
      <c r="CM59" s="306"/>
      <c r="CN59" s="306"/>
      <c r="CO59" s="306"/>
      <c r="CP59" s="306"/>
      <c r="CQ59" s="306"/>
      <c r="CR59" s="306"/>
      <c r="CS59" s="306"/>
      <c r="CU59" s="306"/>
      <c r="CV59" s="306"/>
      <c r="CW59" s="306"/>
      <c r="CX59" s="306"/>
      <c r="CY59" s="306"/>
      <c r="CZ59" s="306"/>
      <c r="DA59" s="306"/>
      <c r="DB59" s="306"/>
      <c r="DC59" s="306"/>
      <c r="DE59" s="306"/>
      <c r="DF59" s="306"/>
      <c r="DG59" s="306"/>
      <c r="DH59" s="306"/>
      <c r="DI59" s="306"/>
      <c r="DJ59" s="306"/>
      <c r="DK59" s="232"/>
      <c r="DL59" s="232"/>
      <c r="DN59" s="307">
        <f t="shared" si="4"/>
        <v>84243.639999999985</v>
      </c>
      <c r="DO59" s="307">
        <f t="shared" si="4"/>
        <v>0</v>
      </c>
      <c r="DP59" s="173">
        <f t="shared" si="5"/>
        <v>84243.639999999985</v>
      </c>
    </row>
    <row r="60" spans="1:120">
      <c r="A60" s="168">
        <v>6905</v>
      </c>
      <c r="B60" s="2">
        <v>135907</v>
      </c>
      <c r="C60" s="2" t="s">
        <v>202</v>
      </c>
      <c r="D60" s="175"/>
      <c r="E60" s="267">
        <v>0</v>
      </c>
      <c r="F60" s="267">
        <v>0</v>
      </c>
      <c r="G60" s="267">
        <v>0</v>
      </c>
      <c r="H60" s="267">
        <v>0</v>
      </c>
      <c r="I60" s="267">
        <v>0</v>
      </c>
      <c r="J60" s="267">
        <v>0</v>
      </c>
      <c r="K60" s="267">
        <v>0</v>
      </c>
      <c r="L60" s="267">
        <f t="shared" si="0"/>
        <v>0</v>
      </c>
      <c r="M60" s="267">
        <f t="shared" si="1"/>
        <v>0</v>
      </c>
      <c r="N60" s="175"/>
      <c r="O60" s="297">
        <v>0</v>
      </c>
      <c r="P60" s="297">
        <v>0</v>
      </c>
      <c r="Q60" s="297">
        <v>0</v>
      </c>
      <c r="R60" s="297">
        <v>0</v>
      </c>
      <c r="S60" s="297">
        <v>0</v>
      </c>
      <c r="T60" s="297">
        <v>0</v>
      </c>
      <c r="U60" s="297">
        <v>0</v>
      </c>
      <c r="V60" s="297">
        <f t="shared" si="2"/>
        <v>0</v>
      </c>
      <c r="W60" s="297">
        <f t="shared" si="3"/>
        <v>0</v>
      </c>
      <c r="X60" s="175"/>
      <c r="Y60" s="298"/>
      <c r="Z60" s="298"/>
      <c r="AA60" s="298"/>
      <c r="AB60" s="298"/>
      <c r="AC60" s="298"/>
      <c r="AD60" s="298"/>
      <c r="AE60" s="298"/>
      <c r="AF60" s="299"/>
      <c r="AG60" s="298"/>
      <c r="AH60" s="215"/>
      <c r="AI60" s="300"/>
      <c r="AJ60" s="300"/>
      <c r="AK60" s="300"/>
      <c r="AL60" s="300"/>
      <c r="AM60" s="300"/>
      <c r="AN60" s="300"/>
      <c r="AO60" s="300"/>
      <c r="AP60" s="300"/>
      <c r="AR60" s="301"/>
      <c r="AS60" s="301"/>
      <c r="AT60" s="301"/>
      <c r="AU60" s="301"/>
      <c r="AV60" s="301"/>
      <c r="AW60" s="301"/>
      <c r="AX60" s="301"/>
      <c r="AY60" s="301"/>
      <c r="AZ60" s="302"/>
      <c r="BA60" s="300"/>
      <c r="BB60" s="300"/>
      <c r="BC60" s="300"/>
      <c r="BD60" s="300"/>
      <c r="BE60" s="300"/>
      <c r="BF60" s="300"/>
      <c r="BG60" s="300"/>
      <c r="BH60" s="300"/>
      <c r="BI60" s="215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4"/>
      <c r="CC60" s="297"/>
      <c r="CD60" s="297"/>
      <c r="CE60" s="297"/>
      <c r="CF60" s="297"/>
      <c r="CG60" s="297"/>
      <c r="CH60" s="297"/>
      <c r="CI60" s="297"/>
      <c r="CJ60" s="175"/>
      <c r="CK60" s="305"/>
      <c r="CL60" s="306"/>
      <c r="CM60" s="306"/>
      <c r="CN60" s="306"/>
      <c r="CO60" s="306"/>
      <c r="CP60" s="306"/>
      <c r="CQ60" s="306"/>
      <c r="CR60" s="306"/>
      <c r="CS60" s="306"/>
      <c r="CU60" s="306"/>
      <c r="CV60" s="306"/>
      <c r="CW60" s="306"/>
      <c r="CX60" s="306"/>
      <c r="CY60" s="306"/>
      <c r="CZ60" s="306"/>
      <c r="DA60" s="306"/>
      <c r="DB60" s="306"/>
      <c r="DC60" s="306"/>
      <c r="DE60" s="306"/>
      <c r="DF60" s="306"/>
      <c r="DG60" s="306"/>
      <c r="DH60" s="306"/>
      <c r="DI60" s="306"/>
      <c r="DJ60" s="306"/>
      <c r="DK60" s="232"/>
      <c r="DL60" s="232"/>
      <c r="DN60" s="307">
        <f t="shared" si="4"/>
        <v>0</v>
      </c>
      <c r="DO60" s="307">
        <f t="shared" si="4"/>
        <v>0</v>
      </c>
      <c r="DP60" s="173">
        <f t="shared" si="5"/>
        <v>0</v>
      </c>
    </row>
    <row r="61" spans="1:120">
      <c r="A61" s="168">
        <v>2048</v>
      </c>
      <c r="B61" s="2">
        <v>138396</v>
      </c>
      <c r="C61" s="2" t="s">
        <v>203</v>
      </c>
      <c r="D61" s="175"/>
      <c r="E61" s="267">
        <v>0</v>
      </c>
      <c r="F61" s="267">
        <v>0</v>
      </c>
      <c r="G61" s="267">
        <v>14695.2</v>
      </c>
      <c r="H61" s="267">
        <v>1793.9999999999998</v>
      </c>
      <c r="I61" s="267">
        <v>596.96</v>
      </c>
      <c r="J61" s="267">
        <v>700.05000000000007</v>
      </c>
      <c r="K61" s="267">
        <v>0</v>
      </c>
      <c r="L61" s="267">
        <f t="shared" si="0"/>
        <v>17786.21</v>
      </c>
      <c r="M61" s="267">
        <f t="shared" si="1"/>
        <v>14228.968000000001</v>
      </c>
      <c r="N61" s="175"/>
      <c r="O61" s="297">
        <v>0</v>
      </c>
      <c r="P61" s="297">
        <v>0</v>
      </c>
      <c r="Q61" s="297">
        <v>15919.800000000001</v>
      </c>
      <c r="R61" s="297">
        <v>1793.9999999999998</v>
      </c>
      <c r="S61" s="297">
        <v>596.96</v>
      </c>
      <c r="T61" s="297">
        <v>694.19999999999993</v>
      </c>
      <c r="U61" s="297">
        <v>0</v>
      </c>
      <c r="V61" s="297">
        <f t="shared" si="2"/>
        <v>19004.96</v>
      </c>
      <c r="W61" s="297">
        <f t="shared" si="3"/>
        <v>15203.968000000001</v>
      </c>
      <c r="X61" s="175"/>
      <c r="Y61" s="298"/>
      <c r="Z61" s="298"/>
      <c r="AA61" s="298"/>
      <c r="AB61" s="298"/>
      <c r="AC61" s="298"/>
      <c r="AD61" s="298"/>
      <c r="AE61" s="298"/>
      <c r="AF61" s="299"/>
      <c r="AG61" s="298"/>
      <c r="AH61" s="215"/>
      <c r="AI61" s="300"/>
      <c r="AJ61" s="300"/>
      <c r="AK61" s="300"/>
      <c r="AL61" s="300"/>
      <c r="AM61" s="300"/>
      <c r="AN61" s="300"/>
      <c r="AO61" s="300"/>
      <c r="AP61" s="300"/>
      <c r="AR61" s="301"/>
      <c r="AS61" s="301"/>
      <c r="AT61" s="301"/>
      <c r="AU61" s="301"/>
      <c r="AV61" s="301"/>
      <c r="AW61" s="301"/>
      <c r="AX61" s="301"/>
      <c r="AY61" s="301"/>
      <c r="AZ61" s="302"/>
      <c r="BA61" s="300"/>
      <c r="BB61" s="300"/>
      <c r="BC61" s="300"/>
      <c r="BD61" s="300"/>
      <c r="BE61" s="300"/>
      <c r="BF61" s="300"/>
      <c r="BG61" s="300"/>
      <c r="BH61" s="300"/>
      <c r="BI61" s="215"/>
      <c r="BJ61" s="303"/>
      <c r="BK61" s="303"/>
      <c r="BL61" s="303"/>
      <c r="BM61" s="303"/>
      <c r="BN61" s="303"/>
      <c r="BO61" s="303"/>
      <c r="BP61" s="303"/>
      <c r="BQ61" s="303"/>
      <c r="BR61" s="303"/>
      <c r="BS61" s="303"/>
      <c r="BT61" s="303"/>
      <c r="BU61" s="303"/>
      <c r="BV61" s="303"/>
      <c r="BW61" s="303"/>
      <c r="BX61" s="303"/>
      <c r="BY61" s="303"/>
      <c r="BZ61" s="303"/>
      <c r="CA61" s="303"/>
      <c r="CB61" s="304"/>
      <c r="CC61" s="297"/>
      <c r="CD61" s="297"/>
      <c r="CE61" s="297"/>
      <c r="CF61" s="297"/>
      <c r="CG61" s="297"/>
      <c r="CH61" s="297"/>
      <c r="CI61" s="297"/>
      <c r="CJ61" s="175"/>
      <c r="CK61" s="305"/>
      <c r="CL61" s="306"/>
      <c r="CM61" s="306"/>
      <c r="CN61" s="306"/>
      <c r="CO61" s="306"/>
      <c r="CP61" s="306"/>
      <c r="CQ61" s="306"/>
      <c r="CR61" s="306"/>
      <c r="CS61" s="306"/>
      <c r="CU61" s="306"/>
      <c r="CV61" s="306"/>
      <c r="CW61" s="306"/>
      <c r="CX61" s="306"/>
      <c r="CY61" s="306"/>
      <c r="CZ61" s="306"/>
      <c r="DA61" s="306"/>
      <c r="DB61" s="306"/>
      <c r="DC61" s="306"/>
      <c r="DE61" s="306"/>
      <c r="DF61" s="306"/>
      <c r="DG61" s="306"/>
      <c r="DH61" s="306"/>
      <c r="DI61" s="306"/>
      <c r="DJ61" s="306"/>
      <c r="DK61" s="232"/>
      <c r="DL61" s="232"/>
      <c r="DN61" s="307">
        <f t="shared" si="4"/>
        <v>36791.17</v>
      </c>
      <c r="DO61" s="307">
        <f t="shared" si="4"/>
        <v>0</v>
      </c>
      <c r="DP61" s="173">
        <f t="shared" si="5"/>
        <v>36791.17</v>
      </c>
    </row>
    <row r="62" spans="1:120">
      <c r="A62" s="168">
        <v>6909</v>
      </c>
      <c r="B62" s="2">
        <v>136032</v>
      </c>
      <c r="C62" s="2" t="s">
        <v>204</v>
      </c>
      <c r="D62" s="175"/>
      <c r="E62" s="267">
        <v>0</v>
      </c>
      <c r="F62" s="267">
        <v>0</v>
      </c>
      <c r="G62" s="267">
        <v>0</v>
      </c>
      <c r="H62" s="267">
        <v>0</v>
      </c>
      <c r="I62" s="267">
        <v>0</v>
      </c>
      <c r="J62" s="267">
        <v>0</v>
      </c>
      <c r="K62" s="267">
        <v>0</v>
      </c>
      <c r="L62" s="267">
        <f t="shared" si="0"/>
        <v>0</v>
      </c>
      <c r="M62" s="267">
        <f t="shared" si="1"/>
        <v>0</v>
      </c>
      <c r="N62" s="175"/>
      <c r="O62" s="297">
        <v>0</v>
      </c>
      <c r="P62" s="297">
        <v>0</v>
      </c>
      <c r="Q62" s="297">
        <v>0</v>
      </c>
      <c r="R62" s="297">
        <v>0</v>
      </c>
      <c r="S62" s="297">
        <v>0</v>
      </c>
      <c r="T62" s="297">
        <v>0</v>
      </c>
      <c r="U62" s="297">
        <v>0</v>
      </c>
      <c r="V62" s="297">
        <f t="shared" si="2"/>
        <v>0</v>
      </c>
      <c r="W62" s="297">
        <f t="shared" si="3"/>
        <v>0</v>
      </c>
      <c r="X62" s="175"/>
      <c r="Y62" s="298"/>
      <c r="Z62" s="298"/>
      <c r="AA62" s="298"/>
      <c r="AB62" s="298"/>
      <c r="AC62" s="298"/>
      <c r="AD62" s="298"/>
      <c r="AE62" s="298"/>
      <c r="AF62" s="299"/>
      <c r="AG62" s="298"/>
      <c r="AH62" s="215"/>
      <c r="AI62" s="300"/>
      <c r="AJ62" s="300"/>
      <c r="AK62" s="300"/>
      <c r="AL62" s="300"/>
      <c r="AM62" s="300"/>
      <c r="AN62" s="300"/>
      <c r="AO62" s="300"/>
      <c r="AP62" s="300"/>
      <c r="AR62" s="301"/>
      <c r="AS62" s="301"/>
      <c r="AT62" s="301"/>
      <c r="AU62" s="301"/>
      <c r="AV62" s="301"/>
      <c r="AW62" s="301"/>
      <c r="AX62" s="301"/>
      <c r="AY62" s="301"/>
      <c r="AZ62" s="302"/>
      <c r="BA62" s="300"/>
      <c r="BB62" s="300"/>
      <c r="BC62" s="300"/>
      <c r="BD62" s="300"/>
      <c r="BE62" s="300"/>
      <c r="BF62" s="300"/>
      <c r="BG62" s="300"/>
      <c r="BH62" s="300"/>
      <c r="BI62" s="215"/>
      <c r="BJ62" s="303"/>
      <c r="BK62" s="303"/>
      <c r="BL62" s="303"/>
      <c r="BM62" s="303"/>
      <c r="BN62" s="303"/>
      <c r="BO62" s="303"/>
      <c r="BP62" s="303"/>
      <c r="BQ62" s="303"/>
      <c r="BR62" s="303"/>
      <c r="BS62" s="303"/>
      <c r="BT62" s="303"/>
      <c r="BU62" s="303"/>
      <c r="BV62" s="303"/>
      <c r="BW62" s="303"/>
      <c r="BX62" s="303"/>
      <c r="BY62" s="303"/>
      <c r="BZ62" s="303"/>
      <c r="CA62" s="303"/>
      <c r="CB62" s="304"/>
      <c r="CC62" s="297"/>
      <c r="CD62" s="297"/>
      <c r="CE62" s="297"/>
      <c r="CF62" s="297"/>
      <c r="CG62" s="297"/>
      <c r="CH62" s="297"/>
      <c r="CI62" s="297"/>
      <c r="CJ62" s="175"/>
      <c r="CK62" s="305"/>
      <c r="CL62" s="306"/>
      <c r="CM62" s="306"/>
      <c r="CN62" s="306"/>
      <c r="CO62" s="306"/>
      <c r="CP62" s="306"/>
      <c r="CQ62" s="306"/>
      <c r="CR62" s="306"/>
      <c r="CS62" s="306"/>
      <c r="CU62" s="306"/>
      <c r="CV62" s="306"/>
      <c r="CW62" s="306"/>
      <c r="CX62" s="306"/>
      <c r="CY62" s="306"/>
      <c r="CZ62" s="306"/>
      <c r="DA62" s="306"/>
      <c r="DB62" s="306"/>
      <c r="DC62" s="306"/>
      <c r="DE62" s="306"/>
      <c r="DF62" s="306"/>
      <c r="DG62" s="306"/>
      <c r="DH62" s="306"/>
      <c r="DI62" s="306"/>
      <c r="DJ62" s="306"/>
      <c r="DK62" s="232"/>
      <c r="DL62" s="232"/>
      <c r="DN62" s="307">
        <f t="shared" si="4"/>
        <v>0</v>
      </c>
      <c r="DO62" s="307">
        <f t="shared" si="4"/>
        <v>0</v>
      </c>
      <c r="DP62" s="173">
        <f t="shared" si="5"/>
        <v>0</v>
      </c>
    </row>
    <row r="63" spans="1:120">
      <c r="A63" s="168">
        <v>6907</v>
      </c>
      <c r="B63" s="2">
        <v>135911</v>
      </c>
      <c r="C63" s="2" t="s">
        <v>205</v>
      </c>
      <c r="D63" s="175"/>
      <c r="E63" s="267">
        <v>0</v>
      </c>
      <c r="F63" s="267">
        <v>0</v>
      </c>
      <c r="G63" s="267">
        <v>0</v>
      </c>
      <c r="H63" s="267">
        <v>0</v>
      </c>
      <c r="I63" s="267">
        <v>0</v>
      </c>
      <c r="J63" s="267">
        <v>0</v>
      </c>
      <c r="K63" s="267">
        <v>0</v>
      </c>
      <c r="L63" s="267">
        <f t="shared" si="0"/>
        <v>0</v>
      </c>
      <c r="M63" s="267">
        <f t="shared" si="1"/>
        <v>0</v>
      </c>
      <c r="N63" s="175"/>
      <c r="O63" s="297">
        <v>0</v>
      </c>
      <c r="P63" s="297">
        <v>0</v>
      </c>
      <c r="Q63" s="297">
        <v>0</v>
      </c>
      <c r="R63" s="297">
        <v>0</v>
      </c>
      <c r="S63" s="297">
        <v>0</v>
      </c>
      <c r="T63" s="297">
        <v>0</v>
      </c>
      <c r="U63" s="297">
        <v>0</v>
      </c>
      <c r="V63" s="297">
        <f t="shared" si="2"/>
        <v>0</v>
      </c>
      <c r="W63" s="297">
        <f t="shared" si="3"/>
        <v>0</v>
      </c>
      <c r="X63" s="175"/>
      <c r="Y63" s="298"/>
      <c r="Z63" s="298"/>
      <c r="AA63" s="298"/>
      <c r="AB63" s="298"/>
      <c r="AC63" s="298"/>
      <c r="AD63" s="298"/>
      <c r="AE63" s="298"/>
      <c r="AF63" s="299"/>
      <c r="AG63" s="298"/>
      <c r="AH63" s="215"/>
      <c r="AI63" s="300"/>
      <c r="AJ63" s="300"/>
      <c r="AK63" s="300"/>
      <c r="AL63" s="300"/>
      <c r="AM63" s="300"/>
      <c r="AN63" s="300"/>
      <c r="AO63" s="300"/>
      <c r="AP63" s="300"/>
      <c r="AR63" s="301"/>
      <c r="AS63" s="301"/>
      <c r="AT63" s="301"/>
      <c r="AU63" s="301"/>
      <c r="AV63" s="301"/>
      <c r="AW63" s="301"/>
      <c r="AX63" s="301"/>
      <c r="AY63" s="301"/>
      <c r="AZ63" s="302"/>
      <c r="BA63" s="300"/>
      <c r="BB63" s="300"/>
      <c r="BC63" s="300"/>
      <c r="BD63" s="300"/>
      <c r="BE63" s="300"/>
      <c r="BF63" s="300"/>
      <c r="BG63" s="300"/>
      <c r="BH63" s="300"/>
      <c r="BI63" s="215"/>
      <c r="BJ63" s="303"/>
      <c r="BK63" s="303"/>
      <c r="BL63" s="303"/>
      <c r="BM63" s="303"/>
      <c r="BN63" s="303"/>
      <c r="BO63" s="303"/>
      <c r="BP63" s="303"/>
      <c r="BQ63" s="303"/>
      <c r="BR63" s="303"/>
      <c r="BS63" s="303"/>
      <c r="BT63" s="303"/>
      <c r="BU63" s="303"/>
      <c r="BV63" s="303"/>
      <c r="BW63" s="303"/>
      <c r="BX63" s="303"/>
      <c r="BY63" s="303"/>
      <c r="BZ63" s="303"/>
      <c r="CA63" s="303"/>
      <c r="CB63" s="304"/>
      <c r="CC63" s="297"/>
      <c r="CD63" s="297"/>
      <c r="CE63" s="297"/>
      <c r="CF63" s="297"/>
      <c r="CG63" s="297"/>
      <c r="CH63" s="297"/>
      <c r="CI63" s="297"/>
      <c r="CJ63" s="175"/>
      <c r="CK63" s="305"/>
      <c r="CL63" s="306"/>
      <c r="CM63" s="306"/>
      <c r="CN63" s="306"/>
      <c r="CO63" s="306"/>
      <c r="CP63" s="306"/>
      <c r="CQ63" s="306"/>
      <c r="CR63" s="306"/>
      <c r="CS63" s="306"/>
      <c r="CU63" s="306"/>
      <c r="CV63" s="306"/>
      <c r="CW63" s="306"/>
      <c r="CX63" s="306"/>
      <c r="CY63" s="306"/>
      <c r="CZ63" s="306"/>
      <c r="DA63" s="306"/>
      <c r="DB63" s="306"/>
      <c r="DC63" s="306"/>
      <c r="DE63" s="306"/>
      <c r="DF63" s="306"/>
      <c r="DG63" s="306"/>
      <c r="DH63" s="306"/>
      <c r="DI63" s="306"/>
      <c r="DJ63" s="306"/>
      <c r="DK63" s="232"/>
      <c r="DL63" s="232"/>
      <c r="DN63" s="307">
        <f t="shared" si="4"/>
        <v>0</v>
      </c>
      <c r="DO63" s="307">
        <f t="shared" si="4"/>
        <v>0</v>
      </c>
      <c r="DP63" s="173">
        <f t="shared" si="5"/>
        <v>0</v>
      </c>
    </row>
    <row r="64" spans="1:120">
      <c r="A64" s="168">
        <v>1105</v>
      </c>
      <c r="B64" s="2">
        <v>138775</v>
      </c>
      <c r="C64" s="2" t="s">
        <v>206</v>
      </c>
      <c r="D64" s="175"/>
      <c r="E64" s="267">
        <v>0</v>
      </c>
      <c r="F64" s="267">
        <v>0</v>
      </c>
      <c r="G64" s="267">
        <v>0</v>
      </c>
      <c r="H64" s="267">
        <v>0</v>
      </c>
      <c r="I64" s="267">
        <v>0</v>
      </c>
      <c r="J64" s="267">
        <v>0</v>
      </c>
      <c r="K64" s="267">
        <v>0</v>
      </c>
      <c r="L64" s="267">
        <f t="shared" si="0"/>
        <v>0</v>
      </c>
      <c r="M64" s="267">
        <f t="shared" si="1"/>
        <v>0</v>
      </c>
      <c r="N64" s="175"/>
      <c r="O64" s="297">
        <v>0</v>
      </c>
      <c r="P64" s="297">
        <v>0</v>
      </c>
      <c r="Q64" s="297">
        <v>0</v>
      </c>
      <c r="R64" s="297">
        <v>0</v>
      </c>
      <c r="S64" s="297">
        <v>0</v>
      </c>
      <c r="T64" s="297">
        <v>0</v>
      </c>
      <c r="U64" s="297">
        <v>0</v>
      </c>
      <c r="V64" s="297">
        <f t="shared" si="2"/>
        <v>0</v>
      </c>
      <c r="W64" s="297">
        <f t="shared" si="3"/>
        <v>0</v>
      </c>
      <c r="X64" s="175"/>
      <c r="Y64" s="298"/>
      <c r="Z64" s="298"/>
      <c r="AA64" s="298"/>
      <c r="AB64" s="298"/>
      <c r="AC64" s="298"/>
      <c r="AD64" s="298"/>
      <c r="AE64" s="298"/>
      <c r="AF64" s="299"/>
      <c r="AG64" s="298"/>
      <c r="AH64" s="215"/>
      <c r="AI64" s="300"/>
      <c r="AJ64" s="300"/>
      <c r="AK64" s="300"/>
      <c r="AL64" s="300"/>
      <c r="AM64" s="300"/>
      <c r="AN64" s="300"/>
      <c r="AO64" s="300"/>
      <c r="AP64" s="300"/>
      <c r="AR64" s="301"/>
      <c r="AS64" s="301"/>
      <c r="AT64" s="301"/>
      <c r="AU64" s="301"/>
      <c r="AV64" s="301"/>
      <c r="AW64" s="301"/>
      <c r="AX64" s="301"/>
      <c r="AY64" s="301"/>
      <c r="AZ64" s="302"/>
      <c r="BA64" s="300"/>
      <c r="BB64" s="300"/>
      <c r="BC64" s="300"/>
      <c r="BD64" s="300"/>
      <c r="BE64" s="300"/>
      <c r="BF64" s="300"/>
      <c r="BG64" s="300"/>
      <c r="BH64" s="300"/>
      <c r="BI64" s="215"/>
      <c r="BJ64" s="303"/>
      <c r="BK64" s="303"/>
      <c r="BL64" s="303"/>
      <c r="BM64" s="303"/>
      <c r="BN64" s="303"/>
      <c r="BO64" s="303"/>
      <c r="BP64" s="303"/>
      <c r="BQ64" s="303"/>
      <c r="BR64" s="303"/>
      <c r="BS64" s="303"/>
      <c r="BT64" s="303"/>
      <c r="BU64" s="303"/>
      <c r="BV64" s="303"/>
      <c r="BW64" s="303"/>
      <c r="BX64" s="303"/>
      <c r="BY64" s="303"/>
      <c r="BZ64" s="303"/>
      <c r="CA64" s="303"/>
      <c r="CB64" s="304"/>
      <c r="CC64" s="297"/>
      <c r="CD64" s="297"/>
      <c r="CE64" s="297"/>
      <c r="CF64" s="297"/>
      <c r="CG64" s="297"/>
      <c r="CH64" s="297"/>
      <c r="CI64" s="297"/>
      <c r="CJ64" s="175"/>
      <c r="CK64" s="305"/>
      <c r="CL64" s="306"/>
      <c r="CM64" s="306"/>
      <c r="CN64" s="306"/>
      <c r="CO64" s="306"/>
      <c r="CP64" s="306"/>
      <c r="CQ64" s="306"/>
      <c r="CR64" s="306"/>
      <c r="CS64" s="306"/>
      <c r="CU64" s="306"/>
      <c r="CV64" s="306"/>
      <c r="CW64" s="306"/>
      <c r="CX64" s="306"/>
      <c r="CY64" s="306"/>
      <c r="CZ64" s="306"/>
      <c r="DA64" s="306"/>
      <c r="DB64" s="306"/>
      <c r="DC64" s="306"/>
      <c r="DE64" s="306"/>
      <c r="DF64" s="306"/>
      <c r="DG64" s="306"/>
      <c r="DH64" s="306"/>
      <c r="DI64" s="306"/>
      <c r="DJ64" s="306"/>
      <c r="DK64" s="232"/>
      <c r="DL64" s="232"/>
      <c r="DN64" s="307">
        <f t="shared" si="4"/>
        <v>0</v>
      </c>
      <c r="DO64" s="307">
        <f t="shared" si="4"/>
        <v>0</v>
      </c>
      <c r="DP64" s="173">
        <f t="shared" si="5"/>
        <v>0</v>
      </c>
    </row>
    <row r="65" spans="1:120">
      <c r="A65" s="168">
        <v>1110</v>
      </c>
      <c r="B65" s="2">
        <v>141739</v>
      </c>
      <c r="C65" s="2" t="s">
        <v>207</v>
      </c>
      <c r="D65" s="175"/>
      <c r="E65" s="267">
        <v>0</v>
      </c>
      <c r="F65" s="267">
        <v>0</v>
      </c>
      <c r="G65" s="267">
        <v>0</v>
      </c>
      <c r="H65" s="267">
        <v>0</v>
      </c>
      <c r="I65" s="267">
        <v>0</v>
      </c>
      <c r="J65" s="267">
        <v>0</v>
      </c>
      <c r="K65" s="267">
        <v>0</v>
      </c>
      <c r="L65" s="267">
        <f t="shared" si="0"/>
        <v>0</v>
      </c>
      <c r="M65" s="267">
        <f t="shared" si="1"/>
        <v>0</v>
      </c>
      <c r="N65" s="175"/>
      <c r="O65" s="297">
        <v>0</v>
      </c>
      <c r="P65" s="297">
        <v>0</v>
      </c>
      <c r="Q65" s="297">
        <v>0</v>
      </c>
      <c r="R65" s="297">
        <v>0</v>
      </c>
      <c r="S65" s="297">
        <v>0</v>
      </c>
      <c r="T65" s="297">
        <v>0</v>
      </c>
      <c r="U65" s="297">
        <v>0</v>
      </c>
      <c r="V65" s="297">
        <f t="shared" si="2"/>
        <v>0</v>
      </c>
      <c r="W65" s="297">
        <f t="shared" si="3"/>
        <v>0</v>
      </c>
      <c r="X65" s="175"/>
      <c r="Y65" s="298"/>
      <c r="Z65" s="298"/>
      <c r="AA65" s="298"/>
      <c r="AB65" s="298"/>
      <c r="AC65" s="298"/>
      <c r="AD65" s="298"/>
      <c r="AE65" s="298"/>
      <c r="AF65" s="299"/>
      <c r="AG65" s="298"/>
      <c r="AH65" s="215"/>
      <c r="AI65" s="300"/>
      <c r="AJ65" s="300"/>
      <c r="AK65" s="300"/>
      <c r="AL65" s="300"/>
      <c r="AM65" s="300"/>
      <c r="AN65" s="300"/>
      <c r="AO65" s="300"/>
      <c r="AP65" s="300"/>
      <c r="AR65" s="301"/>
      <c r="AS65" s="301"/>
      <c r="AT65" s="301"/>
      <c r="AU65" s="301"/>
      <c r="AV65" s="301"/>
      <c r="AW65" s="301"/>
      <c r="AX65" s="301"/>
      <c r="AY65" s="301"/>
      <c r="AZ65" s="302"/>
      <c r="BA65" s="300"/>
      <c r="BB65" s="300"/>
      <c r="BC65" s="300"/>
      <c r="BD65" s="300"/>
      <c r="BE65" s="300"/>
      <c r="BF65" s="300"/>
      <c r="BG65" s="300"/>
      <c r="BH65" s="300"/>
      <c r="BI65" s="215"/>
      <c r="BJ65" s="303"/>
      <c r="BK65" s="303"/>
      <c r="BL65" s="303"/>
      <c r="BM65" s="303"/>
      <c r="BN65" s="303"/>
      <c r="BO65" s="303"/>
      <c r="BP65" s="303"/>
      <c r="BQ65" s="303"/>
      <c r="BR65" s="303"/>
      <c r="BS65" s="303"/>
      <c r="BT65" s="303"/>
      <c r="BU65" s="303"/>
      <c r="BV65" s="303"/>
      <c r="BW65" s="303"/>
      <c r="BX65" s="303"/>
      <c r="BY65" s="303"/>
      <c r="BZ65" s="303"/>
      <c r="CA65" s="303"/>
      <c r="CB65" s="304"/>
      <c r="CC65" s="297"/>
      <c r="CD65" s="297"/>
      <c r="CE65" s="297"/>
      <c r="CF65" s="297"/>
      <c r="CG65" s="297"/>
      <c r="CH65" s="297"/>
      <c r="CI65" s="297"/>
      <c r="CJ65" s="175"/>
      <c r="CK65" s="305"/>
      <c r="CL65" s="306"/>
      <c r="CM65" s="306"/>
      <c r="CN65" s="306"/>
      <c r="CO65" s="306"/>
      <c r="CP65" s="306"/>
      <c r="CQ65" s="306"/>
      <c r="CR65" s="306"/>
      <c r="CS65" s="306"/>
      <c r="CU65" s="306"/>
      <c r="CV65" s="306"/>
      <c r="CW65" s="306"/>
      <c r="CX65" s="306"/>
      <c r="CY65" s="306"/>
      <c r="CZ65" s="306"/>
      <c r="DA65" s="306"/>
      <c r="DB65" s="306"/>
      <c r="DC65" s="306"/>
      <c r="DE65" s="306"/>
      <c r="DF65" s="306"/>
      <c r="DG65" s="306"/>
      <c r="DH65" s="306"/>
      <c r="DI65" s="306"/>
      <c r="DJ65" s="306"/>
      <c r="DK65" s="232"/>
      <c r="DL65" s="232"/>
      <c r="DN65" s="307">
        <f t="shared" si="4"/>
        <v>0</v>
      </c>
      <c r="DO65" s="307">
        <f t="shared" si="4"/>
        <v>0</v>
      </c>
      <c r="DP65" s="173">
        <f t="shared" si="5"/>
        <v>0</v>
      </c>
    </row>
    <row r="66" spans="1:120">
      <c r="A66" s="168">
        <v>4032</v>
      </c>
      <c r="B66" s="2">
        <v>145878</v>
      </c>
      <c r="C66" s="2" t="s">
        <v>208</v>
      </c>
      <c r="D66" s="175"/>
      <c r="E66" s="267">
        <v>0</v>
      </c>
      <c r="F66" s="267">
        <v>0</v>
      </c>
      <c r="G66" s="267">
        <v>0</v>
      </c>
      <c r="H66" s="267">
        <v>0</v>
      </c>
      <c r="I66" s="267">
        <v>0</v>
      </c>
      <c r="J66" s="267">
        <v>0</v>
      </c>
      <c r="K66" s="267">
        <v>0</v>
      </c>
      <c r="L66" s="267">
        <f t="shared" si="0"/>
        <v>0</v>
      </c>
      <c r="M66" s="267">
        <f t="shared" si="1"/>
        <v>0</v>
      </c>
      <c r="N66" s="175"/>
      <c r="O66" s="297">
        <v>0</v>
      </c>
      <c r="P66" s="297">
        <v>0</v>
      </c>
      <c r="Q66" s="297">
        <v>0</v>
      </c>
      <c r="R66" s="297">
        <v>0</v>
      </c>
      <c r="S66" s="297">
        <v>0</v>
      </c>
      <c r="T66" s="297">
        <v>0</v>
      </c>
      <c r="U66" s="297">
        <v>0</v>
      </c>
      <c r="V66" s="297">
        <f t="shared" si="2"/>
        <v>0</v>
      </c>
      <c r="W66" s="297">
        <f t="shared" si="3"/>
        <v>0</v>
      </c>
      <c r="X66" s="175"/>
      <c r="Y66" s="298"/>
      <c r="Z66" s="298"/>
      <c r="AA66" s="298"/>
      <c r="AB66" s="298"/>
      <c r="AC66" s="298"/>
      <c r="AD66" s="298"/>
      <c r="AE66" s="298"/>
      <c r="AF66" s="299"/>
      <c r="AG66" s="298"/>
      <c r="AH66" s="215"/>
      <c r="AI66" s="300"/>
      <c r="AJ66" s="300"/>
      <c r="AK66" s="300"/>
      <c r="AL66" s="300"/>
      <c r="AM66" s="300"/>
      <c r="AN66" s="300"/>
      <c r="AO66" s="300"/>
      <c r="AP66" s="300"/>
      <c r="AR66" s="301"/>
      <c r="AS66" s="301"/>
      <c r="AT66" s="301"/>
      <c r="AU66" s="301"/>
      <c r="AV66" s="301"/>
      <c r="AW66" s="301"/>
      <c r="AX66" s="301"/>
      <c r="AY66" s="301"/>
      <c r="AZ66" s="302"/>
      <c r="BA66" s="300"/>
      <c r="BB66" s="300"/>
      <c r="BC66" s="300"/>
      <c r="BD66" s="300"/>
      <c r="BE66" s="300"/>
      <c r="BF66" s="300"/>
      <c r="BG66" s="300"/>
      <c r="BH66" s="300"/>
      <c r="BI66" s="215"/>
      <c r="BJ66" s="303"/>
      <c r="BK66" s="303"/>
      <c r="BL66" s="303"/>
      <c r="BM66" s="303"/>
      <c r="BN66" s="303"/>
      <c r="BO66" s="303"/>
      <c r="BP66" s="303"/>
      <c r="BQ66" s="303"/>
      <c r="BR66" s="303"/>
      <c r="BS66" s="303"/>
      <c r="BT66" s="303"/>
      <c r="BU66" s="303"/>
      <c r="BV66" s="303"/>
      <c r="BW66" s="303"/>
      <c r="BX66" s="303"/>
      <c r="BY66" s="303"/>
      <c r="BZ66" s="303"/>
      <c r="CA66" s="303"/>
      <c r="CB66" s="304"/>
      <c r="CC66" s="297"/>
      <c r="CD66" s="297"/>
      <c r="CE66" s="297"/>
      <c r="CF66" s="297"/>
      <c r="CG66" s="297"/>
      <c r="CH66" s="297"/>
      <c r="CI66" s="297"/>
      <c r="CJ66" s="175"/>
      <c r="CK66" s="305"/>
      <c r="CL66" s="306"/>
      <c r="CM66" s="306"/>
      <c r="CN66" s="306"/>
      <c r="CO66" s="306"/>
      <c r="CP66" s="306"/>
      <c r="CQ66" s="306"/>
      <c r="CR66" s="306"/>
      <c r="CS66" s="306"/>
      <c r="CU66" s="306"/>
      <c r="CV66" s="306"/>
      <c r="CW66" s="306"/>
      <c r="CX66" s="306"/>
      <c r="CY66" s="306"/>
      <c r="CZ66" s="306"/>
      <c r="DA66" s="306"/>
      <c r="DB66" s="306"/>
      <c r="DC66" s="306"/>
      <c r="DE66" s="306"/>
      <c r="DF66" s="306"/>
      <c r="DG66" s="306"/>
      <c r="DH66" s="306"/>
      <c r="DI66" s="306"/>
      <c r="DJ66" s="306"/>
      <c r="DK66" s="232"/>
      <c r="DL66" s="232"/>
      <c r="DN66" s="307">
        <f t="shared" si="4"/>
        <v>0</v>
      </c>
      <c r="DO66" s="307">
        <f t="shared" si="4"/>
        <v>0</v>
      </c>
      <c r="DP66" s="173">
        <f t="shared" si="5"/>
        <v>0</v>
      </c>
    </row>
    <row r="67" spans="1:120">
      <c r="A67" s="168">
        <v>4021</v>
      </c>
      <c r="B67" s="2">
        <v>141969</v>
      </c>
      <c r="C67" s="2" t="s">
        <v>209</v>
      </c>
      <c r="D67" s="175"/>
      <c r="E67" s="267">
        <v>0</v>
      </c>
      <c r="F67" s="267">
        <v>0</v>
      </c>
      <c r="G67" s="267">
        <v>0</v>
      </c>
      <c r="H67" s="267">
        <v>0</v>
      </c>
      <c r="I67" s="267">
        <v>0</v>
      </c>
      <c r="J67" s="267">
        <v>0</v>
      </c>
      <c r="K67" s="267">
        <v>0</v>
      </c>
      <c r="L67" s="267">
        <f t="shared" si="0"/>
        <v>0</v>
      </c>
      <c r="M67" s="267">
        <f t="shared" si="1"/>
        <v>0</v>
      </c>
      <c r="N67" s="175"/>
      <c r="O67" s="297">
        <v>0</v>
      </c>
      <c r="P67" s="297">
        <v>0</v>
      </c>
      <c r="Q67" s="297">
        <v>0</v>
      </c>
      <c r="R67" s="297">
        <v>0</v>
      </c>
      <c r="S67" s="297">
        <v>0</v>
      </c>
      <c r="T67" s="297">
        <v>0</v>
      </c>
      <c r="U67" s="297">
        <v>0</v>
      </c>
      <c r="V67" s="297">
        <f t="shared" si="2"/>
        <v>0</v>
      </c>
      <c r="W67" s="297">
        <f t="shared" si="3"/>
        <v>0</v>
      </c>
      <c r="X67" s="175"/>
      <c r="Y67" s="298"/>
      <c r="Z67" s="298"/>
      <c r="AA67" s="298"/>
      <c r="AB67" s="298"/>
      <c r="AC67" s="298"/>
      <c r="AD67" s="298"/>
      <c r="AE67" s="298"/>
      <c r="AF67" s="299"/>
      <c r="AG67" s="298"/>
      <c r="AH67" s="215"/>
      <c r="AI67" s="300"/>
      <c r="AJ67" s="300"/>
      <c r="AK67" s="300"/>
      <c r="AL67" s="300"/>
      <c r="AM67" s="300"/>
      <c r="AN67" s="300"/>
      <c r="AO67" s="300"/>
      <c r="AP67" s="300"/>
      <c r="AR67" s="301"/>
      <c r="AS67" s="301"/>
      <c r="AT67" s="301"/>
      <c r="AU67" s="301"/>
      <c r="AV67" s="301"/>
      <c r="AW67" s="301"/>
      <c r="AX67" s="301"/>
      <c r="AY67" s="301"/>
      <c r="AZ67" s="302"/>
      <c r="BA67" s="300"/>
      <c r="BB67" s="300"/>
      <c r="BC67" s="300"/>
      <c r="BD67" s="300"/>
      <c r="BE67" s="300"/>
      <c r="BF67" s="300"/>
      <c r="BG67" s="300"/>
      <c r="BH67" s="300"/>
      <c r="BI67" s="215"/>
      <c r="BJ67" s="303"/>
      <c r="BK67" s="303"/>
      <c r="BL67" s="303"/>
      <c r="BM67" s="303"/>
      <c r="BN67" s="303"/>
      <c r="BO67" s="303"/>
      <c r="BP67" s="303"/>
      <c r="BQ67" s="303"/>
      <c r="BR67" s="303"/>
      <c r="BS67" s="303"/>
      <c r="BT67" s="303"/>
      <c r="BU67" s="303"/>
      <c r="BV67" s="303"/>
      <c r="BW67" s="303"/>
      <c r="BX67" s="303"/>
      <c r="BY67" s="303"/>
      <c r="BZ67" s="303"/>
      <c r="CA67" s="303"/>
      <c r="CB67" s="304"/>
      <c r="CC67" s="297"/>
      <c r="CD67" s="297"/>
      <c r="CE67" s="297"/>
      <c r="CF67" s="297"/>
      <c r="CG67" s="297"/>
      <c r="CH67" s="297"/>
      <c r="CI67" s="297"/>
      <c r="CJ67" s="175"/>
      <c r="CK67" s="305"/>
      <c r="CL67" s="306"/>
      <c r="CM67" s="306"/>
      <c r="CN67" s="306"/>
      <c r="CO67" s="306"/>
      <c r="CP67" s="306"/>
      <c r="CQ67" s="306"/>
      <c r="CR67" s="306"/>
      <c r="CS67" s="306"/>
      <c r="CU67" s="306"/>
      <c r="CV67" s="306"/>
      <c r="CW67" s="306"/>
      <c r="CX67" s="306"/>
      <c r="CY67" s="306"/>
      <c r="CZ67" s="306"/>
      <c r="DA67" s="306"/>
      <c r="DB67" s="306"/>
      <c r="DC67" s="306"/>
      <c r="DE67" s="306"/>
      <c r="DF67" s="306"/>
      <c r="DG67" s="306"/>
      <c r="DH67" s="306"/>
      <c r="DI67" s="306"/>
      <c r="DJ67" s="306"/>
      <c r="DK67" s="232"/>
      <c r="DL67" s="232"/>
      <c r="DN67" s="307">
        <f t="shared" si="4"/>
        <v>0</v>
      </c>
      <c r="DO67" s="307">
        <f t="shared" si="4"/>
        <v>0</v>
      </c>
      <c r="DP67" s="173">
        <f t="shared" si="5"/>
        <v>0</v>
      </c>
    </row>
    <row r="68" spans="1:120">
      <c r="A68" s="168">
        <v>4035</v>
      </c>
      <c r="B68" s="2">
        <v>147201</v>
      </c>
      <c r="C68" s="2" t="s">
        <v>210</v>
      </c>
      <c r="D68" s="175"/>
      <c r="E68" s="267">
        <v>0</v>
      </c>
      <c r="F68" s="267">
        <v>0</v>
      </c>
      <c r="G68" s="267">
        <v>0</v>
      </c>
      <c r="H68" s="267">
        <v>0</v>
      </c>
      <c r="I68" s="267">
        <v>0</v>
      </c>
      <c r="J68" s="267">
        <v>0</v>
      </c>
      <c r="K68" s="267">
        <v>0</v>
      </c>
      <c r="L68" s="267">
        <f t="shared" si="0"/>
        <v>0</v>
      </c>
      <c r="M68" s="267">
        <f t="shared" si="1"/>
        <v>0</v>
      </c>
      <c r="N68" s="175"/>
      <c r="O68" s="297">
        <v>0</v>
      </c>
      <c r="P68" s="297">
        <v>0</v>
      </c>
      <c r="Q68" s="297">
        <v>0</v>
      </c>
      <c r="R68" s="297">
        <v>0</v>
      </c>
      <c r="S68" s="297">
        <v>0</v>
      </c>
      <c r="T68" s="297">
        <v>0</v>
      </c>
      <c r="U68" s="297">
        <v>0</v>
      </c>
      <c r="V68" s="297">
        <f t="shared" si="2"/>
        <v>0</v>
      </c>
      <c r="W68" s="297">
        <f t="shared" si="3"/>
        <v>0</v>
      </c>
      <c r="X68" s="175"/>
      <c r="Y68" s="298"/>
      <c r="Z68" s="298"/>
      <c r="AA68" s="298"/>
      <c r="AB68" s="298"/>
      <c r="AC68" s="298"/>
      <c r="AD68" s="298"/>
      <c r="AE68" s="298"/>
      <c r="AF68" s="299"/>
      <c r="AG68" s="298"/>
      <c r="AH68" s="215"/>
      <c r="AI68" s="300"/>
      <c r="AJ68" s="300"/>
      <c r="AK68" s="300"/>
      <c r="AL68" s="300"/>
      <c r="AM68" s="300"/>
      <c r="AN68" s="300"/>
      <c r="AO68" s="300"/>
      <c r="AP68" s="300"/>
      <c r="AR68" s="301"/>
      <c r="AS68" s="301"/>
      <c r="AT68" s="301"/>
      <c r="AU68" s="301"/>
      <c r="AV68" s="301"/>
      <c r="AW68" s="301"/>
      <c r="AX68" s="301"/>
      <c r="AY68" s="301"/>
      <c r="AZ68" s="302"/>
      <c r="BA68" s="300"/>
      <c r="BB68" s="300"/>
      <c r="BC68" s="300"/>
      <c r="BD68" s="300"/>
      <c r="BE68" s="300"/>
      <c r="BF68" s="300"/>
      <c r="BG68" s="300"/>
      <c r="BH68" s="300"/>
      <c r="BI68" s="215"/>
      <c r="BJ68" s="303"/>
      <c r="BK68" s="303"/>
      <c r="BL68" s="303"/>
      <c r="BM68" s="303"/>
      <c r="BN68" s="303"/>
      <c r="BO68" s="303"/>
      <c r="BP68" s="303"/>
      <c r="BQ68" s="303"/>
      <c r="BR68" s="303"/>
      <c r="BS68" s="303"/>
      <c r="BT68" s="303"/>
      <c r="BU68" s="303"/>
      <c r="BV68" s="303"/>
      <c r="BW68" s="303"/>
      <c r="BX68" s="303"/>
      <c r="BY68" s="303"/>
      <c r="BZ68" s="303"/>
      <c r="CA68" s="303"/>
      <c r="CB68" s="304"/>
      <c r="CC68" s="297"/>
      <c r="CD68" s="297"/>
      <c r="CE68" s="297"/>
      <c r="CF68" s="297"/>
      <c r="CG68" s="297"/>
      <c r="CH68" s="297"/>
      <c r="CI68" s="297"/>
      <c r="CJ68" s="175"/>
      <c r="CK68" s="305"/>
      <c r="CL68" s="306"/>
      <c r="CM68" s="306"/>
      <c r="CN68" s="306"/>
      <c r="CO68" s="306"/>
      <c r="CP68" s="306"/>
      <c r="CQ68" s="306"/>
      <c r="CR68" s="306"/>
      <c r="CS68" s="306"/>
      <c r="CU68" s="306"/>
      <c r="CV68" s="306"/>
      <c r="CW68" s="306"/>
      <c r="CX68" s="306"/>
      <c r="CY68" s="306"/>
      <c r="CZ68" s="306"/>
      <c r="DA68" s="306"/>
      <c r="DB68" s="306"/>
      <c r="DC68" s="306"/>
      <c r="DE68" s="306"/>
      <c r="DF68" s="306"/>
      <c r="DG68" s="306"/>
      <c r="DH68" s="306"/>
      <c r="DI68" s="306"/>
      <c r="DJ68" s="306"/>
      <c r="DK68" s="232"/>
      <c r="DL68" s="232"/>
      <c r="DN68" s="307">
        <f t="shared" si="4"/>
        <v>0</v>
      </c>
      <c r="DO68" s="307">
        <f t="shared" si="4"/>
        <v>0</v>
      </c>
      <c r="DP68" s="173">
        <f t="shared" si="5"/>
        <v>0</v>
      </c>
    </row>
    <row r="69" spans="1:120">
      <c r="A69" s="168">
        <v>2168</v>
      </c>
      <c r="B69" s="2">
        <v>143413</v>
      </c>
      <c r="C69" s="2" t="s">
        <v>211</v>
      </c>
      <c r="D69" s="175"/>
      <c r="E69" s="267">
        <v>0</v>
      </c>
      <c r="F69" s="267">
        <v>0</v>
      </c>
      <c r="G69" s="267">
        <v>0</v>
      </c>
      <c r="H69" s="267">
        <v>0</v>
      </c>
      <c r="I69" s="267">
        <v>0</v>
      </c>
      <c r="J69" s="267">
        <v>0</v>
      </c>
      <c r="K69" s="267">
        <v>0</v>
      </c>
      <c r="L69" s="267">
        <f t="shared" si="0"/>
        <v>0</v>
      </c>
      <c r="M69" s="267">
        <f t="shared" si="1"/>
        <v>0</v>
      </c>
      <c r="N69" s="175"/>
      <c r="O69" s="297">
        <v>0</v>
      </c>
      <c r="P69" s="297">
        <v>0</v>
      </c>
      <c r="Q69" s="297">
        <v>0</v>
      </c>
      <c r="R69" s="297">
        <v>0</v>
      </c>
      <c r="S69" s="297">
        <v>0</v>
      </c>
      <c r="T69" s="297">
        <v>0</v>
      </c>
      <c r="U69" s="297">
        <v>0</v>
      </c>
      <c r="V69" s="297">
        <f t="shared" si="2"/>
        <v>0</v>
      </c>
      <c r="W69" s="297">
        <f t="shared" si="3"/>
        <v>0</v>
      </c>
      <c r="X69" s="175"/>
      <c r="Y69" s="298"/>
      <c r="Z69" s="298"/>
      <c r="AA69" s="298"/>
      <c r="AB69" s="298"/>
      <c r="AC69" s="298"/>
      <c r="AD69" s="298"/>
      <c r="AE69" s="298"/>
      <c r="AF69" s="299"/>
      <c r="AG69" s="298"/>
      <c r="AH69" s="215"/>
      <c r="AI69" s="300"/>
      <c r="AJ69" s="300"/>
      <c r="AK69" s="300"/>
      <c r="AL69" s="300"/>
      <c r="AM69" s="300"/>
      <c r="AN69" s="300"/>
      <c r="AO69" s="300"/>
      <c r="AP69" s="300"/>
      <c r="AR69" s="301"/>
      <c r="AS69" s="301"/>
      <c r="AT69" s="301"/>
      <c r="AU69" s="301"/>
      <c r="AV69" s="301"/>
      <c r="AW69" s="301"/>
      <c r="AX69" s="301"/>
      <c r="AY69" s="301"/>
      <c r="AZ69" s="302"/>
      <c r="BA69" s="300"/>
      <c r="BB69" s="300"/>
      <c r="BC69" s="300"/>
      <c r="BD69" s="300"/>
      <c r="BE69" s="300"/>
      <c r="BF69" s="300"/>
      <c r="BG69" s="300"/>
      <c r="BH69" s="300"/>
      <c r="BI69" s="215"/>
      <c r="BJ69" s="303"/>
      <c r="BK69" s="303"/>
      <c r="BL69" s="303"/>
      <c r="BM69" s="303"/>
      <c r="BN69" s="303"/>
      <c r="BO69" s="303"/>
      <c r="BP69" s="303"/>
      <c r="BQ69" s="303"/>
      <c r="BR69" s="303"/>
      <c r="BS69" s="303"/>
      <c r="BT69" s="303"/>
      <c r="BU69" s="303"/>
      <c r="BV69" s="303"/>
      <c r="BW69" s="303"/>
      <c r="BX69" s="303"/>
      <c r="BY69" s="303"/>
      <c r="BZ69" s="303"/>
      <c r="CA69" s="303"/>
      <c r="CB69" s="304"/>
      <c r="CC69" s="297"/>
      <c r="CD69" s="297"/>
      <c r="CE69" s="297"/>
      <c r="CF69" s="297"/>
      <c r="CG69" s="297"/>
      <c r="CH69" s="297"/>
      <c r="CI69" s="297"/>
      <c r="CJ69" s="175"/>
      <c r="CK69" s="305"/>
      <c r="CL69" s="306"/>
      <c r="CM69" s="306"/>
      <c r="CN69" s="306"/>
      <c r="CO69" s="306"/>
      <c r="CP69" s="306"/>
      <c r="CQ69" s="306"/>
      <c r="CR69" s="306"/>
      <c r="CS69" s="306"/>
      <c r="CU69" s="306"/>
      <c r="CV69" s="306"/>
      <c r="CW69" s="306"/>
      <c r="CX69" s="306"/>
      <c r="CY69" s="306"/>
      <c r="CZ69" s="306"/>
      <c r="DA69" s="306"/>
      <c r="DB69" s="306"/>
      <c r="DC69" s="306"/>
      <c r="DE69" s="306"/>
      <c r="DF69" s="306"/>
      <c r="DG69" s="306"/>
      <c r="DH69" s="306"/>
      <c r="DI69" s="306"/>
      <c r="DJ69" s="306"/>
      <c r="DK69" s="232"/>
      <c r="DL69" s="232"/>
      <c r="DN69" s="307">
        <f t="shared" si="4"/>
        <v>0</v>
      </c>
      <c r="DO69" s="307">
        <f t="shared" si="4"/>
        <v>0</v>
      </c>
      <c r="DP69" s="173">
        <f t="shared" si="5"/>
        <v>0</v>
      </c>
    </row>
    <row r="70" spans="1:120">
      <c r="A70" s="168">
        <v>2036</v>
      </c>
      <c r="B70" s="2">
        <v>138194</v>
      </c>
      <c r="C70" s="2" t="s">
        <v>212</v>
      </c>
      <c r="D70" s="175"/>
      <c r="E70" s="267">
        <v>0</v>
      </c>
      <c r="F70" s="267">
        <v>0</v>
      </c>
      <c r="G70" s="267">
        <v>31839.600000000002</v>
      </c>
      <c r="H70" s="267">
        <v>1345.5</v>
      </c>
      <c r="I70" s="267">
        <v>298.48</v>
      </c>
      <c r="J70" s="267">
        <v>1107.5999999999999</v>
      </c>
      <c r="K70" s="267">
        <v>0</v>
      </c>
      <c r="L70" s="267">
        <f t="shared" si="0"/>
        <v>34591.180000000008</v>
      </c>
      <c r="M70" s="267">
        <f t="shared" si="1"/>
        <v>27672.944000000007</v>
      </c>
      <c r="N70" s="175"/>
      <c r="O70" s="297">
        <v>0</v>
      </c>
      <c r="P70" s="297">
        <v>0</v>
      </c>
      <c r="Q70" s="297">
        <v>30615</v>
      </c>
      <c r="R70" s="297">
        <v>672.75</v>
      </c>
      <c r="S70" s="297">
        <v>223.85999999999999</v>
      </c>
      <c r="T70" s="297">
        <v>1019.8499999999999</v>
      </c>
      <c r="U70" s="297">
        <v>0</v>
      </c>
      <c r="V70" s="297">
        <f t="shared" si="2"/>
        <v>32531.46</v>
      </c>
      <c r="W70" s="297">
        <f t="shared" si="3"/>
        <v>26025.168000000001</v>
      </c>
      <c r="X70" s="175"/>
      <c r="Y70" s="298"/>
      <c r="Z70" s="298"/>
      <c r="AA70" s="298"/>
      <c r="AB70" s="298"/>
      <c r="AC70" s="298"/>
      <c r="AD70" s="298"/>
      <c r="AE70" s="298"/>
      <c r="AF70" s="299"/>
      <c r="AG70" s="298"/>
      <c r="AH70" s="215"/>
      <c r="AI70" s="300"/>
      <c r="AJ70" s="300"/>
      <c r="AK70" s="300"/>
      <c r="AL70" s="300"/>
      <c r="AM70" s="300"/>
      <c r="AN70" s="300"/>
      <c r="AO70" s="300"/>
      <c r="AP70" s="300"/>
      <c r="AR70" s="301"/>
      <c r="AS70" s="301"/>
      <c r="AT70" s="301"/>
      <c r="AU70" s="301"/>
      <c r="AV70" s="301"/>
      <c r="AW70" s="301"/>
      <c r="AX70" s="301"/>
      <c r="AY70" s="301"/>
      <c r="AZ70" s="302"/>
      <c r="BA70" s="300"/>
      <c r="BB70" s="300"/>
      <c r="BC70" s="300"/>
      <c r="BD70" s="300"/>
      <c r="BE70" s="300"/>
      <c r="BF70" s="300"/>
      <c r="BG70" s="300"/>
      <c r="BH70" s="300"/>
      <c r="BI70" s="215"/>
      <c r="BJ70" s="303"/>
      <c r="BK70" s="303"/>
      <c r="BL70" s="303"/>
      <c r="BM70" s="303"/>
      <c r="BN70" s="303"/>
      <c r="BO70" s="303"/>
      <c r="BP70" s="303"/>
      <c r="BQ70" s="303"/>
      <c r="BR70" s="303"/>
      <c r="BS70" s="303"/>
      <c r="BT70" s="303"/>
      <c r="BU70" s="303"/>
      <c r="BV70" s="303"/>
      <c r="BW70" s="303"/>
      <c r="BX70" s="303"/>
      <c r="BY70" s="303"/>
      <c r="BZ70" s="303"/>
      <c r="CA70" s="303"/>
      <c r="CB70" s="304"/>
      <c r="CC70" s="297"/>
      <c r="CD70" s="297"/>
      <c r="CE70" s="297"/>
      <c r="CF70" s="297"/>
      <c r="CG70" s="297"/>
      <c r="CH70" s="297"/>
      <c r="CI70" s="297"/>
      <c r="CJ70" s="175"/>
      <c r="CK70" s="305"/>
      <c r="CL70" s="306"/>
      <c r="CM70" s="306"/>
      <c r="CN70" s="306"/>
      <c r="CO70" s="306"/>
      <c r="CP70" s="306"/>
      <c r="CQ70" s="306"/>
      <c r="CR70" s="306"/>
      <c r="CS70" s="306"/>
      <c r="CU70" s="306"/>
      <c r="CV70" s="306"/>
      <c r="CW70" s="306"/>
      <c r="CX70" s="306"/>
      <c r="CY70" s="306"/>
      <c r="CZ70" s="306"/>
      <c r="DA70" s="306"/>
      <c r="DB70" s="306"/>
      <c r="DC70" s="306"/>
      <c r="DE70" s="306"/>
      <c r="DF70" s="306"/>
      <c r="DG70" s="306"/>
      <c r="DH70" s="306"/>
      <c r="DI70" s="306"/>
      <c r="DJ70" s="306"/>
      <c r="DK70" s="232"/>
      <c r="DL70" s="232"/>
      <c r="DN70" s="307">
        <f t="shared" si="4"/>
        <v>67122.640000000014</v>
      </c>
      <c r="DO70" s="307">
        <f t="shared" si="4"/>
        <v>0</v>
      </c>
      <c r="DP70" s="173">
        <f t="shared" si="5"/>
        <v>67122.640000000014</v>
      </c>
    </row>
    <row r="71" spans="1:120">
      <c r="A71" s="168">
        <v>5410</v>
      </c>
      <c r="B71" s="2">
        <v>136908</v>
      </c>
      <c r="C71" s="2" t="s">
        <v>213</v>
      </c>
      <c r="D71" s="175"/>
      <c r="E71" s="267">
        <v>0</v>
      </c>
      <c r="F71" s="267">
        <v>0</v>
      </c>
      <c r="G71" s="267">
        <v>0</v>
      </c>
      <c r="H71" s="267">
        <v>0</v>
      </c>
      <c r="I71" s="267">
        <v>0</v>
      </c>
      <c r="J71" s="267">
        <v>0</v>
      </c>
      <c r="K71" s="267">
        <v>0</v>
      </c>
      <c r="L71" s="267">
        <f t="shared" si="0"/>
        <v>0</v>
      </c>
      <c r="M71" s="267">
        <f t="shared" si="1"/>
        <v>0</v>
      </c>
      <c r="N71" s="175"/>
      <c r="O71" s="297">
        <v>0</v>
      </c>
      <c r="P71" s="297">
        <v>0</v>
      </c>
      <c r="Q71" s="297">
        <v>0</v>
      </c>
      <c r="R71" s="297">
        <v>0</v>
      </c>
      <c r="S71" s="297">
        <v>0</v>
      </c>
      <c r="T71" s="297">
        <v>0</v>
      </c>
      <c r="U71" s="297">
        <v>0</v>
      </c>
      <c r="V71" s="297">
        <f t="shared" si="2"/>
        <v>0</v>
      </c>
      <c r="W71" s="297">
        <f t="shared" si="3"/>
        <v>0</v>
      </c>
      <c r="X71" s="175"/>
      <c r="Y71" s="298"/>
      <c r="Z71" s="298"/>
      <c r="AA71" s="298"/>
      <c r="AB71" s="298"/>
      <c r="AC71" s="298"/>
      <c r="AD71" s="298"/>
      <c r="AE71" s="298"/>
      <c r="AF71" s="299"/>
      <c r="AG71" s="298"/>
      <c r="AH71" s="215"/>
      <c r="AI71" s="300"/>
      <c r="AJ71" s="300"/>
      <c r="AK71" s="300"/>
      <c r="AL71" s="300"/>
      <c r="AM71" s="300"/>
      <c r="AN71" s="300"/>
      <c r="AO71" s="300"/>
      <c r="AP71" s="300"/>
      <c r="AR71" s="301"/>
      <c r="AS71" s="301"/>
      <c r="AT71" s="301"/>
      <c r="AU71" s="301"/>
      <c r="AV71" s="301"/>
      <c r="AW71" s="301"/>
      <c r="AX71" s="301"/>
      <c r="AY71" s="301"/>
      <c r="AZ71" s="302"/>
      <c r="BA71" s="300"/>
      <c r="BB71" s="300"/>
      <c r="BC71" s="300"/>
      <c r="BD71" s="300"/>
      <c r="BE71" s="300"/>
      <c r="BF71" s="300"/>
      <c r="BG71" s="300"/>
      <c r="BH71" s="300"/>
      <c r="BI71" s="215"/>
      <c r="BJ71" s="303"/>
      <c r="BK71" s="303"/>
      <c r="BL71" s="303"/>
      <c r="BM71" s="303"/>
      <c r="BN71" s="303"/>
      <c r="BO71" s="303"/>
      <c r="BP71" s="303"/>
      <c r="BQ71" s="303"/>
      <c r="BR71" s="303"/>
      <c r="BS71" s="303"/>
      <c r="BT71" s="303"/>
      <c r="BU71" s="303"/>
      <c r="BV71" s="303"/>
      <c r="BW71" s="303"/>
      <c r="BX71" s="303"/>
      <c r="BY71" s="303"/>
      <c r="BZ71" s="303"/>
      <c r="CA71" s="303"/>
      <c r="CB71" s="304"/>
      <c r="CC71" s="297"/>
      <c r="CD71" s="297"/>
      <c r="CE71" s="297"/>
      <c r="CF71" s="297"/>
      <c r="CG71" s="297"/>
      <c r="CH71" s="297"/>
      <c r="CI71" s="297"/>
      <c r="CJ71" s="175"/>
      <c r="CK71" s="305"/>
      <c r="CL71" s="306"/>
      <c r="CM71" s="306"/>
      <c r="CN71" s="306"/>
      <c r="CO71" s="306"/>
      <c r="CP71" s="306"/>
      <c r="CQ71" s="306"/>
      <c r="CR71" s="306"/>
      <c r="CS71" s="306"/>
      <c r="CU71" s="306"/>
      <c r="CV71" s="306"/>
      <c r="CW71" s="306"/>
      <c r="CX71" s="306"/>
      <c r="CY71" s="306"/>
      <c r="CZ71" s="306"/>
      <c r="DA71" s="306"/>
      <c r="DB71" s="306"/>
      <c r="DC71" s="306"/>
      <c r="DE71" s="306"/>
      <c r="DF71" s="306"/>
      <c r="DG71" s="306"/>
      <c r="DH71" s="306"/>
      <c r="DI71" s="306"/>
      <c r="DJ71" s="306"/>
      <c r="DK71" s="232"/>
      <c r="DL71" s="232"/>
      <c r="DN71" s="307">
        <f t="shared" si="4"/>
        <v>0</v>
      </c>
      <c r="DO71" s="307">
        <f t="shared" si="4"/>
        <v>0</v>
      </c>
      <c r="DP71" s="173">
        <f t="shared" si="5"/>
        <v>0</v>
      </c>
    </row>
    <row r="72" spans="1:120">
      <c r="A72" s="168">
        <v>2310</v>
      </c>
      <c r="B72" s="2">
        <v>139484</v>
      </c>
      <c r="C72" s="2" t="s">
        <v>214</v>
      </c>
      <c r="D72" s="175"/>
      <c r="E72" s="267">
        <v>0</v>
      </c>
      <c r="F72" s="267">
        <v>0</v>
      </c>
      <c r="G72" s="267">
        <v>0</v>
      </c>
      <c r="H72" s="267">
        <v>0</v>
      </c>
      <c r="I72" s="267">
        <v>0</v>
      </c>
      <c r="J72" s="267">
        <v>0</v>
      </c>
      <c r="K72" s="267">
        <v>0</v>
      </c>
      <c r="L72" s="267">
        <f t="shared" si="0"/>
        <v>0</v>
      </c>
      <c r="M72" s="267">
        <f t="shared" si="1"/>
        <v>0</v>
      </c>
      <c r="N72" s="175"/>
      <c r="O72" s="297">
        <v>0</v>
      </c>
      <c r="P72" s="297">
        <v>0</v>
      </c>
      <c r="Q72" s="297">
        <v>0</v>
      </c>
      <c r="R72" s="297">
        <v>0</v>
      </c>
      <c r="S72" s="297">
        <v>0</v>
      </c>
      <c r="T72" s="297">
        <v>0</v>
      </c>
      <c r="U72" s="297">
        <v>0</v>
      </c>
      <c r="V72" s="297">
        <f t="shared" si="2"/>
        <v>0</v>
      </c>
      <c r="W72" s="297">
        <f t="shared" si="3"/>
        <v>0</v>
      </c>
      <c r="X72" s="175"/>
      <c r="Y72" s="298"/>
      <c r="Z72" s="298"/>
      <c r="AA72" s="298"/>
      <c r="AB72" s="298"/>
      <c r="AC72" s="298"/>
      <c r="AD72" s="298"/>
      <c r="AE72" s="298"/>
      <c r="AF72" s="299"/>
      <c r="AG72" s="298"/>
      <c r="AH72" s="215"/>
      <c r="AI72" s="300"/>
      <c r="AJ72" s="300"/>
      <c r="AK72" s="300"/>
      <c r="AL72" s="300"/>
      <c r="AM72" s="300"/>
      <c r="AN72" s="300"/>
      <c r="AO72" s="300"/>
      <c r="AP72" s="300"/>
      <c r="AR72" s="301"/>
      <c r="AS72" s="301"/>
      <c r="AT72" s="301"/>
      <c r="AU72" s="301"/>
      <c r="AV72" s="301"/>
      <c r="AW72" s="301"/>
      <c r="AX72" s="301"/>
      <c r="AY72" s="301"/>
      <c r="AZ72" s="302"/>
      <c r="BA72" s="300"/>
      <c r="BB72" s="300"/>
      <c r="BC72" s="300"/>
      <c r="BD72" s="300"/>
      <c r="BE72" s="300"/>
      <c r="BF72" s="300"/>
      <c r="BG72" s="300"/>
      <c r="BH72" s="300"/>
      <c r="BI72" s="215"/>
      <c r="BJ72" s="303"/>
      <c r="BK72" s="303"/>
      <c r="BL72" s="303"/>
      <c r="BM72" s="303"/>
      <c r="BN72" s="303"/>
      <c r="BO72" s="303"/>
      <c r="BP72" s="303"/>
      <c r="BQ72" s="303"/>
      <c r="BR72" s="303"/>
      <c r="BS72" s="303"/>
      <c r="BT72" s="303"/>
      <c r="BU72" s="303"/>
      <c r="BV72" s="303"/>
      <c r="BW72" s="303"/>
      <c r="BX72" s="303"/>
      <c r="BY72" s="303"/>
      <c r="BZ72" s="303"/>
      <c r="CA72" s="303"/>
      <c r="CB72" s="304"/>
      <c r="CC72" s="297"/>
      <c r="CD72" s="297"/>
      <c r="CE72" s="297"/>
      <c r="CF72" s="297"/>
      <c r="CG72" s="297"/>
      <c r="CH72" s="297"/>
      <c r="CI72" s="297"/>
      <c r="CJ72" s="175"/>
      <c r="CK72" s="305"/>
      <c r="CL72" s="306"/>
      <c r="CM72" s="306"/>
      <c r="CN72" s="306"/>
      <c r="CO72" s="306"/>
      <c r="CP72" s="306"/>
      <c r="CQ72" s="306"/>
      <c r="CR72" s="306"/>
      <c r="CS72" s="306"/>
      <c r="CU72" s="306"/>
      <c r="CV72" s="306"/>
      <c r="CW72" s="306"/>
      <c r="CX72" s="306"/>
      <c r="CY72" s="306"/>
      <c r="CZ72" s="306"/>
      <c r="DA72" s="306"/>
      <c r="DB72" s="306"/>
      <c r="DC72" s="306"/>
      <c r="DE72" s="306"/>
      <c r="DF72" s="306"/>
      <c r="DG72" s="306"/>
      <c r="DH72" s="306"/>
      <c r="DI72" s="306"/>
      <c r="DJ72" s="306"/>
      <c r="DK72" s="232"/>
      <c r="DL72" s="232"/>
      <c r="DN72" s="307">
        <f t="shared" si="4"/>
        <v>0</v>
      </c>
      <c r="DO72" s="307">
        <f t="shared" si="4"/>
        <v>0</v>
      </c>
      <c r="DP72" s="173">
        <f t="shared" si="5"/>
        <v>0</v>
      </c>
    </row>
    <row r="73" spans="1:120">
      <c r="A73" s="168">
        <v>2475</v>
      </c>
      <c r="B73" s="2">
        <v>143089</v>
      </c>
      <c r="C73" s="2" t="s">
        <v>215</v>
      </c>
      <c r="D73" s="175"/>
      <c r="E73" s="267">
        <v>0</v>
      </c>
      <c r="F73" s="267">
        <v>0</v>
      </c>
      <c r="G73" s="267">
        <v>0</v>
      </c>
      <c r="H73" s="267">
        <v>0</v>
      </c>
      <c r="I73" s="267">
        <v>0</v>
      </c>
      <c r="J73" s="267">
        <v>0</v>
      </c>
      <c r="K73" s="267">
        <v>0</v>
      </c>
      <c r="L73" s="267">
        <f t="shared" ref="L73:L136" si="6">SUM(E73:K73)</f>
        <v>0</v>
      </c>
      <c r="M73" s="267">
        <f t="shared" ref="M73:M136" si="7">L73*80%</f>
        <v>0</v>
      </c>
      <c r="N73" s="175"/>
      <c r="O73" s="297">
        <v>0</v>
      </c>
      <c r="P73" s="297">
        <v>0</v>
      </c>
      <c r="Q73" s="297">
        <v>0</v>
      </c>
      <c r="R73" s="297">
        <v>0</v>
      </c>
      <c r="S73" s="297">
        <v>0</v>
      </c>
      <c r="T73" s="297">
        <v>0</v>
      </c>
      <c r="U73" s="297">
        <v>0</v>
      </c>
      <c r="V73" s="297">
        <f t="shared" ref="V73:V136" si="8">SUM(O73:U73)</f>
        <v>0</v>
      </c>
      <c r="W73" s="297">
        <f t="shared" ref="W73:W136" si="9">V73*80%</f>
        <v>0</v>
      </c>
      <c r="X73" s="175"/>
      <c r="Y73" s="298"/>
      <c r="Z73" s="298"/>
      <c r="AA73" s="298"/>
      <c r="AB73" s="298"/>
      <c r="AC73" s="298"/>
      <c r="AD73" s="298"/>
      <c r="AE73" s="298"/>
      <c r="AF73" s="299"/>
      <c r="AG73" s="298"/>
      <c r="AH73" s="215"/>
      <c r="AI73" s="300"/>
      <c r="AJ73" s="300"/>
      <c r="AK73" s="300"/>
      <c r="AL73" s="300"/>
      <c r="AM73" s="300"/>
      <c r="AN73" s="300"/>
      <c r="AO73" s="300"/>
      <c r="AP73" s="300"/>
      <c r="AR73" s="301"/>
      <c r="AS73" s="301"/>
      <c r="AT73" s="301"/>
      <c r="AU73" s="301"/>
      <c r="AV73" s="301"/>
      <c r="AW73" s="301"/>
      <c r="AX73" s="301"/>
      <c r="AY73" s="301"/>
      <c r="AZ73" s="302"/>
      <c r="BA73" s="300"/>
      <c r="BB73" s="300"/>
      <c r="BC73" s="300"/>
      <c r="BD73" s="300"/>
      <c r="BE73" s="300"/>
      <c r="BF73" s="300"/>
      <c r="BG73" s="300"/>
      <c r="BH73" s="300"/>
      <c r="BI73" s="215"/>
      <c r="BJ73" s="303"/>
      <c r="BK73" s="303"/>
      <c r="BL73" s="303"/>
      <c r="BM73" s="303"/>
      <c r="BN73" s="303"/>
      <c r="BO73" s="303"/>
      <c r="BP73" s="303"/>
      <c r="BQ73" s="303"/>
      <c r="BR73" s="303"/>
      <c r="BS73" s="303"/>
      <c r="BT73" s="303"/>
      <c r="BU73" s="303"/>
      <c r="BV73" s="303"/>
      <c r="BW73" s="303"/>
      <c r="BX73" s="303"/>
      <c r="BY73" s="303"/>
      <c r="BZ73" s="303"/>
      <c r="CA73" s="303"/>
      <c r="CB73" s="304"/>
      <c r="CC73" s="297"/>
      <c r="CD73" s="297"/>
      <c r="CE73" s="297"/>
      <c r="CF73" s="297"/>
      <c r="CG73" s="297"/>
      <c r="CH73" s="297"/>
      <c r="CI73" s="297"/>
      <c r="CJ73" s="175"/>
      <c r="CK73" s="305"/>
      <c r="CL73" s="306"/>
      <c r="CM73" s="306"/>
      <c r="CN73" s="306"/>
      <c r="CO73" s="306"/>
      <c r="CP73" s="306"/>
      <c r="CQ73" s="306"/>
      <c r="CR73" s="306"/>
      <c r="CS73" s="306"/>
      <c r="CU73" s="306"/>
      <c r="CV73" s="306"/>
      <c r="CW73" s="306"/>
      <c r="CX73" s="306"/>
      <c r="CY73" s="306"/>
      <c r="CZ73" s="306"/>
      <c r="DA73" s="306"/>
      <c r="DB73" s="306"/>
      <c r="DC73" s="306"/>
      <c r="DE73" s="306"/>
      <c r="DF73" s="306"/>
      <c r="DG73" s="306"/>
      <c r="DH73" s="306"/>
      <c r="DI73" s="306"/>
      <c r="DJ73" s="306"/>
      <c r="DK73" s="232"/>
      <c r="DL73" s="232"/>
      <c r="DN73" s="307">
        <f t="shared" ref="DN73:DO136" si="10">SUMIFS($E73:$AG73,$E$3:$AG$3,DN$7)</f>
        <v>0</v>
      </c>
      <c r="DO73" s="307">
        <f t="shared" si="10"/>
        <v>0</v>
      </c>
      <c r="DP73" s="173">
        <f t="shared" ref="DP73:DP136" si="11">SUM(DN73:DO73)</f>
        <v>0</v>
      </c>
    </row>
    <row r="74" spans="1:120">
      <c r="A74" s="168">
        <v>5403</v>
      </c>
      <c r="B74" s="2">
        <v>143435</v>
      </c>
      <c r="C74" s="2" t="s">
        <v>216</v>
      </c>
      <c r="D74" s="175"/>
      <c r="E74" s="267">
        <v>0</v>
      </c>
      <c r="F74" s="267">
        <v>0</v>
      </c>
      <c r="G74" s="267">
        <v>0</v>
      </c>
      <c r="H74" s="267">
        <v>0</v>
      </c>
      <c r="I74" s="267">
        <v>0</v>
      </c>
      <c r="J74" s="267">
        <v>0</v>
      </c>
      <c r="K74" s="267">
        <v>0</v>
      </c>
      <c r="L74" s="267">
        <f t="shared" si="6"/>
        <v>0</v>
      </c>
      <c r="M74" s="267">
        <f t="shared" si="7"/>
        <v>0</v>
      </c>
      <c r="N74" s="175"/>
      <c r="O74" s="297">
        <v>0</v>
      </c>
      <c r="P74" s="297">
        <v>0</v>
      </c>
      <c r="Q74" s="297">
        <v>0</v>
      </c>
      <c r="R74" s="297">
        <v>0</v>
      </c>
      <c r="S74" s="297">
        <v>0</v>
      </c>
      <c r="T74" s="297">
        <v>0</v>
      </c>
      <c r="U74" s="297">
        <v>0</v>
      </c>
      <c r="V74" s="297">
        <f t="shared" si="8"/>
        <v>0</v>
      </c>
      <c r="W74" s="297">
        <f t="shared" si="9"/>
        <v>0</v>
      </c>
      <c r="X74" s="175"/>
      <c r="Y74" s="298"/>
      <c r="Z74" s="298"/>
      <c r="AA74" s="298"/>
      <c r="AB74" s="298"/>
      <c r="AC74" s="298"/>
      <c r="AD74" s="298"/>
      <c r="AE74" s="298"/>
      <c r="AF74" s="299"/>
      <c r="AG74" s="298"/>
      <c r="AH74" s="215"/>
      <c r="AI74" s="300"/>
      <c r="AJ74" s="300"/>
      <c r="AK74" s="300"/>
      <c r="AL74" s="300"/>
      <c r="AM74" s="300"/>
      <c r="AN74" s="300"/>
      <c r="AO74" s="300"/>
      <c r="AP74" s="300"/>
      <c r="AR74" s="301"/>
      <c r="AS74" s="301"/>
      <c r="AT74" s="301"/>
      <c r="AU74" s="301"/>
      <c r="AV74" s="301"/>
      <c r="AW74" s="301"/>
      <c r="AX74" s="301"/>
      <c r="AY74" s="301"/>
      <c r="AZ74" s="302"/>
      <c r="BA74" s="300"/>
      <c r="BB74" s="300"/>
      <c r="BC74" s="300"/>
      <c r="BD74" s="300"/>
      <c r="BE74" s="300"/>
      <c r="BF74" s="300"/>
      <c r="BG74" s="300"/>
      <c r="BH74" s="300"/>
      <c r="BI74" s="215"/>
      <c r="BJ74" s="303"/>
      <c r="BK74" s="303"/>
      <c r="BL74" s="303"/>
      <c r="BM74" s="303"/>
      <c r="BN74" s="303"/>
      <c r="BO74" s="303"/>
      <c r="BP74" s="303"/>
      <c r="BQ74" s="303"/>
      <c r="BR74" s="303"/>
      <c r="BS74" s="303"/>
      <c r="BT74" s="303"/>
      <c r="BU74" s="303"/>
      <c r="BV74" s="303"/>
      <c r="BW74" s="303"/>
      <c r="BX74" s="303"/>
      <c r="BY74" s="303"/>
      <c r="BZ74" s="303"/>
      <c r="CA74" s="303"/>
      <c r="CB74" s="304"/>
      <c r="CC74" s="297"/>
      <c r="CD74" s="297"/>
      <c r="CE74" s="297"/>
      <c r="CF74" s="297"/>
      <c r="CG74" s="297"/>
      <c r="CH74" s="297"/>
      <c r="CI74" s="297"/>
      <c r="CJ74" s="175"/>
      <c r="CK74" s="305"/>
      <c r="CL74" s="306"/>
      <c r="CM74" s="306"/>
      <c r="CN74" s="306"/>
      <c r="CO74" s="306"/>
      <c r="CP74" s="306"/>
      <c r="CQ74" s="306"/>
      <c r="CR74" s="306"/>
      <c r="CS74" s="306"/>
      <c r="CU74" s="306"/>
      <c r="CV74" s="306"/>
      <c r="CW74" s="306"/>
      <c r="CX74" s="306"/>
      <c r="CY74" s="306"/>
      <c r="CZ74" s="306"/>
      <c r="DA74" s="306"/>
      <c r="DB74" s="306"/>
      <c r="DC74" s="306"/>
      <c r="DE74" s="306"/>
      <c r="DF74" s="306"/>
      <c r="DG74" s="306"/>
      <c r="DH74" s="306"/>
      <c r="DI74" s="306"/>
      <c r="DJ74" s="306"/>
      <c r="DK74" s="232"/>
      <c r="DL74" s="232"/>
      <c r="DN74" s="307">
        <f t="shared" si="10"/>
        <v>0</v>
      </c>
      <c r="DO74" s="307">
        <f t="shared" si="10"/>
        <v>0</v>
      </c>
      <c r="DP74" s="173">
        <f t="shared" si="11"/>
        <v>0</v>
      </c>
    </row>
    <row r="75" spans="1:120">
      <c r="A75" s="168">
        <v>4005</v>
      </c>
      <c r="B75" s="2">
        <v>139047</v>
      </c>
      <c r="C75" s="2" t="s">
        <v>217</v>
      </c>
      <c r="D75" s="175"/>
      <c r="E75" s="267">
        <v>0</v>
      </c>
      <c r="F75" s="267">
        <v>0</v>
      </c>
      <c r="G75" s="267">
        <v>0</v>
      </c>
      <c r="H75" s="267">
        <v>0</v>
      </c>
      <c r="I75" s="267">
        <v>0</v>
      </c>
      <c r="J75" s="267">
        <v>0</v>
      </c>
      <c r="K75" s="267">
        <v>0</v>
      </c>
      <c r="L75" s="267">
        <f t="shared" si="6"/>
        <v>0</v>
      </c>
      <c r="M75" s="267">
        <f t="shared" si="7"/>
        <v>0</v>
      </c>
      <c r="N75" s="175"/>
      <c r="O75" s="297">
        <v>0</v>
      </c>
      <c r="P75" s="297">
        <v>0</v>
      </c>
      <c r="Q75" s="297">
        <v>0</v>
      </c>
      <c r="R75" s="297">
        <v>0</v>
      </c>
      <c r="S75" s="297">
        <v>0</v>
      </c>
      <c r="T75" s="297">
        <v>0</v>
      </c>
      <c r="U75" s="297">
        <v>0</v>
      </c>
      <c r="V75" s="297">
        <f t="shared" si="8"/>
        <v>0</v>
      </c>
      <c r="W75" s="297">
        <f t="shared" si="9"/>
        <v>0</v>
      </c>
      <c r="X75" s="175"/>
      <c r="Y75" s="298"/>
      <c r="Z75" s="298"/>
      <c r="AA75" s="298"/>
      <c r="AB75" s="298"/>
      <c r="AC75" s="298"/>
      <c r="AD75" s="298"/>
      <c r="AE75" s="298"/>
      <c r="AF75" s="299"/>
      <c r="AG75" s="298"/>
      <c r="AH75" s="215"/>
      <c r="AI75" s="300"/>
      <c r="AJ75" s="300"/>
      <c r="AK75" s="300"/>
      <c r="AL75" s="300"/>
      <c r="AM75" s="300"/>
      <c r="AN75" s="300"/>
      <c r="AO75" s="300"/>
      <c r="AP75" s="300"/>
      <c r="AR75" s="301"/>
      <c r="AS75" s="301"/>
      <c r="AT75" s="301"/>
      <c r="AU75" s="301"/>
      <c r="AV75" s="301"/>
      <c r="AW75" s="301"/>
      <c r="AX75" s="301"/>
      <c r="AY75" s="301"/>
      <c r="AZ75" s="302"/>
      <c r="BA75" s="300"/>
      <c r="BB75" s="300"/>
      <c r="BC75" s="300"/>
      <c r="BD75" s="300"/>
      <c r="BE75" s="300"/>
      <c r="BF75" s="300"/>
      <c r="BG75" s="300"/>
      <c r="BH75" s="300"/>
      <c r="BI75" s="215"/>
      <c r="BJ75" s="303"/>
      <c r="BK75" s="303"/>
      <c r="BL75" s="303"/>
      <c r="BM75" s="303"/>
      <c r="BN75" s="303"/>
      <c r="BO75" s="303"/>
      <c r="BP75" s="303"/>
      <c r="BQ75" s="303"/>
      <c r="BR75" s="303"/>
      <c r="BS75" s="303"/>
      <c r="BT75" s="303"/>
      <c r="BU75" s="303"/>
      <c r="BV75" s="303"/>
      <c r="BW75" s="303"/>
      <c r="BX75" s="303"/>
      <c r="BY75" s="303"/>
      <c r="BZ75" s="303"/>
      <c r="CA75" s="303"/>
      <c r="CB75" s="304"/>
      <c r="CC75" s="297"/>
      <c r="CD75" s="297"/>
      <c r="CE75" s="297"/>
      <c r="CF75" s="297"/>
      <c r="CG75" s="297"/>
      <c r="CH75" s="297"/>
      <c r="CI75" s="297"/>
      <c r="CJ75" s="175"/>
      <c r="CK75" s="305"/>
      <c r="CL75" s="306"/>
      <c r="CM75" s="306"/>
      <c r="CN75" s="306"/>
      <c r="CO75" s="306"/>
      <c r="CP75" s="306"/>
      <c r="CQ75" s="306"/>
      <c r="CR75" s="306"/>
      <c r="CS75" s="306"/>
      <c r="CU75" s="306"/>
      <c r="CV75" s="306"/>
      <c r="CW75" s="306"/>
      <c r="CX75" s="306"/>
      <c r="CY75" s="306"/>
      <c r="CZ75" s="306"/>
      <c r="DA75" s="306"/>
      <c r="DB75" s="306"/>
      <c r="DC75" s="306"/>
      <c r="DE75" s="306"/>
      <c r="DF75" s="306"/>
      <c r="DG75" s="306"/>
      <c r="DH75" s="306"/>
      <c r="DI75" s="306"/>
      <c r="DJ75" s="306"/>
      <c r="DK75" s="232"/>
      <c r="DL75" s="232"/>
      <c r="DN75" s="307">
        <f t="shared" si="10"/>
        <v>0</v>
      </c>
      <c r="DO75" s="307">
        <f t="shared" si="10"/>
        <v>0</v>
      </c>
      <c r="DP75" s="173">
        <f t="shared" si="11"/>
        <v>0</v>
      </c>
    </row>
    <row r="76" spans="1:120">
      <c r="A76" s="168">
        <v>2109</v>
      </c>
      <c r="B76" s="2">
        <v>139131</v>
      </c>
      <c r="C76" s="2" t="s">
        <v>218</v>
      </c>
      <c r="D76" s="175"/>
      <c r="E76" s="267">
        <v>0</v>
      </c>
      <c r="F76" s="267">
        <v>0</v>
      </c>
      <c r="G76" s="267">
        <v>26941.200000000001</v>
      </c>
      <c r="H76" s="267">
        <v>2242.5</v>
      </c>
      <c r="I76" s="267">
        <v>746.2</v>
      </c>
      <c r="J76" s="267">
        <v>1014</v>
      </c>
      <c r="K76" s="267">
        <v>0</v>
      </c>
      <c r="L76" s="267">
        <f t="shared" si="6"/>
        <v>30943.9</v>
      </c>
      <c r="M76" s="267">
        <f t="shared" si="7"/>
        <v>24755.120000000003</v>
      </c>
      <c r="N76" s="175"/>
      <c r="O76" s="297">
        <v>0</v>
      </c>
      <c r="P76" s="297">
        <v>0</v>
      </c>
      <c r="Q76" s="297">
        <v>25716.600000000002</v>
      </c>
      <c r="R76" s="297">
        <v>2915.25</v>
      </c>
      <c r="S76" s="297">
        <v>970.06000000000006</v>
      </c>
      <c r="T76" s="297">
        <v>780</v>
      </c>
      <c r="U76" s="297">
        <v>0</v>
      </c>
      <c r="V76" s="297">
        <f t="shared" si="8"/>
        <v>30381.910000000003</v>
      </c>
      <c r="W76" s="297">
        <f t="shared" si="9"/>
        <v>24305.528000000006</v>
      </c>
      <c r="X76" s="175"/>
      <c r="Y76" s="298"/>
      <c r="Z76" s="298"/>
      <c r="AA76" s="298"/>
      <c r="AB76" s="298"/>
      <c r="AC76" s="298"/>
      <c r="AD76" s="298"/>
      <c r="AE76" s="298"/>
      <c r="AF76" s="299"/>
      <c r="AG76" s="298"/>
      <c r="AH76" s="215"/>
      <c r="AI76" s="300"/>
      <c r="AJ76" s="300"/>
      <c r="AK76" s="300"/>
      <c r="AL76" s="300"/>
      <c r="AM76" s="300"/>
      <c r="AN76" s="300"/>
      <c r="AO76" s="300"/>
      <c r="AP76" s="300"/>
      <c r="AR76" s="301"/>
      <c r="AS76" s="301"/>
      <c r="AT76" s="301"/>
      <c r="AU76" s="301"/>
      <c r="AV76" s="301"/>
      <c r="AW76" s="301"/>
      <c r="AX76" s="301"/>
      <c r="AY76" s="301"/>
      <c r="AZ76" s="302"/>
      <c r="BA76" s="300"/>
      <c r="BB76" s="300"/>
      <c r="BC76" s="300"/>
      <c r="BD76" s="300"/>
      <c r="BE76" s="300"/>
      <c r="BF76" s="300"/>
      <c r="BG76" s="300"/>
      <c r="BH76" s="300"/>
      <c r="BI76" s="215"/>
      <c r="BJ76" s="303"/>
      <c r="BK76" s="303"/>
      <c r="BL76" s="303"/>
      <c r="BM76" s="303"/>
      <c r="BN76" s="303"/>
      <c r="BO76" s="303"/>
      <c r="BP76" s="303"/>
      <c r="BQ76" s="303"/>
      <c r="BR76" s="303"/>
      <c r="BS76" s="303"/>
      <c r="BT76" s="303"/>
      <c r="BU76" s="303"/>
      <c r="BV76" s="303"/>
      <c r="BW76" s="303"/>
      <c r="BX76" s="303"/>
      <c r="BY76" s="303"/>
      <c r="BZ76" s="303"/>
      <c r="CA76" s="303"/>
      <c r="CB76" s="304"/>
      <c r="CC76" s="297"/>
      <c r="CD76" s="297"/>
      <c r="CE76" s="297"/>
      <c r="CF76" s="297"/>
      <c r="CG76" s="297"/>
      <c r="CH76" s="297"/>
      <c r="CI76" s="297"/>
      <c r="CJ76" s="175"/>
      <c r="CK76" s="305"/>
      <c r="CL76" s="306"/>
      <c r="CM76" s="306"/>
      <c r="CN76" s="306"/>
      <c r="CO76" s="306"/>
      <c r="CP76" s="306"/>
      <c r="CQ76" s="306"/>
      <c r="CR76" s="306"/>
      <c r="CS76" s="306"/>
      <c r="CU76" s="306"/>
      <c r="CV76" s="306"/>
      <c r="CW76" s="306"/>
      <c r="CX76" s="306"/>
      <c r="CY76" s="306"/>
      <c r="CZ76" s="306"/>
      <c r="DA76" s="306"/>
      <c r="DB76" s="306"/>
      <c r="DC76" s="306"/>
      <c r="DE76" s="306"/>
      <c r="DF76" s="306"/>
      <c r="DG76" s="306"/>
      <c r="DH76" s="306"/>
      <c r="DI76" s="306"/>
      <c r="DJ76" s="306"/>
      <c r="DK76" s="232"/>
      <c r="DL76" s="232"/>
      <c r="DN76" s="307">
        <f t="shared" si="10"/>
        <v>61325.81</v>
      </c>
      <c r="DO76" s="307">
        <f t="shared" si="10"/>
        <v>0</v>
      </c>
      <c r="DP76" s="173">
        <f t="shared" si="11"/>
        <v>61325.81</v>
      </c>
    </row>
    <row r="77" spans="1:120">
      <c r="A77" s="168">
        <v>5412</v>
      </c>
      <c r="B77" s="2">
        <v>138695</v>
      </c>
      <c r="C77" s="2" t="s">
        <v>219</v>
      </c>
      <c r="D77" s="175"/>
      <c r="E77" s="267">
        <v>0</v>
      </c>
      <c r="F77" s="267">
        <v>0</v>
      </c>
      <c r="G77" s="267">
        <v>0</v>
      </c>
      <c r="H77" s="267">
        <v>0</v>
      </c>
      <c r="I77" s="267">
        <v>0</v>
      </c>
      <c r="J77" s="267">
        <v>0</v>
      </c>
      <c r="K77" s="267">
        <v>0</v>
      </c>
      <c r="L77" s="267">
        <f t="shared" si="6"/>
        <v>0</v>
      </c>
      <c r="M77" s="267">
        <f t="shared" si="7"/>
        <v>0</v>
      </c>
      <c r="N77" s="175"/>
      <c r="O77" s="297">
        <v>0</v>
      </c>
      <c r="P77" s="297">
        <v>0</v>
      </c>
      <c r="Q77" s="297">
        <v>0</v>
      </c>
      <c r="R77" s="297">
        <v>0</v>
      </c>
      <c r="S77" s="297">
        <v>0</v>
      </c>
      <c r="T77" s="297">
        <v>0</v>
      </c>
      <c r="U77" s="297">
        <v>0</v>
      </c>
      <c r="V77" s="297">
        <f t="shared" si="8"/>
        <v>0</v>
      </c>
      <c r="W77" s="297">
        <f t="shared" si="9"/>
        <v>0</v>
      </c>
      <c r="X77" s="175"/>
      <c r="Y77" s="298"/>
      <c r="Z77" s="298"/>
      <c r="AA77" s="298"/>
      <c r="AB77" s="298"/>
      <c r="AC77" s="298"/>
      <c r="AD77" s="298"/>
      <c r="AE77" s="298"/>
      <c r="AF77" s="299"/>
      <c r="AG77" s="298"/>
      <c r="AH77" s="215"/>
      <c r="AI77" s="300"/>
      <c r="AJ77" s="300"/>
      <c r="AK77" s="300"/>
      <c r="AL77" s="300"/>
      <c r="AM77" s="300"/>
      <c r="AN77" s="300"/>
      <c r="AO77" s="300"/>
      <c r="AP77" s="300"/>
      <c r="AR77" s="301"/>
      <c r="AS77" s="301"/>
      <c r="AT77" s="301"/>
      <c r="AU77" s="301"/>
      <c r="AV77" s="301"/>
      <c r="AW77" s="301"/>
      <c r="AX77" s="301"/>
      <c r="AY77" s="301"/>
      <c r="AZ77" s="302"/>
      <c r="BA77" s="300"/>
      <c r="BB77" s="300"/>
      <c r="BC77" s="300"/>
      <c r="BD77" s="300"/>
      <c r="BE77" s="300"/>
      <c r="BF77" s="300"/>
      <c r="BG77" s="300"/>
      <c r="BH77" s="300"/>
      <c r="BI77" s="215"/>
      <c r="BJ77" s="303"/>
      <c r="BK77" s="303"/>
      <c r="BL77" s="303"/>
      <c r="BM77" s="303"/>
      <c r="BN77" s="303"/>
      <c r="BO77" s="303"/>
      <c r="BP77" s="303"/>
      <c r="BQ77" s="303"/>
      <c r="BR77" s="303"/>
      <c r="BS77" s="303"/>
      <c r="BT77" s="303"/>
      <c r="BU77" s="303"/>
      <c r="BV77" s="303"/>
      <c r="BW77" s="303"/>
      <c r="BX77" s="303"/>
      <c r="BY77" s="303"/>
      <c r="BZ77" s="303"/>
      <c r="CA77" s="303"/>
      <c r="CB77" s="304"/>
      <c r="CC77" s="297"/>
      <c r="CD77" s="297"/>
      <c r="CE77" s="297"/>
      <c r="CF77" s="297"/>
      <c r="CG77" s="297"/>
      <c r="CH77" s="297"/>
      <c r="CI77" s="297"/>
      <c r="CJ77" s="175"/>
      <c r="CK77" s="305"/>
      <c r="CL77" s="306"/>
      <c r="CM77" s="306"/>
      <c r="CN77" s="306"/>
      <c r="CO77" s="306"/>
      <c r="CP77" s="306"/>
      <c r="CQ77" s="306"/>
      <c r="CR77" s="306"/>
      <c r="CS77" s="306"/>
      <c r="CU77" s="306"/>
      <c r="CV77" s="306"/>
      <c r="CW77" s="306"/>
      <c r="CX77" s="306"/>
      <c r="CY77" s="306"/>
      <c r="CZ77" s="306"/>
      <c r="DA77" s="306"/>
      <c r="DB77" s="306"/>
      <c r="DC77" s="306"/>
      <c r="DE77" s="306"/>
      <c r="DF77" s="306"/>
      <c r="DG77" s="306"/>
      <c r="DH77" s="306"/>
      <c r="DI77" s="306"/>
      <c r="DJ77" s="306"/>
      <c r="DK77" s="232"/>
      <c r="DL77" s="232"/>
      <c r="DN77" s="307">
        <f t="shared" si="10"/>
        <v>0</v>
      </c>
      <c r="DO77" s="307">
        <f t="shared" si="10"/>
        <v>0</v>
      </c>
      <c r="DP77" s="173">
        <f t="shared" si="11"/>
        <v>0</v>
      </c>
    </row>
    <row r="78" spans="1:120">
      <c r="A78" s="168">
        <v>2448</v>
      </c>
      <c r="B78" s="2">
        <v>142794</v>
      </c>
      <c r="C78" s="2" t="s">
        <v>220</v>
      </c>
      <c r="D78" s="175"/>
      <c r="E78" s="267">
        <v>0</v>
      </c>
      <c r="F78" s="267">
        <v>0</v>
      </c>
      <c r="G78" s="267">
        <v>0</v>
      </c>
      <c r="H78" s="267">
        <v>0</v>
      </c>
      <c r="I78" s="267">
        <v>0</v>
      </c>
      <c r="J78" s="267">
        <v>0</v>
      </c>
      <c r="K78" s="267">
        <v>0</v>
      </c>
      <c r="L78" s="267">
        <f t="shared" si="6"/>
        <v>0</v>
      </c>
      <c r="M78" s="267">
        <f t="shared" si="7"/>
        <v>0</v>
      </c>
      <c r="N78" s="175"/>
      <c r="O78" s="297">
        <v>0</v>
      </c>
      <c r="P78" s="297">
        <v>0</v>
      </c>
      <c r="Q78" s="297">
        <v>0</v>
      </c>
      <c r="R78" s="297">
        <v>0</v>
      </c>
      <c r="S78" s="297">
        <v>0</v>
      </c>
      <c r="T78" s="297">
        <v>0</v>
      </c>
      <c r="U78" s="297">
        <v>0</v>
      </c>
      <c r="V78" s="297">
        <f t="shared" si="8"/>
        <v>0</v>
      </c>
      <c r="W78" s="297">
        <f t="shared" si="9"/>
        <v>0</v>
      </c>
      <c r="X78" s="175"/>
      <c r="Y78" s="298"/>
      <c r="Z78" s="298"/>
      <c r="AA78" s="298"/>
      <c r="AB78" s="298"/>
      <c r="AC78" s="298"/>
      <c r="AD78" s="298"/>
      <c r="AE78" s="298"/>
      <c r="AF78" s="299"/>
      <c r="AG78" s="298"/>
      <c r="AH78" s="215"/>
      <c r="AI78" s="300"/>
      <c r="AJ78" s="300"/>
      <c r="AK78" s="300"/>
      <c r="AL78" s="300"/>
      <c r="AM78" s="300"/>
      <c r="AN78" s="300"/>
      <c r="AO78" s="300"/>
      <c r="AP78" s="300"/>
      <c r="AR78" s="301"/>
      <c r="AS78" s="301"/>
      <c r="AT78" s="301"/>
      <c r="AU78" s="301"/>
      <c r="AV78" s="301"/>
      <c r="AW78" s="301"/>
      <c r="AX78" s="301"/>
      <c r="AY78" s="301"/>
      <c r="AZ78" s="302"/>
      <c r="BA78" s="300"/>
      <c r="BB78" s="300"/>
      <c r="BC78" s="300"/>
      <c r="BD78" s="300"/>
      <c r="BE78" s="300"/>
      <c r="BF78" s="300"/>
      <c r="BG78" s="300"/>
      <c r="BH78" s="300"/>
      <c r="BI78" s="215"/>
      <c r="BJ78" s="303"/>
      <c r="BK78" s="303"/>
      <c r="BL78" s="303"/>
      <c r="BM78" s="303"/>
      <c r="BN78" s="303"/>
      <c r="BO78" s="303"/>
      <c r="BP78" s="303"/>
      <c r="BQ78" s="303"/>
      <c r="BR78" s="303"/>
      <c r="BS78" s="303"/>
      <c r="BT78" s="303"/>
      <c r="BU78" s="303"/>
      <c r="BV78" s="303"/>
      <c r="BW78" s="303"/>
      <c r="BX78" s="303"/>
      <c r="BY78" s="303"/>
      <c r="BZ78" s="303"/>
      <c r="CA78" s="303"/>
      <c r="CB78" s="304"/>
      <c r="CC78" s="297"/>
      <c r="CD78" s="297"/>
      <c r="CE78" s="297"/>
      <c r="CF78" s="297"/>
      <c r="CG78" s="297"/>
      <c r="CH78" s="297"/>
      <c r="CI78" s="297"/>
      <c r="CJ78" s="175"/>
      <c r="CK78" s="305"/>
      <c r="CL78" s="306"/>
      <c r="CM78" s="306"/>
      <c r="CN78" s="306"/>
      <c r="CO78" s="306"/>
      <c r="CP78" s="306"/>
      <c r="CQ78" s="306"/>
      <c r="CR78" s="306"/>
      <c r="CS78" s="306"/>
      <c r="CU78" s="306"/>
      <c r="CV78" s="306"/>
      <c r="CW78" s="306"/>
      <c r="CX78" s="306"/>
      <c r="CY78" s="306"/>
      <c r="CZ78" s="306"/>
      <c r="DA78" s="306"/>
      <c r="DB78" s="306"/>
      <c r="DC78" s="306"/>
      <c r="DE78" s="306"/>
      <c r="DF78" s="306"/>
      <c r="DG78" s="306"/>
      <c r="DH78" s="306"/>
      <c r="DI78" s="306"/>
      <c r="DJ78" s="306"/>
      <c r="DK78" s="232"/>
      <c r="DL78" s="232"/>
      <c r="DN78" s="307">
        <f t="shared" si="10"/>
        <v>0</v>
      </c>
      <c r="DO78" s="307">
        <f t="shared" si="10"/>
        <v>0</v>
      </c>
      <c r="DP78" s="173">
        <f t="shared" si="11"/>
        <v>0</v>
      </c>
    </row>
    <row r="79" spans="1:120">
      <c r="A79" s="168">
        <v>2451</v>
      </c>
      <c r="B79" s="2">
        <v>141610</v>
      </c>
      <c r="C79" s="2" t="s">
        <v>221</v>
      </c>
      <c r="D79" s="175"/>
      <c r="E79" s="267">
        <v>0</v>
      </c>
      <c r="F79" s="267">
        <v>0</v>
      </c>
      <c r="G79" s="267">
        <v>0</v>
      </c>
      <c r="H79" s="267">
        <v>0</v>
      </c>
      <c r="I79" s="267">
        <v>0</v>
      </c>
      <c r="J79" s="267">
        <v>0</v>
      </c>
      <c r="K79" s="267">
        <v>0</v>
      </c>
      <c r="L79" s="267">
        <f t="shared" si="6"/>
        <v>0</v>
      </c>
      <c r="M79" s="267">
        <f t="shared" si="7"/>
        <v>0</v>
      </c>
      <c r="N79" s="175"/>
      <c r="O79" s="297">
        <v>0</v>
      </c>
      <c r="P79" s="297">
        <v>0</v>
      </c>
      <c r="Q79" s="297">
        <v>0</v>
      </c>
      <c r="R79" s="297">
        <v>0</v>
      </c>
      <c r="S79" s="297">
        <v>0</v>
      </c>
      <c r="T79" s="297">
        <v>0</v>
      </c>
      <c r="U79" s="297">
        <v>0</v>
      </c>
      <c r="V79" s="297">
        <f t="shared" si="8"/>
        <v>0</v>
      </c>
      <c r="W79" s="297">
        <f t="shared" si="9"/>
        <v>0</v>
      </c>
      <c r="X79" s="175"/>
      <c r="Y79" s="298"/>
      <c r="Z79" s="298"/>
      <c r="AA79" s="298"/>
      <c r="AB79" s="298"/>
      <c r="AC79" s="298"/>
      <c r="AD79" s="298"/>
      <c r="AE79" s="298"/>
      <c r="AF79" s="299"/>
      <c r="AG79" s="298"/>
      <c r="AH79" s="215"/>
      <c r="AI79" s="300"/>
      <c r="AJ79" s="300"/>
      <c r="AK79" s="300"/>
      <c r="AL79" s="300"/>
      <c r="AM79" s="300"/>
      <c r="AN79" s="300"/>
      <c r="AO79" s="300"/>
      <c r="AP79" s="300"/>
      <c r="AR79" s="301"/>
      <c r="AS79" s="301"/>
      <c r="AT79" s="301"/>
      <c r="AU79" s="301"/>
      <c r="AV79" s="301"/>
      <c r="AW79" s="301"/>
      <c r="AX79" s="301"/>
      <c r="AY79" s="301"/>
      <c r="AZ79" s="302"/>
      <c r="BA79" s="300"/>
      <c r="BB79" s="300"/>
      <c r="BC79" s="300"/>
      <c r="BD79" s="300"/>
      <c r="BE79" s="300"/>
      <c r="BF79" s="300"/>
      <c r="BG79" s="300"/>
      <c r="BH79" s="300"/>
      <c r="BI79" s="215"/>
      <c r="BJ79" s="303"/>
      <c r="BK79" s="303"/>
      <c r="BL79" s="303"/>
      <c r="BM79" s="303"/>
      <c r="BN79" s="303"/>
      <c r="BO79" s="303"/>
      <c r="BP79" s="303"/>
      <c r="BQ79" s="303"/>
      <c r="BR79" s="303"/>
      <c r="BS79" s="303"/>
      <c r="BT79" s="303"/>
      <c r="BU79" s="303"/>
      <c r="BV79" s="303"/>
      <c r="BW79" s="303"/>
      <c r="BX79" s="303"/>
      <c r="BY79" s="303"/>
      <c r="BZ79" s="303"/>
      <c r="CA79" s="303"/>
      <c r="CB79" s="304"/>
      <c r="CC79" s="297"/>
      <c r="CD79" s="297"/>
      <c r="CE79" s="297"/>
      <c r="CF79" s="297"/>
      <c r="CG79" s="297"/>
      <c r="CH79" s="297"/>
      <c r="CI79" s="297"/>
      <c r="CJ79" s="175"/>
      <c r="CK79" s="305"/>
      <c r="CL79" s="306"/>
      <c r="CM79" s="306"/>
      <c r="CN79" s="306"/>
      <c r="CO79" s="306"/>
      <c r="CP79" s="306"/>
      <c r="CQ79" s="306"/>
      <c r="CR79" s="306"/>
      <c r="CS79" s="306"/>
      <c r="CU79" s="306"/>
      <c r="CV79" s="306"/>
      <c r="CW79" s="306"/>
      <c r="CX79" s="306"/>
      <c r="CY79" s="306"/>
      <c r="CZ79" s="306"/>
      <c r="DA79" s="306"/>
      <c r="DB79" s="306"/>
      <c r="DC79" s="306"/>
      <c r="DE79" s="306"/>
      <c r="DF79" s="306"/>
      <c r="DG79" s="306"/>
      <c r="DH79" s="306"/>
      <c r="DI79" s="306"/>
      <c r="DJ79" s="306"/>
      <c r="DK79" s="232"/>
      <c r="DL79" s="232"/>
      <c r="DN79" s="307">
        <f t="shared" si="10"/>
        <v>0</v>
      </c>
      <c r="DO79" s="307">
        <f t="shared" si="10"/>
        <v>0</v>
      </c>
      <c r="DP79" s="173">
        <f t="shared" si="11"/>
        <v>0</v>
      </c>
    </row>
    <row r="80" spans="1:120">
      <c r="A80" s="168">
        <v>2085</v>
      </c>
      <c r="B80" s="2">
        <v>138693</v>
      </c>
      <c r="C80" s="2" t="s">
        <v>222</v>
      </c>
      <c r="D80" s="175"/>
      <c r="E80" s="267">
        <v>0</v>
      </c>
      <c r="F80" s="267">
        <v>0</v>
      </c>
      <c r="G80" s="267">
        <v>0</v>
      </c>
      <c r="H80" s="267">
        <v>0</v>
      </c>
      <c r="I80" s="267">
        <v>0</v>
      </c>
      <c r="J80" s="267">
        <v>0</v>
      </c>
      <c r="K80" s="267">
        <v>0</v>
      </c>
      <c r="L80" s="267">
        <f t="shared" si="6"/>
        <v>0</v>
      </c>
      <c r="M80" s="267">
        <f t="shared" si="7"/>
        <v>0</v>
      </c>
      <c r="N80" s="175"/>
      <c r="O80" s="297">
        <v>0</v>
      </c>
      <c r="P80" s="297">
        <v>0</v>
      </c>
      <c r="Q80" s="297">
        <v>0</v>
      </c>
      <c r="R80" s="297">
        <v>0</v>
      </c>
      <c r="S80" s="297">
        <v>0</v>
      </c>
      <c r="T80" s="297">
        <v>0</v>
      </c>
      <c r="U80" s="297">
        <v>0</v>
      </c>
      <c r="V80" s="297">
        <f t="shared" si="8"/>
        <v>0</v>
      </c>
      <c r="W80" s="297">
        <f t="shared" si="9"/>
        <v>0</v>
      </c>
      <c r="X80" s="175"/>
      <c r="Y80" s="298"/>
      <c r="Z80" s="298"/>
      <c r="AA80" s="298"/>
      <c r="AB80" s="298"/>
      <c r="AC80" s="298"/>
      <c r="AD80" s="298"/>
      <c r="AE80" s="298"/>
      <c r="AF80" s="299"/>
      <c r="AG80" s="298"/>
      <c r="AH80" s="215"/>
      <c r="AI80" s="300"/>
      <c r="AJ80" s="300"/>
      <c r="AK80" s="300"/>
      <c r="AL80" s="300"/>
      <c r="AM80" s="300"/>
      <c r="AN80" s="300"/>
      <c r="AO80" s="300"/>
      <c r="AP80" s="300"/>
      <c r="AR80" s="301"/>
      <c r="AS80" s="301"/>
      <c r="AT80" s="301"/>
      <c r="AU80" s="301"/>
      <c r="AV80" s="301"/>
      <c r="AW80" s="301"/>
      <c r="AX80" s="301"/>
      <c r="AY80" s="301"/>
      <c r="AZ80" s="302"/>
      <c r="BA80" s="300"/>
      <c r="BB80" s="300"/>
      <c r="BC80" s="300"/>
      <c r="BD80" s="300"/>
      <c r="BE80" s="300"/>
      <c r="BF80" s="300"/>
      <c r="BG80" s="300"/>
      <c r="BH80" s="300"/>
      <c r="BI80" s="215"/>
      <c r="BJ80" s="303"/>
      <c r="BK80" s="303"/>
      <c r="BL80" s="303"/>
      <c r="BM80" s="303"/>
      <c r="BN80" s="303"/>
      <c r="BO80" s="303"/>
      <c r="BP80" s="303"/>
      <c r="BQ80" s="303"/>
      <c r="BR80" s="303"/>
      <c r="BS80" s="303"/>
      <c r="BT80" s="303"/>
      <c r="BU80" s="303"/>
      <c r="BV80" s="303"/>
      <c r="BW80" s="303"/>
      <c r="BX80" s="303"/>
      <c r="BY80" s="303"/>
      <c r="BZ80" s="303"/>
      <c r="CA80" s="303"/>
      <c r="CB80" s="304"/>
      <c r="CC80" s="297"/>
      <c r="CD80" s="297"/>
      <c r="CE80" s="297"/>
      <c r="CF80" s="297"/>
      <c r="CG80" s="297"/>
      <c r="CH80" s="297"/>
      <c r="CI80" s="297"/>
      <c r="CJ80" s="175"/>
      <c r="CK80" s="305"/>
      <c r="CL80" s="306"/>
      <c r="CM80" s="306"/>
      <c r="CN80" s="306"/>
      <c r="CO80" s="306"/>
      <c r="CP80" s="306"/>
      <c r="CQ80" s="306"/>
      <c r="CR80" s="306"/>
      <c r="CS80" s="306"/>
      <c r="CU80" s="306"/>
      <c r="CV80" s="306"/>
      <c r="CW80" s="306"/>
      <c r="CX80" s="306"/>
      <c r="CY80" s="306"/>
      <c r="CZ80" s="306"/>
      <c r="DA80" s="306"/>
      <c r="DB80" s="306"/>
      <c r="DC80" s="306"/>
      <c r="DE80" s="306"/>
      <c r="DF80" s="306"/>
      <c r="DG80" s="306"/>
      <c r="DH80" s="306"/>
      <c r="DI80" s="306"/>
      <c r="DJ80" s="306"/>
      <c r="DK80" s="232"/>
      <c r="DL80" s="232"/>
      <c r="DN80" s="307">
        <f t="shared" si="10"/>
        <v>0</v>
      </c>
      <c r="DO80" s="307">
        <f t="shared" si="10"/>
        <v>0</v>
      </c>
      <c r="DP80" s="173">
        <f t="shared" si="11"/>
        <v>0</v>
      </c>
    </row>
    <row r="81" spans="1:120">
      <c r="A81" s="168">
        <v>4006</v>
      </c>
      <c r="B81" s="2">
        <v>139048</v>
      </c>
      <c r="C81" s="2" t="s">
        <v>223</v>
      </c>
      <c r="D81" s="175"/>
      <c r="E81" s="267">
        <v>0</v>
      </c>
      <c r="F81" s="267">
        <v>0</v>
      </c>
      <c r="G81" s="267">
        <v>0</v>
      </c>
      <c r="H81" s="267">
        <v>0</v>
      </c>
      <c r="I81" s="267">
        <v>0</v>
      </c>
      <c r="J81" s="267">
        <v>0</v>
      </c>
      <c r="K81" s="267">
        <v>0</v>
      </c>
      <c r="L81" s="267">
        <f t="shared" si="6"/>
        <v>0</v>
      </c>
      <c r="M81" s="267">
        <f t="shared" si="7"/>
        <v>0</v>
      </c>
      <c r="N81" s="175"/>
      <c r="O81" s="297">
        <v>0</v>
      </c>
      <c r="P81" s="297">
        <v>0</v>
      </c>
      <c r="Q81" s="297">
        <v>0</v>
      </c>
      <c r="R81" s="297">
        <v>0</v>
      </c>
      <c r="S81" s="297">
        <v>0</v>
      </c>
      <c r="T81" s="297">
        <v>0</v>
      </c>
      <c r="U81" s="297">
        <v>0</v>
      </c>
      <c r="V81" s="297">
        <f t="shared" si="8"/>
        <v>0</v>
      </c>
      <c r="W81" s="297">
        <f t="shared" si="9"/>
        <v>0</v>
      </c>
      <c r="X81" s="175"/>
      <c r="Y81" s="298"/>
      <c r="Z81" s="298"/>
      <c r="AA81" s="298"/>
      <c r="AB81" s="298"/>
      <c r="AC81" s="298"/>
      <c r="AD81" s="298"/>
      <c r="AE81" s="298"/>
      <c r="AF81" s="299"/>
      <c r="AG81" s="298"/>
      <c r="AH81" s="215"/>
      <c r="AI81" s="300"/>
      <c r="AJ81" s="300"/>
      <c r="AK81" s="300"/>
      <c r="AL81" s="300"/>
      <c r="AM81" s="300"/>
      <c r="AN81" s="300"/>
      <c r="AO81" s="300"/>
      <c r="AP81" s="300"/>
      <c r="AR81" s="301"/>
      <c r="AS81" s="301"/>
      <c r="AT81" s="301"/>
      <c r="AU81" s="301"/>
      <c r="AV81" s="301"/>
      <c r="AW81" s="301"/>
      <c r="AX81" s="301"/>
      <c r="AY81" s="301"/>
      <c r="AZ81" s="302"/>
      <c r="BA81" s="300"/>
      <c r="BB81" s="300"/>
      <c r="BC81" s="300"/>
      <c r="BD81" s="300"/>
      <c r="BE81" s="300"/>
      <c r="BF81" s="300"/>
      <c r="BG81" s="300"/>
      <c r="BH81" s="300"/>
      <c r="BI81" s="215"/>
      <c r="BJ81" s="303"/>
      <c r="BK81" s="303"/>
      <c r="BL81" s="303"/>
      <c r="BM81" s="303"/>
      <c r="BN81" s="303"/>
      <c r="BO81" s="303"/>
      <c r="BP81" s="303"/>
      <c r="BQ81" s="303"/>
      <c r="BR81" s="303"/>
      <c r="BS81" s="303"/>
      <c r="BT81" s="303"/>
      <c r="BU81" s="303"/>
      <c r="BV81" s="303"/>
      <c r="BW81" s="303"/>
      <c r="BX81" s="303"/>
      <c r="BY81" s="303"/>
      <c r="BZ81" s="303"/>
      <c r="CA81" s="303"/>
      <c r="CB81" s="304"/>
      <c r="CC81" s="297"/>
      <c r="CD81" s="297"/>
      <c r="CE81" s="297"/>
      <c r="CF81" s="297"/>
      <c r="CG81" s="297"/>
      <c r="CH81" s="297"/>
      <c r="CI81" s="297"/>
      <c r="CJ81" s="175"/>
      <c r="CK81" s="305"/>
      <c r="CL81" s="306"/>
      <c r="CM81" s="306"/>
      <c r="CN81" s="306"/>
      <c r="CO81" s="306"/>
      <c r="CP81" s="306"/>
      <c r="CQ81" s="306"/>
      <c r="CR81" s="306"/>
      <c r="CS81" s="306"/>
      <c r="CU81" s="306"/>
      <c r="CV81" s="306"/>
      <c r="CW81" s="306"/>
      <c r="CX81" s="306"/>
      <c r="CY81" s="306"/>
      <c r="CZ81" s="306"/>
      <c r="DA81" s="306"/>
      <c r="DB81" s="306"/>
      <c r="DC81" s="306"/>
      <c r="DE81" s="306"/>
      <c r="DF81" s="306"/>
      <c r="DG81" s="306"/>
      <c r="DH81" s="306"/>
      <c r="DI81" s="306"/>
      <c r="DJ81" s="306"/>
      <c r="DK81" s="232"/>
      <c r="DL81" s="232"/>
      <c r="DN81" s="307">
        <f t="shared" si="10"/>
        <v>0</v>
      </c>
      <c r="DO81" s="307">
        <f t="shared" si="10"/>
        <v>0</v>
      </c>
      <c r="DP81" s="173">
        <f t="shared" si="11"/>
        <v>0</v>
      </c>
    </row>
    <row r="82" spans="1:120">
      <c r="A82" s="168">
        <v>2086</v>
      </c>
      <c r="B82" s="2">
        <v>143090</v>
      </c>
      <c r="C82" s="2" t="s">
        <v>224</v>
      </c>
      <c r="D82" s="175"/>
      <c r="E82" s="267">
        <v>0</v>
      </c>
      <c r="F82" s="267">
        <v>0</v>
      </c>
      <c r="G82" s="267">
        <v>31839.600000000002</v>
      </c>
      <c r="H82" s="267">
        <v>2466.75</v>
      </c>
      <c r="I82" s="267">
        <v>820.82</v>
      </c>
      <c r="J82" s="267">
        <v>780</v>
      </c>
      <c r="K82" s="267">
        <v>0</v>
      </c>
      <c r="L82" s="267">
        <f t="shared" si="6"/>
        <v>35907.170000000006</v>
      </c>
      <c r="M82" s="267">
        <f t="shared" si="7"/>
        <v>28725.736000000004</v>
      </c>
      <c r="N82" s="175"/>
      <c r="O82" s="297">
        <v>0</v>
      </c>
      <c r="P82" s="297">
        <v>3459.2999999999997</v>
      </c>
      <c r="Q82" s="297">
        <v>30615</v>
      </c>
      <c r="R82" s="297">
        <v>3587.9999999999995</v>
      </c>
      <c r="S82" s="297">
        <v>1193.92</v>
      </c>
      <c r="T82" s="297">
        <v>2320.4999999999995</v>
      </c>
      <c r="U82" s="297">
        <v>0</v>
      </c>
      <c r="V82" s="297">
        <f t="shared" si="8"/>
        <v>41176.720000000001</v>
      </c>
      <c r="W82" s="297">
        <f t="shared" si="9"/>
        <v>32941.376000000004</v>
      </c>
      <c r="X82" s="175"/>
      <c r="Y82" s="298"/>
      <c r="Z82" s="298"/>
      <c r="AA82" s="298"/>
      <c r="AB82" s="298"/>
      <c r="AC82" s="298"/>
      <c r="AD82" s="298"/>
      <c r="AE82" s="298"/>
      <c r="AF82" s="299"/>
      <c r="AG82" s="298"/>
      <c r="AH82" s="215"/>
      <c r="AI82" s="300"/>
      <c r="AJ82" s="300"/>
      <c r="AK82" s="300"/>
      <c r="AL82" s="300"/>
      <c r="AM82" s="300"/>
      <c r="AN82" s="300"/>
      <c r="AO82" s="300"/>
      <c r="AP82" s="300"/>
      <c r="AR82" s="301"/>
      <c r="AS82" s="301"/>
      <c r="AT82" s="301"/>
      <c r="AU82" s="301"/>
      <c r="AV82" s="301"/>
      <c r="AW82" s="301"/>
      <c r="AX82" s="301"/>
      <c r="AY82" s="301"/>
      <c r="AZ82" s="302"/>
      <c r="BA82" s="300"/>
      <c r="BB82" s="300"/>
      <c r="BC82" s="300"/>
      <c r="BD82" s="300"/>
      <c r="BE82" s="300"/>
      <c r="BF82" s="300"/>
      <c r="BG82" s="300"/>
      <c r="BH82" s="300"/>
      <c r="BI82" s="215"/>
      <c r="BJ82" s="303"/>
      <c r="BK82" s="303"/>
      <c r="BL82" s="303"/>
      <c r="BM82" s="303"/>
      <c r="BN82" s="303"/>
      <c r="BO82" s="303"/>
      <c r="BP82" s="303"/>
      <c r="BQ82" s="303"/>
      <c r="BR82" s="303"/>
      <c r="BS82" s="303"/>
      <c r="BT82" s="303"/>
      <c r="BU82" s="303"/>
      <c r="BV82" s="303"/>
      <c r="BW82" s="303"/>
      <c r="BX82" s="303"/>
      <c r="BY82" s="303"/>
      <c r="BZ82" s="303"/>
      <c r="CA82" s="303"/>
      <c r="CB82" s="304"/>
      <c r="CC82" s="297"/>
      <c r="CD82" s="297"/>
      <c r="CE82" s="297"/>
      <c r="CF82" s="297"/>
      <c r="CG82" s="297"/>
      <c r="CH82" s="297"/>
      <c r="CI82" s="297"/>
      <c r="CJ82" s="175"/>
      <c r="CK82" s="305"/>
      <c r="CL82" s="306"/>
      <c r="CM82" s="306"/>
      <c r="CN82" s="306"/>
      <c r="CO82" s="306"/>
      <c r="CP82" s="306"/>
      <c r="CQ82" s="306"/>
      <c r="CR82" s="306"/>
      <c r="CS82" s="306"/>
      <c r="CU82" s="306"/>
      <c r="CV82" s="306"/>
      <c r="CW82" s="306"/>
      <c r="CX82" s="306"/>
      <c r="CY82" s="306"/>
      <c r="CZ82" s="306"/>
      <c r="DA82" s="306"/>
      <c r="DB82" s="306"/>
      <c r="DC82" s="306"/>
      <c r="DE82" s="306"/>
      <c r="DF82" s="306"/>
      <c r="DG82" s="306"/>
      <c r="DH82" s="306"/>
      <c r="DI82" s="306"/>
      <c r="DJ82" s="306"/>
      <c r="DK82" s="232"/>
      <c r="DL82" s="232"/>
      <c r="DN82" s="307">
        <f t="shared" si="10"/>
        <v>77083.89</v>
      </c>
      <c r="DO82" s="307">
        <f t="shared" si="10"/>
        <v>0</v>
      </c>
      <c r="DP82" s="173">
        <f t="shared" si="11"/>
        <v>77083.89</v>
      </c>
    </row>
    <row r="83" spans="1:120">
      <c r="A83" s="168">
        <v>2138</v>
      </c>
      <c r="B83" s="2">
        <v>139904</v>
      </c>
      <c r="C83" s="2" t="s">
        <v>225</v>
      </c>
      <c r="D83" s="175"/>
      <c r="E83" s="267">
        <v>0</v>
      </c>
      <c r="F83" s="267">
        <v>0</v>
      </c>
      <c r="G83" s="267">
        <v>57556.200000000004</v>
      </c>
      <c r="H83" s="267">
        <v>2018.2499999999998</v>
      </c>
      <c r="I83" s="267">
        <v>1342.5442105263157</v>
      </c>
      <c r="J83" s="267">
        <v>109.2</v>
      </c>
      <c r="K83" s="267">
        <v>0</v>
      </c>
      <c r="L83" s="267">
        <f t="shared" si="6"/>
        <v>61026.194210526315</v>
      </c>
      <c r="M83" s="267">
        <f t="shared" si="7"/>
        <v>48820.955368421055</v>
      </c>
      <c r="N83" s="175"/>
      <c r="O83" s="297">
        <v>0</v>
      </c>
      <c r="P83" s="297">
        <v>29404.05</v>
      </c>
      <c r="Q83" s="297">
        <v>47759.400000000009</v>
      </c>
      <c r="R83" s="297">
        <v>2018.2499999999998</v>
      </c>
      <c r="S83" s="297">
        <v>1566.1989473684212</v>
      </c>
      <c r="T83" s="297">
        <v>618.15</v>
      </c>
      <c r="U83" s="297">
        <v>0</v>
      </c>
      <c r="V83" s="297">
        <f t="shared" si="8"/>
        <v>81366.048947368428</v>
      </c>
      <c r="W83" s="297">
        <f t="shared" si="9"/>
        <v>65092.839157894748</v>
      </c>
      <c r="X83" s="175"/>
      <c r="Y83" s="298"/>
      <c r="Z83" s="298"/>
      <c r="AA83" s="298"/>
      <c r="AB83" s="298"/>
      <c r="AC83" s="298"/>
      <c r="AD83" s="298"/>
      <c r="AE83" s="298"/>
      <c r="AF83" s="299"/>
      <c r="AG83" s="298"/>
      <c r="AH83" s="215"/>
      <c r="AI83" s="300"/>
      <c r="AJ83" s="300"/>
      <c r="AK83" s="300"/>
      <c r="AL83" s="300"/>
      <c r="AM83" s="300"/>
      <c r="AN83" s="300"/>
      <c r="AO83" s="300"/>
      <c r="AP83" s="300"/>
      <c r="AR83" s="301"/>
      <c r="AS83" s="301"/>
      <c r="AT83" s="301"/>
      <c r="AU83" s="301"/>
      <c r="AV83" s="301"/>
      <c r="AW83" s="301"/>
      <c r="AX83" s="301"/>
      <c r="AY83" s="301"/>
      <c r="AZ83" s="302"/>
      <c r="BA83" s="300"/>
      <c r="BB83" s="300"/>
      <c r="BC83" s="300"/>
      <c r="BD83" s="300"/>
      <c r="BE83" s="300"/>
      <c r="BF83" s="300"/>
      <c r="BG83" s="300"/>
      <c r="BH83" s="300"/>
      <c r="BI83" s="215"/>
      <c r="BJ83" s="303"/>
      <c r="BK83" s="303"/>
      <c r="BL83" s="303"/>
      <c r="BM83" s="303"/>
      <c r="BN83" s="303"/>
      <c r="BO83" s="303"/>
      <c r="BP83" s="303"/>
      <c r="BQ83" s="303"/>
      <c r="BR83" s="303"/>
      <c r="BS83" s="303"/>
      <c r="BT83" s="303"/>
      <c r="BU83" s="303"/>
      <c r="BV83" s="303"/>
      <c r="BW83" s="303"/>
      <c r="BX83" s="303"/>
      <c r="BY83" s="303"/>
      <c r="BZ83" s="303"/>
      <c r="CA83" s="303"/>
      <c r="CB83" s="304"/>
      <c r="CC83" s="297"/>
      <c r="CD83" s="297"/>
      <c r="CE83" s="297"/>
      <c r="CF83" s="297"/>
      <c r="CG83" s="297"/>
      <c r="CH83" s="297"/>
      <c r="CI83" s="297"/>
      <c r="CJ83" s="175"/>
      <c r="CK83" s="305"/>
      <c r="CL83" s="306"/>
      <c r="CM83" s="306"/>
      <c r="CN83" s="306"/>
      <c r="CO83" s="306"/>
      <c r="CP83" s="306"/>
      <c r="CQ83" s="306"/>
      <c r="CR83" s="306"/>
      <c r="CS83" s="306"/>
      <c r="CU83" s="306"/>
      <c r="CV83" s="306"/>
      <c r="CW83" s="306"/>
      <c r="CX83" s="306"/>
      <c r="CY83" s="306"/>
      <c r="CZ83" s="306"/>
      <c r="DA83" s="306"/>
      <c r="DB83" s="306"/>
      <c r="DC83" s="306"/>
      <c r="DE83" s="306"/>
      <c r="DF83" s="306"/>
      <c r="DG83" s="306"/>
      <c r="DH83" s="306"/>
      <c r="DI83" s="306"/>
      <c r="DJ83" s="306"/>
      <c r="DK83" s="232"/>
      <c r="DL83" s="232"/>
      <c r="DN83" s="307">
        <f t="shared" si="10"/>
        <v>142392.24315789473</v>
      </c>
      <c r="DO83" s="307">
        <f t="shared" si="10"/>
        <v>0</v>
      </c>
      <c r="DP83" s="173">
        <f t="shared" si="11"/>
        <v>142392.24315789473</v>
      </c>
    </row>
    <row r="84" spans="1:120">
      <c r="A84" s="168">
        <v>3316</v>
      </c>
      <c r="B84" s="2">
        <v>148081</v>
      </c>
      <c r="C84" s="2" t="s">
        <v>226</v>
      </c>
      <c r="D84" s="175"/>
      <c r="E84" s="267">
        <v>0</v>
      </c>
      <c r="F84" s="267">
        <v>0</v>
      </c>
      <c r="G84" s="267">
        <v>0</v>
      </c>
      <c r="H84" s="267">
        <v>0</v>
      </c>
      <c r="I84" s="267">
        <v>0</v>
      </c>
      <c r="J84" s="267">
        <v>0</v>
      </c>
      <c r="K84" s="267">
        <v>0</v>
      </c>
      <c r="L84" s="267">
        <f t="shared" si="6"/>
        <v>0</v>
      </c>
      <c r="M84" s="267">
        <f t="shared" si="7"/>
        <v>0</v>
      </c>
      <c r="N84" s="175"/>
      <c r="O84" s="297">
        <v>0</v>
      </c>
      <c r="P84" s="297">
        <v>0</v>
      </c>
      <c r="Q84" s="297">
        <v>0</v>
      </c>
      <c r="R84" s="297">
        <v>0</v>
      </c>
      <c r="S84" s="297">
        <v>0</v>
      </c>
      <c r="T84" s="297">
        <v>0</v>
      </c>
      <c r="U84" s="297">
        <v>0</v>
      </c>
      <c r="V84" s="297">
        <f t="shared" si="8"/>
        <v>0</v>
      </c>
      <c r="W84" s="297">
        <f t="shared" si="9"/>
        <v>0</v>
      </c>
      <c r="X84" s="175"/>
      <c r="Y84" s="298"/>
      <c r="Z84" s="298"/>
      <c r="AA84" s="298"/>
      <c r="AB84" s="298"/>
      <c r="AC84" s="298"/>
      <c r="AD84" s="298"/>
      <c r="AE84" s="298"/>
      <c r="AF84" s="299"/>
      <c r="AG84" s="298"/>
      <c r="AH84" s="215"/>
      <c r="AI84" s="300"/>
      <c r="AJ84" s="300"/>
      <c r="AK84" s="300"/>
      <c r="AL84" s="300"/>
      <c r="AM84" s="300"/>
      <c r="AN84" s="300"/>
      <c r="AO84" s="300"/>
      <c r="AP84" s="300"/>
      <c r="AR84" s="301"/>
      <c r="AS84" s="301"/>
      <c r="AT84" s="301"/>
      <c r="AU84" s="301"/>
      <c r="AV84" s="301"/>
      <c r="AW84" s="301"/>
      <c r="AX84" s="301"/>
      <c r="AY84" s="301"/>
      <c r="AZ84" s="302"/>
      <c r="BA84" s="300"/>
      <c r="BB84" s="300"/>
      <c r="BC84" s="300"/>
      <c r="BD84" s="300"/>
      <c r="BE84" s="300"/>
      <c r="BF84" s="300"/>
      <c r="BG84" s="300"/>
      <c r="BH84" s="300"/>
      <c r="BI84" s="215"/>
      <c r="BJ84" s="303"/>
      <c r="BK84" s="303"/>
      <c r="BL84" s="303"/>
      <c r="BM84" s="303"/>
      <c r="BN84" s="303"/>
      <c r="BO84" s="303"/>
      <c r="BP84" s="303"/>
      <c r="BQ84" s="303"/>
      <c r="BR84" s="303"/>
      <c r="BS84" s="303"/>
      <c r="BT84" s="303"/>
      <c r="BU84" s="303"/>
      <c r="BV84" s="303"/>
      <c r="BW84" s="303"/>
      <c r="BX84" s="303"/>
      <c r="BY84" s="303"/>
      <c r="BZ84" s="303"/>
      <c r="CA84" s="303"/>
      <c r="CB84" s="304"/>
      <c r="CC84" s="297"/>
      <c r="CD84" s="297"/>
      <c r="CE84" s="297"/>
      <c r="CF84" s="297"/>
      <c r="CG84" s="297"/>
      <c r="CH84" s="297"/>
      <c r="CI84" s="297"/>
      <c r="CJ84" s="175"/>
      <c r="CK84" s="305"/>
      <c r="CL84" s="306"/>
      <c r="CM84" s="306"/>
      <c r="CN84" s="306"/>
      <c r="CO84" s="306"/>
      <c r="CP84" s="306"/>
      <c r="CQ84" s="306"/>
      <c r="CR84" s="306"/>
      <c r="CS84" s="306"/>
      <c r="CU84" s="306"/>
      <c r="CV84" s="306"/>
      <c r="CW84" s="306"/>
      <c r="CX84" s="306"/>
      <c r="CY84" s="306"/>
      <c r="CZ84" s="306"/>
      <c r="DA84" s="306"/>
      <c r="DB84" s="306"/>
      <c r="DC84" s="306"/>
      <c r="DE84" s="306"/>
      <c r="DF84" s="306"/>
      <c r="DG84" s="306"/>
      <c r="DH84" s="306"/>
      <c r="DI84" s="306"/>
      <c r="DJ84" s="306"/>
      <c r="DK84" s="232"/>
      <c r="DL84" s="232"/>
      <c r="DN84" s="307">
        <f t="shared" si="10"/>
        <v>0</v>
      </c>
      <c r="DO84" s="307">
        <f t="shared" si="10"/>
        <v>0</v>
      </c>
      <c r="DP84" s="173">
        <f t="shared" si="11"/>
        <v>0</v>
      </c>
    </row>
    <row r="85" spans="1:120">
      <c r="A85" s="168">
        <v>5409</v>
      </c>
      <c r="B85" s="2">
        <v>137858</v>
      </c>
      <c r="C85" s="2" t="s">
        <v>227</v>
      </c>
      <c r="D85" s="175"/>
      <c r="E85" s="267">
        <v>0</v>
      </c>
      <c r="F85" s="267">
        <v>0</v>
      </c>
      <c r="G85" s="267">
        <v>0</v>
      </c>
      <c r="H85" s="267">
        <v>0</v>
      </c>
      <c r="I85" s="267">
        <v>0</v>
      </c>
      <c r="J85" s="267">
        <v>0</v>
      </c>
      <c r="K85" s="267">
        <v>0</v>
      </c>
      <c r="L85" s="267">
        <f t="shared" si="6"/>
        <v>0</v>
      </c>
      <c r="M85" s="267">
        <f t="shared" si="7"/>
        <v>0</v>
      </c>
      <c r="N85" s="175"/>
      <c r="O85" s="297">
        <v>0</v>
      </c>
      <c r="P85" s="297">
        <v>0</v>
      </c>
      <c r="Q85" s="297">
        <v>0</v>
      </c>
      <c r="R85" s="297">
        <v>0</v>
      </c>
      <c r="S85" s="297">
        <v>0</v>
      </c>
      <c r="T85" s="297">
        <v>0</v>
      </c>
      <c r="U85" s="297">
        <v>0</v>
      </c>
      <c r="V85" s="297">
        <f t="shared" si="8"/>
        <v>0</v>
      </c>
      <c r="W85" s="297">
        <f t="shared" si="9"/>
        <v>0</v>
      </c>
      <c r="X85" s="175"/>
      <c r="Y85" s="298"/>
      <c r="Z85" s="298"/>
      <c r="AA85" s="298"/>
      <c r="AB85" s="298"/>
      <c r="AC85" s="298"/>
      <c r="AD85" s="298"/>
      <c r="AE85" s="298"/>
      <c r="AF85" s="299"/>
      <c r="AG85" s="298"/>
      <c r="AH85" s="215"/>
      <c r="AI85" s="300"/>
      <c r="AJ85" s="300"/>
      <c r="AK85" s="300"/>
      <c r="AL85" s="300"/>
      <c r="AM85" s="300"/>
      <c r="AN85" s="300"/>
      <c r="AO85" s="300"/>
      <c r="AP85" s="300"/>
      <c r="AR85" s="301"/>
      <c r="AS85" s="301"/>
      <c r="AT85" s="301"/>
      <c r="AU85" s="301"/>
      <c r="AV85" s="301"/>
      <c r="AW85" s="301"/>
      <c r="AX85" s="301"/>
      <c r="AY85" s="301"/>
      <c r="AZ85" s="302"/>
      <c r="BA85" s="300"/>
      <c r="BB85" s="300"/>
      <c r="BC85" s="300"/>
      <c r="BD85" s="300"/>
      <c r="BE85" s="300"/>
      <c r="BF85" s="300"/>
      <c r="BG85" s="300"/>
      <c r="BH85" s="300"/>
      <c r="BI85" s="215"/>
      <c r="BJ85" s="303"/>
      <c r="BK85" s="303"/>
      <c r="BL85" s="303"/>
      <c r="BM85" s="303"/>
      <c r="BN85" s="303"/>
      <c r="BO85" s="303"/>
      <c r="BP85" s="303"/>
      <c r="BQ85" s="303"/>
      <c r="BR85" s="303"/>
      <c r="BS85" s="303"/>
      <c r="BT85" s="303"/>
      <c r="BU85" s="303"/>
      <c r="BV85" s="303"/>
      <c r="BW85" s="303"/>
      <c r="BX85" s="303"/>
      <c r="BY85" s="303"/>
      <c r="BZ85" s="303"/>
      <c r="CA85" s="303"/>
      <c r="CB85" s="304"/>
      <c r="CC85" s="297"/>
      <c r="CD85" s="297"/>
      <c r="CE85" s="297"/>
      <c r="CF85" s="297"/>
      <c r="CG85" s="297"/>
      <c r="CH85" s="297"/>
      <c r="CI85" s="297"/>
      <c r="CJ85" s="175"/>
      <c r="CK85" s="305"/>
      <c r="CL85" s="306"/>
      <c r="CM85" s="306"/>
      <c r="CN85" s="306"/>
      <c r="CO85" s="306"/>
      <c r="CP85" s="306"/>
      <c r="CQ85" s="306"/>
      <c r="CR85" s="306"/>
      <c r="CS85" s="306"/>
      <c r="CU85" s="306"/>
      <c r="CV85" s="306"/>
      <c r="CW85" s="306"/>
      <c r="CX85" s="306"/>
      <c r="CY85" s="306"/>
      <c r="CZ85" s="306"/>
      <c r="DA85" s="306"/>
      <c r="DB85" s="306"/>
      <c r="DC85" s="306"/>
      <c r="DE85" s="306"/>
      <c r="DF85" s="306"/>
      <c r="DG85" s="306"/>
      <c r="DH85" s="306"/>
      <c r="DI85" s="306"/>
      <c r="DJ85" s="306"/>
      <c r="DK85" s="232"/>
      <c r="DL85" s="232"/>
      <c r="DN85" s="307">
        <f t="shared" si="10"/>
        <v>0</v>
      </c>
      <c r="DO85" s="307">
        <f t="shared" si="10"/>
        <v>0</v>
      </c>
      <c r="DP85" s="173">
        <f t="shared" si="11"/>
        <v>0</v>
      </c>
    </row>
    <row r="86" spans="1:120">
      <c r="A86" s="168">
        <v>7000</v>
      </c>
      <c r="B86" s="2">
        <v>144336</v>
      </c>
      <c r="C86" s="2" t="s">
        <v>228</v>
      </c>
      <c r="D86" s="175"/>
      <c r="E86" s="267"/>
      <c r="F86" s="267"/>
      <c r="G86" s="267"/>
      <c r="H86" s="267"/>
      <c r="I86" s="267"/>
      <c r="J86" s="267"/>
      <c r="K86" s="267"/>
      <c r="L86" s="267"/>
      <c r="M86" s="267"/>
      <c r="N86" s="175"/>
      <c r="O86" s="297"/>
      <c r="P86" s="297"/>
      <c r="Q86" s="297"/>
      <c r="R86" s="297"/>
      <c r="S86" s="297"/>
      <c r="T86" s="297"/>
      <c r="U86" s="297"/>
      <c r="V86" s="297"/>
      <c r="W86" s="297"/>
      <c r="X86" s="175"/>
      <c r="Y86" s="298"/>
      <c r="Z86" s="298"/>
      <c r="AA86" s="298"/>
      <c r="AB86" s="298"/>
      <c r="AC86" s="298"/>
      <c r="AD86" s="298"/>
      <c r="AE86" s="298"/>
      <c r="AF86" s="299"/>
      <c r="AG86" s="298"/>
      <c r="AH86" s="215"/>
      <c r="AI86" s="300"/>
      <c r="AJ86" s="300"/>
      <c r="AK86" s="300"/>
      <c r="AL86" s="300"/>
      <c r="AM86" s="300"/>
      <c r="AN86" s="300"/>
      <c r="AO86" s="300"/>
      <c r="AP86" s="300"/>
      <c r="AR86" s="301"/>
      <c r="AS86" s="301"/>
      <c r="AT86" s="301"/>
      <c r="AU86" s="301"/>
      <c r="AV86" s="301"/>
      <c r="AW86" s="301"/>
      <c r="AX86" s="301"/>
      <c r="AY86" s="301"/>
      <c r="AZ86" s="302"/>
      <c r="BA86" s="300"/>
      <c r="BB86" s="300"/>
      <c r="BC86" s="300"/>
      <c r="BD86" s="300"/>
      <c r="BE86" s="300"/>
      <c r="BF86" s="300"/>
      <c r="BG86" s="300"/>
      <c r="BH86" s="300"/>
      <c r="BI86" s="215"/>
      <c r="BJ86" s="303"/>
      <c r="BK86" s="303"/>
      <c r="BL86" s="303"/>
      <c r="BM86" s="303"/>
      <c r="BN86" s="303"/>
      <c r="BO86" s="303"/>
      <c r="BP86" s="303"/>
      <c r="BQ86" s="303"/>
      <c r="BR86" s="303"/>
      <c r="BS86" s="303"/>
      <c r="BT86" s="303"/>
      <c r="BU86" s="303"/>
      <c r="BV86" s="303"/>
      <c r="BW86" s="303"/>
      <c r="BX86" s="303"/>
      <c r="BY86" s="303"/>
      <c r="BZ86" s="303"/>
      <c r="CA86" s="303"/>
      <c r="CB86" s="304"/>
      <c r="CC86" s="297"/>
      <c r="CD86" s="297"/>
      <c r="CE86" s="297"/>
      <c r="CF86" s="297"/>
      <c r="CG86" s="297"/>
      <c r="CH86" s="297"/>
      <c r="CI86" s="297"/>
      <c r="CJ86" s="175"/>
      <c r="CK86" s="305"/>
      <c r="CL86" s="306"/>
      <c r="CM86" s="306"/>
      <c r="CN86" s="306"/>
      <c r="CO86" s="306"/>
      <c r="CP86" s="306"/>
      <c r="CQ86" s="306"/>
      <c r="CR86" s="306"/>
      <c r="CS86" s="306"/>
      <c r="CU86" s="306"/>
      <c r="CV86" s="306"/>
      <c r="CW86" s="306"/>
      <c r="CX86" s="306"/>
      <c r="CY86" s="306"/>
      <c r="CZ86" s="306"/>
      <c r="DA86" s="306"/>
      <c r="DB86" s="306"/>
      <c r="DC86" s="306"/>
      <c r="DE86" s="306"/>
      <c r="DF86" s="306"/>
      <c r="DG86" s="306"/>
      <c r="DH86" s="306"/>
      <c r="DI86" s="306"/>
      <c r="DJ86" s="306"/>
      <c r="DK86" s="232"/>
      <c r="DL86" s="232"/>
      <c r="DN86" s="307">
        <f t="shared" si="10"/>
        <v>0</v>
      </c>
      <c r="DO86" s="307">
        <f t="shared" si="10"/>
        <v>0</v>
      </c>
      <c r="DP86" s="173">
        <f t="shared" si="11"/>
        <v>0</v>
      </c>
    </row>
    <row r="87" spans="1:120">
      <c r="A87" s="168">
        <v>4240</v>
      </c>
      <c r="B87" s="2">
        <v>139746</v>
      </c>
      <c r="C87" s="2" t="s">
        <v>229</v>
      </c>
      <c r="D87" s="175"/>
      <c r="E87" s="267">
        <v>0</v>
      </c>
      <c r="F87" s="267">
        <v>0</v>
      </c>
      <c r="G87" s="267">
        <v>0</v>
      </c>
      <c r="H87" s="267">
        <v>0</v>
      </c>
      <c r="I87" s="267">
        <v>0</v>
      </c>
      <c r="J87" s="267">
        <v>0</v>
      </c>
      <c r="K87" s="267">
        <v>0</v>
      </c>
      <c r="L87" s="267">
        <f t="shared" si="6"/>
        <v>0</v>
      </c>
      <c r="M87" s="267">
        <f t="shared" si="7"/>
        <v>0</v>
      </c>
      <c r="N87" s="175"/>
      <c r="O87" s="297">
        <v>0</v>
      </c>
      <c r="P87" s="297">
        <v>0</v>
      </c>
      <c r="Q87" s="297">
        <v>0</v>
      </c>
      <c r="R87" s="297">
        <v>0</v>
      </c>
      <c r="S87" s="297">
        <v>0</v>
      </c>
      <c r="T87" s="297">
        <v>0</v>
      </c>
      <c r="U87" s="297">
        <v>0</v>
      </c>
      <c r="V87" s="297">
        <f t="shared" si="8"/>
        <v>0</v>
      </c>
      <c r="W87" s="297">
        <f t="shared" si="9"/>
        <v>0</v>
      </c>
      <c r="X87" s="175"/>
      <c r="Y87" s="298"/>
      <c r="Z87" s="298"/>
      <c r="AA87" s="298"/>
      <c r="AB87" s="298"/>
      <c r="AC87" s="298"/>
      <c r="AD87" s="298"/>
      <c r="AE87" s="298"/>
      <c r="AF87" s="299"/>
      <c r="AG87" s="298"/>
      <c r="AH87" s="215"/>
      <c r="AI87" s="300"/>
      <c r="AJ87" s="300"/>
      <c r="AK87" s="300"/>
      <c r="AL87" s="300"/>
      <c r="AM87" s="300"/>
      <c r="AN87" s="300"/>
      <c r="AO87" s="300"/>
      <c r="AP87" s="300"/>
      <c r="AR87" s="301"/>
      <c r="AS87" s="301"/>
      <c r="AT87" s="301"/>
      <c r="AU87" s="301"/>
      <c r="AV87" s="301"/>
      <c r="AW87" s="301"/>
      <c r="AX87" s="301"/>
      <c r="AY87" s="301"/>
      <c r="AZ87" s="302"/>
      <c r="BA87" s="300"/>
      <c r="BB87" s="300"/>
      <c r="BC87" s="300"/>
      <c r="BD87" s="300"/>
      <c r="BE87" s="300"/>
      <c r="BF87" s="300"/>
      <c r="BG87" s="300"/>
      <c r="BH87" s="300"/>
      <c r="BI87" s="215"/>
      <c r="BJ87" s="303"/>
      <c r="BK87" s="303"/>
      <c r="BL87" s="303"/>
      <c r="BM87" s="303"/>
      <c r="BN87" s="303"/>
      <c r="BO87" s="303"/>
      <c r="BP87" s="303"/>
      <c r="BQ87" s="303"/>
      <c r="BR87" s="303"/>
      <c r="BS87" s="303"/>
      <c r="BT87" s="303"/>
      <c r="BU87" s="303"/>
      <c r="BV87" s="303"/>
      <c r="BW87" s="303"/>
      <c r="BX87" s="303"/>
      <c r="BY87" s="303"/>
      <c r="BZ87" s="303"/>
      <c r="CA87" s="303"/>
      <c r="CB87" s="304"/>
      <c r="CC87" s="297"/>
      <c r="CD87" s="297"/>
      <c r="CE87" s="297"/>
      <c r="CF87" s="297"/>
      <c r="CG87" s="297"/>
      <c r="CH87" s="297"/>
      <c r="CI87" s="297"/>
      <c r="CJ87" s="175"/>
      <c r="CK87" s="305"/>
      <c r="CL87" s="306"/>
      <c r="CM87" s="306"/>
      <c r="CN87" s="306"/>
      <c r="CO87" s="306"/>
      <c r="CP87" s="306"/>
      <c r="CQ87" s="306"/>
      <c r="CR87" s="306"/>
      <c r="CS87" s="306"/>
      <c r="CU87" s="306"/>
      <c r="CV87" s="306"/>
      <c r="CW87" s="306"/>
      <c r="CX87" s="306"/>
      <c r="CY87" s="306"/>
      <c r="CZ87" s="306"/>
      <c r="DA87" s="306"/>
      <c r="DB87" s="306"/>
      <c r="DC87" s="306"/>
      <c r="DE87" s="306"/>
      <c r="DF87" s="306"/>
      <c r="DG87" s="306"/>
      <c r="DH87" s="306"/>
      <c r="DI87" s="306"/>
      <c r="DJ87" s="306"/>
      <c r="DK87" s="232"/>
      <c r="DL87" s="232"/>
      <c r="DN87" s="307">
        <f t="shared" si="10"/>
        <v>0</v>
      </c>
      <c r="DO87" s="307">
        <f t="shared" si="10"/>
        <v>0</v>
      </c>
      <c r="DP87" s="173">
        <f t="shared" si="11"/>
        <v>0</v>
      </c>
    </row>
    <row r="88" spans="1:120">
      <c r="A88" s="168">
        <v>6910</v>
      </c>
      <c r="B88" s="2">
        <v>136213</v>
      </c>
      <c r="C88" s="2" t="s">
        <v>230</v>
      </c>
      <c r="D88" s="175"/>
      <c r="E88" s="267">
        <v>0</v>
      </c>
      <c r="F88" s="267">
        <v>0</v>
      </c>
      <c r="G88" s="267">
        <v>0</v>
      </c>
      <c r="H88" s="267">
        <v>0</v>
      </c>
      <c r="I88" s="267">
        <v>0</v>
      </c>
      <c r="J88" s="267">
        <v>0</v>
      </c>
      <c r="K88" s="267">
        <v>0</v>
      </c>
      <c r="L88" s="267">
        <f t="shared" si="6"/>
        <v>0</v>
      </c>
      <c r="M88" s="267">
        <f t="shared" si="7"/>
        <v>0</v>
      </c>
      <c r="N88" s="175"/>
      <c r="O88" s="297">
        <v>0</v>
      </c>
      <c r="P88" s="297">
        <v>0</v>
      </c>
      <c r="Q88" s="297">
        <v>0</v>
      </c>
      <c r="R88" s="297">
        <v>0</v>
      </c>
      <c r="S88" s="297">
        <v>0</v>
      </c>
      <c r="T88" s="297">
        <v>0</v>
      </c>
      <c r="U88" s="297">
        <v>0</v>
      </c>
      <c r="V88" s="297">
        <f t="shared" si="8"/>
        <v>0</v>
      </c>
      <c r="W88" s="297">
        <f t="shared" si="9"/>
        <v>0</v>
      </c>
      <c r="X88" s="175"/>
      <c r="Y88" s="298"/>
      <c r="Z88" s="298"/>
      <c r="AA88" s="298"/>
      <c r="AB88" s="298"/>
      <c r="AC88" s="298"/>
      <c r="AD88" s="298"/>
      <c r="AE88" s="298"/>
      <c r="AF88" s="299"/>
      <c r="AG88" s="298"/>
      <c r="AH88" s="215"/>
      <c r="AI88" s="300"/>
      <c r="AJ88" s="300"/>
      <c r="AK88" s="300"/>
      <c r="AL88" s="300"/>
      <c r="AM88" s="300"/>
      <c r="AN88" s="300"/>
      <c r="AO88" s="300"/>
      <c r="AP88" s="300"/>
      <c r="AR88" s="301"/>
      <c r="AS88" s="301"/>
      <c r="AT88" s="301"/>
      <c r="AU88" s="301"/>
      <c r="AV88" s="301"/>
      <c r="AW88" s="301"/>
      <c r="AX88" s="301"/>
      <c r="AY88" s="301"/>
      <c r="AZ88" s="302"/>
      <c r="BA88" s="300"/>
      <c r="BB88" s="300"/>
      <c r="BC88" s="300"/>
      <c r="BD88" s="300"/>
      <c r="BE88" s="300"/>
      <c r="BF88" s="300"/>
      <c r="BG88" s="300"/>
      <c r="BH88" s="300"/>
      <c r="BI88" s="215"/>
      <c r="BJ88" s="303"/>
      <c r="BK88" s="303"/>
      <c r="BL88" s="303"/>
      <c r="BM88" s="303"/>
      <c r="BN88" s="303"/>
      <c r="BO88" s="303"/>
      <c r="BP88" s="303"/>
      <c r="BQ88" s="303"/>
      <c r="BR88" s="303"/>
      <c r="BS88" s="303"/>
      <c r="BT88" s="303"/>
      <c r="BU88" s="303"/>
      <c r="BV88" s="303"/>
      <c r="BW88" s="303"/>
      <c r="BX88" s="303"/>
      <c r="BY88" s="303"/>
      <c r="BZ88" s="303"/>
      <c r="CA88" s="303"/>
      <c r="CB88" s="304"/>
      <c r="CC88" s="297"/>
      <c r="CD88" s="297"/>
      <c r="CE88" s="297"/>
      <c r="CF88" s="297"/>
      <c r="CG88" s="297"/>
      <c r="CH88" s="297"/>
      <c r="CI88" s="297"/>
      <c r="CJ88" s="175"/>
      <c r="CK88" s="305"/>
      <c r="CL88" s="306"/>
      <c r="CM88" s="306"/>
      <c r="CN88" s="306"/>
      <c r="CO88" s="306"/>
      <c r="CP88" s="306"/>
      <c r="CQ88" s="306"/>
      <c r="CR88" s="306"/>
      <c r="CS88" s="306"/>
      <c r="CU88" s="306"/>
      <c r="CV88" s="306"/>
      <c r="CW88" s="306"/>
      <c r="CX88" s="306"/>
      <c r="CY88" s="306"/>
      <c r="CZ88" s="306"/>
      <c r="DA88" s="306"/>
      <c r="DB88" s="306"/>
      <c r="DC88" s="306"/>
      <c r="DE88" s="306"/>
      <c r="DF88" s="306"/>
      <c r="DG88" s="306"/>
      <c r="DH88" s="306"/>
      <c r="DI88" s="306"/>
      <c r="DJ88" s="306"/>
      <c r="DK88" s="232"/>
      <c r="DL88" s="232"/>
      <c r="DN88" s="307">
        <f t="shared" si="10"/>
        <v>0</v>
      </c>
      <c r="DO88" s="307">
        <f t="shared" si="10"/>
        <v>0</v>
      </c>
      <c r="DP88" s="173">
        <f t="shared" si="11"/>
        <v>0</v>
      </c>
    </row>
    <row r="89" spans="1:120">
      <c r="A89" s="168">
        <v>2121</v>
      </c>
      <c r="B89" s="2">
        <v>139269</v>
      </c>
      <c r="C89" s="2" t="s">
        <v>231</v>
      </c>
      <c r="D89" s="175"/>
      <c r="E89" s="267">
        <v>0</v>
      </c>
      <c r="F89" s="267">
        <v>0</v>
      </c>
      <c r="G89" s="267">
        <v>34288.800000000003</v>
      </c>
      <c r="H89" s="267">
        <v>3587.9999999999995</v>
      </c>
      <c r="I89" s="267">
        <v>1193.92</v>
      </c>
      <c r="J89" s="267">
        <v>2355.6</v>
      </c>
      <c r="K89" s="267">
        <v>0</v>
      </c>
      <c r="L89" s="267">
        <f t="shared" si="6"/>
        <v>41426.32</v>
      </c>
      <c r="M89" s="267">
        <f t="shared" si="7"/>
        <v>33141.056000000004</v>
      </c>
      <c r="N89" s="175"/>
      <c r="O89" s="297">
        <v>0</v>
      </c>
      <c r="P89" s="297">
        <v>22485.449999999997</v>
      </c>
      <c r="Q89" s="297">
        <v>35513.4</v>
      </c>
      <c r="R89" s="297">
        <v>5830.5</v>
      </c>
      <c r="S89" s="297">
        <v>1417.78</v>
      </c>
      <c r="T89" s="297">
        <v>2552.5500000000002</v>
      </c>
      <c r="U89" s="297">
        <v>0</v>
      </c>
      <c r="V89" s="297">
        <f t="shared" si="8"/>
        <v>67799.679999999993</v>
      </c>
      <c r="W89" s="297">
        <f t="shared" si="9"/>
        <v>54239.743999999999</v>
      </c>
      <c r="X89" s="175"/>
      <c r="Y89" s="298"/>
      <c r="Z89" s="298"/>
      <c r="AA89" s="298"/>
      <c r="AB89" s="298"/>
      <c r="AC89" s="298"/>
      <c r="AD89" s="298"/>
      <c r="AE89" s="298"/>
      <c r="AF89" s="299"/>
      <c r="AG89" s="298"/>
      <c r="AH89" s="215"/>
      <c r="AI89" s="300"/>
      <c r="AJ89" s="300"/>
      <c r="AK89" s="300"/>
      <c r="AL89" s="300"/>
      <c r="AM89" s="300"/>
      <c r="AN89" s="300"/>
      <c r="AO89" s="300"/>
      <c r="AP89" s="300"/>
      <c r="AR89" s="301"/>
      <c r="AS89" s="301"/>
      <c r="AT89" s="301"/>
      <c r="AU89" s="301"/>
      <c r="AV89" s="301"/>
      <c r="AW89" s="301"/>
      <c r="AX89" s="301"/>
      <c r="AY89" s="301"/>
      <c r="AZ89" s="302"/>
      <c r="BA89" s="300"/>
      <c r="BB89" s="300"/>
      <c r="BC89" s="300"/>
      <c r="BD89" s="300"/>
      <c r="BE89" s="300"/>
      <c r="BF89" s="300"/>
      <c r="BG89" s="300"/>
      <c r="BH89" s="300"/>
      <c r="BI89" s="215"/>
      <c r="BJ89" s="303"/>
      <c r="BK89" s="303"/>
      <c r="BL89" s="303"/>
      <c r="BM89" s="303"/>
      <c r="BN89" s="303"/>
      <c r="BO89" s="303"/>
      <c r="BP89" s="303"/>
      <c r="BQ89" s="303"/>
      <c r="BR89" s="303"/>
      <c r="BS89" s="303"/>
      <c r="BT89" s="303"/>
      <c r="BU89" s="303"/>
      <c r="BV89" s="303"/>
      <c r="BW89" s="303"/>
      <c r="BX89" s="303"/>
      <c r="BY89" s="303"/>
      <c r="BZ89" s="303"/>
      <c r="CA89" s="303"/>
      <c r="CB89" s="304"/>
      <c r="CC89" s="297"/>
      <c r="CD89" s="297"/>
      <c r="CE89" s="297"/>
      <c r="CF89" s="297"/>
      <c r="CG89" s="297"/>
      <c r="CH89" s="297"/>
      <c r="CI89" s="297"/>
      <c r="CJ89" s="175"/>
      <c r="CK89" s="305"/>
      <c r="CL89" s="306"/>
      <c r="CM89" s="306"/>
      <c r="CN89" s="306"/>
      <c r="CO89" s="306"/>
      <c r="CP89" s="306"/>
      <c r="CQ89" s="306"/>
      <c r="CR89" s="306"/>
      <c r="CS89" s="306"/>
      <c r="CU89" s="306"/>
      <c r="CV89" s="306"/>
      <c r="CW89" s="306"/>
      <c r="CX89" s="306"/>
      <c r="CY89" s="306"/>
      <c r="CZ89" s="306"/>
      <c r="DA89" s="306"/>
      <c r="DB89" s="306"/>
      <c r="DC89" s="306"/>
      <c r="DE89" s="306"/>
      <c r="DF89" s="306"/>
      <c r="DG89" s="306"/>
      <c r="DH89" s="306"/>
      <c r="DI89" s="306"/>
      <c r="DJ89" s="306"/>
      <c r="DK89" s="232"/>
      <c r="DL89" s="232"/>
      <c r="DN89" s="307">
        <f t="shared" si="10"/>
        <v>109226</v>
      </c>
      <c r="DO89" s="307">
        <f t="shared" si="10"/>
        <v>0</v>
      </c>
      <c r="DP89" s="173">
        <f t="shared" si="11"/>
        <v>109226</v>
      </c>
    </row>
    <row r="90" spans="1:120">
      <c r="A90" s="168">
        <v>2313</v>
      </c>
      <c r="B90" s="2">
        <v>149366</v>
      </c>
      <c r="C90" s="2" t="s">
        <v>232</v>
      </c>
      <c r="D90" s="175"/>
      <c r="E90" s="267">
        <v>0</v>
      </c>
      <c r="F90" s="267">
        <v>0</v>
      </c>
      <c r="G90" s="267">
        <v>0</v>
      </c>
      <c r="H90" s="267">
        <v>0</v>
      </c>
      <c r="I90" s="267">
        <v>0</v>
      </c>
      <c r="J90" s="267">
        <v>0</v>
      </c>
      <c r="K90" s="267">
        <v>0</v>
      </c>
      <c r="L90" s="267">
        <f t="shared" si="6"/>
        <v>0</v>
      </c>
      <c r="M90" s="267">
        <f t="shared" si="7"/>
        <v>0</v>
      </c>
      <c r="N90" s="175"/>
      <c r="O90" s="297">
        <v>0</v>
      </c>
      <c r="P90" s="297">
        <v>0</v>
      </c>
      <c r="Q90" s="297">
        <v>0</v>
      </c>
      <c r="R90" s="297">
        <v>0</v>
      </c>
      <c r="S90" s="297">
        <v>0</v>
      </c>
      <c r="T90" s="297">
        <v>0</v>
      </c>
      <c r="U90" s="297">
        <v>0</v>
      </c>
      <c r="V90" s="297">
        <f t="shared" si="8"/>
        <v>0</v>
      </c>
      <c r="W90" s="297">
        <f t="shared" si="9"/>
        <v>0</v>
      </c>
      <c r="X90" s="175"/>
      <c r="Y90" s="298"/>
      <c r="Z90" s="298"/>
      <c r="AA90" s="298"/>
      <c r="AB90" s="298"/>
      <c r="AC90" s="298"/>
      <c r="AD90" s="298"/>
      <c r="AE90" s="298"/>
      <c r="AF90" s="299"/>
      <c r="AG90" s="298"/>
      <c r="AH90" s="215"/>
      <c r="AI90" s="300"/>
      <c r="AJ90" s="300"/>
      <c r="AK90" s="300"/>
      <c r="AL90" s="300"/>
      <c r="AM90" s="300"/>
      <c r="AN90" s="300"/>
      <c r="AO90" s="300"/>
      <c r="AP90" s="300"/>
      <c r="AR90" s="301"/>
      <c r="AS90" s="301"/>
      <c r="AT90" s="301"/>
      <c r="AU90" s="301"/>
      <c r="AV90" s="301"/>
      <c r="AW90" s="301"/>
      <c r="AX90" s="301"/>
      <c r="AY90" s="301"/>
      <c r="AZ90" s="302"/>
      <c r="BA90" s="300"/>
      <c r="BB90" s="300"/>
      <c r="BC90" s="300"/>
      <c r="BD90" s="300"/>
      <c r="BE90" s="300"/>
      <c r="BF90" s="300"/>
      <c r="BG90" s="300"/>
      <c r="BH90" s="300"/>
      <c r="BI90" s="215"/>
      <c r="BJ90" s="303"/>
      <c r="BK90" s="303"/>
      <c r="BL90" s="303"/>
      <c r="BM90" s="303"/>
      <c r="BN90" s="303"/>
      <c r="BO90" s="303"/>
      <c r="BP90" s="303"/>
      <c r="BQ90" s="303"/>
      <c r="BR90" s="303"/>
      <c r="BS90" s="303"/>
      <c r="BT90" s="303"/>
      <c r="BU90" s="303"/>
      <c r="BV90" s="303"/>
      <c r="BW90" s="303"/>
      <c r="BX90" s="303"/>
      <c r="BY90" s="303"/>
      <c r="BZ90" s="303"/>
      <c r="CA90" s="303"/>
      <c r="CB90" s="304"/>
      <c r="CC90" s="297"/>
      <c r="CD90" s="297"/>
      <c r="CE90" s="297"/>
      <c r="CF90" s="297"/>
      <c r="CG90" s="297"/>
      <c r="CH90" s="297"/>
      <c r="CI90" s="297"/>
      <c r="CJ90" s="175"/>
      <c r="CK90" s="305"/>
      <c r="CL90" s="306"/>
      <c r="CM90" s="306"/>
      <c r="CN90" s="306"/>
      <c r="CO90" s="306"/>
      <c r="CP90" s="306"/>
      <c r="CQ90" s="306"/>
      <c r="CR90" s="306"/>
      <c r="CS90" s="306"/>
      <c r="CU90" s="306"/>
      <c r="CV90" s="306"/>
      <c r="CW90" s="306"/>
      <c r="CX90" s="306"/>
      <c r="CY90" s="306"/>
      <c r="CZ90" s="306"/>
      <c r="DA90" s="306"/>
      <c r="DB90" s="306"/>
      <c r="DC90" s="306"/>
      <c r="DE90" s="306"/>
      <c r="DF90" s="306"/>
      <c r="DG90" s="306"/>
      <c r="DH90" s="306"/>
      <c r="DI90" s="306"/>
      <c r="DJ90" s="306"/>
      <c r="DK90" s="232"/>
      <c r="DL90" s="232"/>
      <c r="DN90" s="307">
        <f t="shared" si="10"/>
        <v>0</v>
      </c>
      <c r="DO90" s="307">
        <f t="shared" si="10"/>
        <v>0</v>
      </c>
      <c r="DP90" s="173">
        <f t="shared" si="11"/>
        <v>0</v>
      </c>
    </row>
    <row r="91" spans="1:120">
      <c r="A91" s="168">
        <v>2309</v>
      </c>
      <c r="B91" s="2">
        <v>142231</v>
      </c>
      <c r="C91" s="2" t="s">
        <v>233</v>
      </c>
      <c r="D91" s="175"/>
      <c r="E91" s="267">
        <v>0</v>
      </c>
      <c r="F91" s="267">
        <v>0</v>
      </c>
      <c r="G91" s="267">
        <v>60005.400000000009</v>
      </c>
      <c r="H91" s="267">
        <v>3363.7499999999995</v>
      </c>
      <c r="I91" s="267">
        <v>1119.3000000000002</v>
      </c>
      <c r="J91" s="267">
        <v>1749.1499999999999</v>
      </c>
      <c r="K91" s="267">
        <v>0</v>
      </c>
      <c r="L91" s="267">
        <f t="shared" si="6"/>
        <v>66237.600000000006</v>
      </c>
      <c r="M91" s="267">
        <f t="shared" si="7"/>
        <v>52990.080000000009</v>
      </c>
      <c r="N91" s="175"/>
      <c r="O91" s="297">
        <v>0</v>
      </c>
      <c r="P91" s="297">
        <v>0</v>
      </c>
      <c r="Q91" s="297">
        <v>44085.600000000006</v>
      </c>
      <c r="R91" s="297">
        <v>1345.5</v>
      </c>
      <c r="S91" s="297">
        <v>484.92736842105262</v>
      </c>
      <c r="T91" s="297">
        <v>1456.6499999999999</v>
      </c>
      <c r="U91" s="297">
        <v>0</v>
      </c>
      <c r="V91" s="297">
        <f t="shared" si="8"/>
        <v>47372.677368421057</v>
      </c>
      <c r="W91" s="297">
        <f t="shared" si="9"/>
        <v>37898.141894736844</v>
      </c>
      <c r="X91" s="175"/>
      <c r="Y91" s="298"/>
      <c r="Z91" s="298"/>
      <c r="AA91" s="298"/>
      <c r="AB91" s="298"/>
      <c r="AC91" s="298"/>
      <c r="AD91" s="298"/>
      <c r="AE91" s="298"/>
      <c r="AF91" s="299"/>
      <c r="AG91" s="298"/>
      <c r="AH91" s="215"/>
      <c r="AI91" s="300"/>
      <c r="AJ91" s="300"/>
      <c r="AK91" s="300"/>
      <c r="AL91" s="300"/>
      <c r="AM91" s="300"/>
      <c r="AN91" s="300"/>
      <c r="AO91" s="300"/>
      <c r="AP91" s="300"/>
      <c r="AR91" s="301"/>
      <c r="AS91" s="301"/>
      <c r="AT91" s="301"/>
      <c r="AU91" s="301"/>
      <c r="AV91" s="301"/>
      <c r="AW91" s="301"/>
      <c r="AX91" s="301"/>
      <c r="AY91" s="301"/>
      <c r="AZ91" s="302"/>
      <c r="BA91" s="300"/>
      <c r="BB91" s="300"/>
      <c r="BC91" s="300"/>
      <c r="BD91" s="300"/>
      <c r="BE91" s="300"/>
      <c r="BF91" s="300"/>
      <c r="BG91" s="300"/>
      <c r="BH91" s="300"/>
      <c r="BI91" s="215"/>
      <c r="BJ91" s="303"/>
      <c r="BK91" s="303"/>
      <c r="BL91" s="303"/>
      <c r="BM91" s="303"/>
      <c r="BN91" s="303"/>
      <c r="BO91" s="303"/>
      <c r="BP91" s="303"/>
      <c r="BQ91" s="303"/>
      <c r="BR91" s="303"/>
      <c r="BS91" s="303"/>
      <c r="BT91" s="303"/>
      <c r="BU91" s="303"/>
      <c r="BV91" s="303"/>
      <c r="BW91" s="303"/>
      <c r="BX91" s="303"/>
      <c r="BY91" s="303"/>
      <c r="BZ91" s="303"/>
      <c r="CA91" s="303"/>
      <c r="CB91" s="304"/>
      <c r="CC91" s="297"/>
      <c r="CD91" s="297"/>
      <c r="CE91" s="297"/>
      <c r="CF91" s="297"/>
      <c r="CG91" s="297"/>
      <c r="CH91" s="297"/>
      <c r="CI91" s="297"/>
      <c r="CJ91" s="175"/>
      <c r="CK91" s="305"/>
      <c r="CL91" s="306"/>
      <c r="CM91" s="306"/>
      <c r="CN91" s="306"/>
      <c r="CO91" s="306"/>
      <c r="CP91" s="306"/>
      <c r="CQ91" s="306"/>
      <c r="CR91" s="306"/>
      <c r="CS91" s="306"/>
      <c r="CU91" s="306"/>
      <c r="CV91" s="306"/>
      <c r="CW91" s="306"/>
      <c r="CX91" s="306"/>
      <c r="CY91" s="306"/>
      <c r="CZ91" s="306"/>
      <c r="DA91" s="306"/>
      <c r="DB91" s="306"/>
      <c r="DC91" s="306"/>
      <c r="DE91" s="306"/>
      <c r="DF91" s="306"/>
      <c r="DG91" s="306"/>
      <c r="DH91" s="306"/>
      <c r="DI91" s="306"/>
      <c r="DJ91" s="306"/>
      <c r="DK91" s="232"/>
      <c r="DL91" s="232"/>
      <c r="DN91" s="307">
        <f t="shared" si="10"/>
        <v>113610.27736842106</v>
      </c>
      <c r="DO91" s="307">
        <f t="shared" si="10"/>
        <v>0</v>
      </c>
      <c r="DP91" s="173">
        <f t="shared" si="11"/>
        <v>113610.27736842106</v>
      </c>
    </row>
    <row r="92" spans="1:120">
      <c r="A92" s="168">
        <v>2455</v>
      </c>
      <c r="B92" s="2">
        <v>140890</v>
      </c>
      <c r="C92" s="2" t="s">
        <v>234</v>
      </c>
      <c r="D92" s="175"/>
      <c r="E92" s="267">
        <v>0</v>
      </c>
      <c r="F92" s="267">
        <v>0</v>
      </c>
      <c r="G92" s="267">
        <v>58780.800000000003</v>
      </c>
      <c r="H92" s="267">
        <v>2242.5</v>
      </c>
      <c r="I92" s="267">
        <v>858.02736842105264</v>
      </c>
      <c r="J92" s="267">
        <v>1290.8999999999999</v>
      </c>
      <c r="K92" s="267">
        <v>0</v>
      </c>
      <c r="L92" s="267">
        <f t="shared" si="6"/>
        <v>63172.22736842106</v>
      </c>
      <c r="M92" s="267">
        <f t="shared" si="7"/>
        <v>50537.781894736851</v>
      </c>
      <c r="N92" s="175"/>
      <c r="O92" s="297">
        <v>0</v>
      </c>
      <c r="P92" s="297">
        <v>0</v>
      </c>
      <c r="Q92" s="297">
        <v>40411.800000000003</v>
      </c>
      <c r="R92" s="297">
        <v>1121.25</v>
      </c>
      <c r="S92" s="297">
        <v>373.1</v>
      </c>
      <c r="T92" s="297">
        <v>1002.3</v>
      </c>
      <c r="U92" s="297">
        <v>0</v>
      </c>
      <c r="V92" s="297">
        <f t="shared" si="8"/>
        <v>42908.450000000004</v>
      </c>
      <c r="W92" s="297">
        <f t="shared" si="9"/>
        <v>34326.76</v>
      </c>
      <c r="X92" s="175"/>
      <c r="Y92" s="298"/>
      <c r="Z92" s="298"/>
      <c r="AA92" s="298"/>
      <c r="AB92" s="298"/>
      <c r="AC92" s="298"/>
      <c r="AD92" s="298"/>
      <c r="AE92" s="298"/>
      <c r="AF92" s="299"/>
      <c r="AG92" s="298"/>
      <c r="AH92" s="215"/>
      <c r="AI92" s="300"/>
      <c r="AJ92" s="300"/>
      <c r="AK92" s="300"/>
      <c r="AL92" s="300"/>
      <c r="AM92" s="300"/>
      <c r="AN92" s="300"/>
      <c r="AO92" s="300"/>
      <c r="AP92" s="300"/>
      <c r="AR92" s="301"/>
      <c r="AS92" s="301"/>
      <c r="AT92" s="301"/>
      <c r="AU92" s="301"/>
      <c r="AV92" s="301"/>
      <c r="AW92" s="301"/>
      <c r="AX92" s="301"/>
      <c r="AY92" s="301"/>
      <c r="AZ92" s="302"/>
      <c r="BA92" s="300"/>
      <c r="BB92" s="300"/>
      <c r="BC92" s="300"/>
      <c r="BD92" s="300"/>
      <c r="BE92" s="300"/>
      <c r="BF92" s="300"/>
      <c r="BG92" s="300"/>
      <c r="BH92" s="300"/>
      <c r="BI92" s="215"/>
      <c r="BJ92" s="303"/>
      <c r="BK92" s="303"/>
      <c r="BL92" s="303"/>
      <c r="BM92" s="303"/>
      <c r="BN92" s="303"/>
      <c r="BO92" s="303"/>
      <c r="BP92" s="303"/>
      <c r="BQ92" s="303"/>
      <c r="BR92" s="303"/>
      <c r="BS92" s="303"/>
      <c r="BT92" s="303"/>
      <c r="BU92" s="303"/>
      <c r="BV92" s="303"/>
      <c r="BW92" s="303"/>
      <c r="BX92" s="303"/>
      <c r="BY92" s="303"/>
      <c r="BZ92" s="303"/>
      <c r="CA92" s="303"/>
      <c r="CB92" s="304"/>
      <c r="CC92" s="297"/>
      <c r="CD92" s="297"/>
      <c r="CE92" s="297"/>
      <c r="CF92" s="297"/>
      <c r="CG92" s="297"/>
      <c r="CH92" s="297"/>
      <c r="CI92" s="297"/>
      <c r="CJ92" s="175"/>
      <c r="CK92" s="305"/>
      <c r="CL92" s="306"/>
      <c r="CM92" s="306"/>
      <c r="CN92" s="306"/>
      <c r="CO92" s="306"/>
      <c r="CP92" s="306"/>
      <c r="CQ92" s="306"/>
      <c r="CR92" s="306"/>
      <c r="CS92" s="306"/>
      <c r="CU92" s="306"/>
      <c r="CV92" s="306"/>
      <c r="CW92" s="306"/>
      <c r="CX92" s="306"/>
      <c r="CY92" s="306"/>
      <c r="CZ92" s="306"/>
      <c r="DA92" s="306"/>
      <c r="DB92" s="306"/>
      <c r="DC92" s="306"/>
      <c r="DE92" s="306"/>
      <c r="DF92" s="306"/>
      <c r="DG92" s="306"/>
      <c r="DH92" s="306"/>
      <c r="DI92" s="306"/>
      <c r="DJ92" s="306"/>
      <c r="DK92" s="232"/>
      <c r="DL92" s="232"/>
      <c r="DN92" s="307">
        <f t="shared" si="10"/>
        <v>106080.67736842106</v>
      </c>
      <c r="DO92" s="307">
        <f t="shared" si="10"/>
        <v>0</v>
      </c>
      <c r="DP92" s="173">
        <f t="shared" si="11"/>
        <v>106080.67736842106</v>
      </c>
    </row>
    <row r="93" spans="1:120">
      <c r="A93" s="168">
        <v>2165</v>
      </c>
      <c r="B93" s="2">
        <v>142570</v>
      </c>
      <c r="C93" s="2" t="s">
        <v>235</v>
      </c>
      <c r="D93" s="175"/>
      <c r="E93" s="267">
        <v>0</v>
      </c>
      <c r="F93" s="267">
        <v>0</v>
      </c>
      <c r="G93" s="267">
        <v>0</v>
      </c>
      <c r="H93" s="267">
        <v>0</v>
      </c>
      <c r="I93" s="267">
        <v>0</v>
      </c>
      <c r="J93" s="267">
        <v>0</v>
      </c>
      <c r="K93" s="267">
        <v>0</v>
      </c>
      <c r="L93" s="267">
        <f t="shared" si="6"/>
        <v>0</v>
      </c>
      <c r="M93" s="267">
        <f t="shared" si="7"/>
        <v>0</v>
      </c>
      <c r="N93" s="175"/>
      <c r="O93" s="297">
        <v>0</v>
      </c>
      <c r="P93" s="297">
        <v>0</v>
      </c>
      <c r="Q93" s="297">
        <v>0</v>
      </c>
      <c r="R93" s="297">
        <v>0</v>
      </c>
      <c r="S93" s="297">
        <v>0</v>
      </c>
      <c r="T93" s="297">
        <v>0</v>
      </c>
      <c r="U93" s="297">
        <v>0</v>
      </c>
      <c r="V93" s="297">
        <f t="shared" si="8"/>
        <v>0</v>
      </c>
      <c r="W93" s="297">
        <f t="shared" si="9"/>
        <v>0</v>
      </c>
      <c r="X93" s="175"/>
      <c r="Y93" s="298"/>
      <c r="Z93" s="298"/>
      <c r="AA93" s="298"/>
      <c r="AB93" s="298"/>
      <c r="AC93" s="298"/>
      <c r="AD93" s="298"/>
      <c r="AE93" s="298"/>
      <c r="AF93" s="299"/>
      <c r="AG93" s="298"/>
      <c r="AH93" s="215"/>
      <c r="AI93" s="300"/>
      <c r="AJ93" s="300"/>
      <c r="AK93" s="300"/>
      <c r="AL93" s="300"/>
      <c r="AM93" s="300"/>
      <c r="AN93" s="300"/>
      <c r="AO93" s="300"/>
      <c r="AP93" s="300"/>
      <c r="AR93" s="301"/>
      <c r="AS93" s="301"/>
      <c r="AT93" s="301"/>
      <c r="AU93" s="301"/>
      <c r="AV93" s="301"/>
      <c r="AW93" s="301"/>
      <c r="AX93" s="301"/>
      <c r="AY93" s="301"/>
      <c r="AZ93" s="302"/>
      <c r="BA93" s="300"/>
      <c r="BB93" s="300"/>
      <c r="BC93" s="300"/>
      <c r="BD93" s="300"/>
      <c r="BE93" s="300"/>
      <c r="BF93" s="300"/>
      <c r="BG93" s="300"/>
      <c r="BH93" s="300"/>
      <c r="BI93" s="215"/>
      <c r="BJ93" s="303"/>
      <c r="BK93" s="303"/>
      <c r="BL93" s="303"/>
      <c r="BM93" s="303"/>
      <c r="BN93" s="303"/>
      <c r="BO93" s="303"/>
      <c r="BP93" s="303"/>
      <c r="BQ93" s="303"/>
      <c r="BR93" s="303"/>
      <c r="BS93" s="303"/>
      <c r="BT93" s="303"/>
      <c r="BU93" s="303"/>
      <c r="BV93" s="303"/>
      <c r="BW93" s="303"/>
      <c r="BX93" s="303"/>
      <c r="BY93" s="303"/>
      <c r="BZ93" s="303"/>
      <c r="CA93" s="303"/>
      <c r="CB93" s="304"/>
      <c r="CC93" s="297"/>
      <c r="CD93" s="297"/>
      <c r="CE93" s="297"/>
      <c r="CF93" s="297"/>
      <c r="CG93" s="297"/>
      <c r="CH93" s="297"/>
      <c r="CI93" s="297"/>
      <c r="CJ93" s="175"/>
      <c r="CK93" s="305"/>
      <c r="CL93" s="306"/>
      <c r="CM93" s="306"/>
      <c r="CN93" s="306"/>
      <c r="CO93" s="306"/>
      <c r="CP93" s="306"/>
      <c r="CQ93" s="306"/>
      <c r="CR93" s="306"/>
      <c r="CS93" s="306"/>
      <c r="CU93" s="306"/>
      <c r="CV93" s="306"/>
      <c r="CW93" s="306"/>
      <c r="CX93" s="306"/>
      <c r="CY93" s="306"/>
      <c r="CZ93" s="306"/>
      <c r="DA93" s="306"/>
      <c r="DB93" s="306"/>
      <c r="DC93" s="306"/>
      <c r="DE93" s="306"/>
      <c r="DF93" s="306"/>
      <c r="DG93" s="306"/>
      <c r="DH93" s="306"/>
      <c r="DI93" s="306"/>
      <c r="DJ93" s="306"/>
      <c r="DK93" s="232"/>
      <c r="DL93" s="232"/>
      <c r="DN93" s="307">
        <f t="shared" si="10"/>
        <v>0</v>
      </c>
      <c r="DO93" s="307">
        <f t="shared" si="10"/>
        <v>0</v>
      </c>
      <c r="DP93" s="173">
        <f t="shared" si="11"/>
        <v>0</v>
      </c>
    </row>
    <row r="94" spans="1:120">
      <c r="A94" s="168">
        <v>2210</v>
      </c>
      <c r="B94" s="2">
        <v>149483</v>
      </c>
      <c r="C94" s="2" t="s">
        <v>236</v>
      </c>
      <c r="D94" s="175"/>
      <c r="E94" s="267">
        <v>0</v>
      </c>
      <c r="F94" s="267">
        <v>0</v>
      </c>
      <c r="G94" s="267">
        <v>0</v>
      </c>
      <c r="H94" s="267">
        <v>0</v>
      </c>
      <c r="I94" s="267">
        <v>0</v>
      </c>
      <c r="J94" s="267">
        <v>0</v>
      </c>
      <c r="K94" s="267">
        <v>0</v>
      </c>
      <c r="L94" s="267">
        <f t="shared" si="6"/>
        <v>0</v>
      </c>
      <c r="M94" s="267">
        <f t="shared" si="7"/>
        <v>0</v>
      </c>
      <c r="N94" s="175"/>
      <c r="O94" s="297">
        <v>0</v>
      </c>
      <c r="P94" s="297">
        <v>0</v>
      </c>
      <c r="Q94" s="297">
        <v>0</v>
      </c>
      <c r="R94" s="297">
        <v>0</v>
      </c>
      <c r="S94" s="297">
        <v>0</v>
      </c>
      <c r="T94" s="297">
        <v>0</v>
      </c>
      <c r="U94" s="297">
        <v>0</v>
      </c>
      <c r="V94" s="297">
        <f t="shared" si="8"/>
        <v>0</v>
      </c>
      <c r="W94" s="297">
        <f t="shared" si="9"/>
        <v>0</v>
      </c>
      <c r="X94" s="175"/>
      <c r="Y94" s="298"/>
      <c r="Z94" s="298"/>
      <c r="AA94" s="298"/>
      <c r="AB94" s="298"/>
      <c r="AC94" s="298"/>
      <c r="AD94" s="298"/>
      <c r="AE94" s="298"/>
      <c r="AF94" s="299"/>
      <c r="AG94" s="298"/>
      <c r="AH94" s="215"/>
      <c r="AI94" s="300"/>
      <c r="AJ94" s="300"/>
      <c r="AK94" s="300"/>
      <c r="AL94" s="300"/>
      <c r="AM94" s="300"/>
      <c r="AN94" s="300"/>
      <c r="AO94" s="300"/>
      <c r="AP94" s="300"/>
      <c r="AR94" s="301"/>
      <c r="AS94" s="301"/>
      <c r="AT94" s="301"/>
      <c r="AU94" s="301"/>
      <c r="AV94" s="301"/>
      <c r="AW94" s="301"/>
      <c r="AX94" s="301"/>
      <c r="AY94" s="301"/>
      <c r="AZ94" s="302"/>
      <c r="BA94" s="300"/>
      <c r="BB94" s="300"/>
      <c r="BC94" s="300"/>
      <c r="BD94" s="300"/>
      <c r="BE94" s="300"/>
      <c r="BF94" s="300"/>
      <c r="BG94" s="300"/>
      <c r="BH94" s="300"/>
      <c r="BI94" s="215"/>
      <c r="BJ94" s="303"/>
      <c r="BK94" s="303"/>
      <c r="BL94" s="303"/>
      <c r="BM94" s="303"/>
      <c r="BN94" s="303"/>
      <c r="BO94" s="303"/>
      <c r="BP94" s="303"/>
      <c r="BQ94" s="303"/>
      <c r="BR94" s="303"/>
      <c r="BS94" s="303"/>
      <c r="BT94" s="303"/>
      <c r="BU94" s="303"/>
      <c r="BV94" s="303"/>
      <c r="BW94" s="303"/>
      <c r="BX94" s="303"/>
      <c r="BY94" s="303"/>
      <c r="BZ94" s="303"/>
      <c r="CA94" s="303"/>
      <c r="CB94" s="304"/>
      <c r="CC94" s="297"/>
      <c r="CD94" s="297"/>
      <c r="CE94" s="297"/>
      <c r="CF94" s="297"/>
      <c r="CG94" s="297"/>
      <c r="CH94" s="297"/>
      <c r="CI94" s="297"/>
      <c r="CJ94" s="175"/>
      <c r="CK94" s="305"/>
      <c r="CL94" s="306"/>
      <c r="CM94" s="306"/>
      <c r="CN94" s="306"/>
      <c r="CO94" s="306"/>
      <c r="CP94" s="306"/>
      <c r="CQ94" s="306"/>
      <c r="CR94" s="306"/>
      <c r="CS94" s="306"/>
      <c r="CU94" s="306"/>
      <c r="CV94" s="306"/>
      <c r="CW94" s="306"/>
      <c r="CX94" s="306"/>
      <c r="CY94" s="306"/>
      <c r="CZ94" s="306"/>
      <c r="DA94" s="306"/>
      <c r="DB94" s="306"/>
      <c r="DC94" s="306"/>
      <c r="DE94" s="306"/>
      <c r="DF94" s="306"/>
      <c r="DG94" s="306"/>
      <c r="DH94" s="306"/>
      <c r="DI94" s="306"/>
      <c r="DJ94" s="306"/>
      <c r="DK94" s="232"/>
      <c r="DL94" s="232"/>
      <c r="DN94" s="307">
        <f t="shared" si="10"/>
        <v>0</v>
      </c>
      <c r="DO94" s="307">
        <f t="shared" si="10"/>
        <v>0</v>
      </c>
      <c r="DP94" s="173">
        <f t="shared" si="11"/>
        <v>0</v>
      </c>
    </row>
    <row r="95" spans="1:120">
      <c r="A95" s="168">
        <v>3429</v>
      </c>
      <c r="B95" s="2">
        <v>139520</v>
      </c>
      <c r="C95" s="2" t="s">
        <v>237</v>
      </c>
      <c r="D95" s="175"/>
      <c r="E95" s="267">
        <v>0</v>
      </c>
      <c r="F95" s="267">
        <v>0</v>
      </c>
      <c r="G95" s="267">
        <v>0</v>
      </c>
      <c r="H95" s="267">
        <v>0</v>
      </c>
      <c r="I95" s="267">
        <v>0</v>
      </c>
      <c r="J95" s="267">
        <v>0</v>
      </c>
      <c r="K95" s="267">
        <v>0</v>
      </c>
      <c r="L95" s="267">
        <f t="shared" si="6"/>
        <v>0</v>
      </c>
      <c r="M95" s="267">
        <f t="shared" si="7"/>
        <v>0</v>
      </c>
      <c r="N95" s="175"/>
      <c r="O95" s="297">
        <v>0</v>
      </c>
      <c r="P95" s="297">
        <v>0</v>
      </c>
      <c r="Q95" s="297">
        <v>0</v>
      </c>
      <c r="R95" s="297">
        <v>0</v>
      </c>
      <c r="S95" s="297">
        <v>0</v>
      </c>
      <c r="T95" s="297">
        <v>0</v>
      </c>
      <c r="U95" s="297">
        <v>0</v>
      </c>
      <c r="V95" s="297">
        <f t="shared" si="8"/>
        <v>0</v>
      </c>
      <c r="W95" s="297">
        <f t="shared" si="9"/>
        <v>0</v>
      </c>
      <c r="X95" s="175"/>
      <c r="Y95" s="298"/>
      <c r="Z95" s="298"/>
      <c r="AA95" s="298"/>
      <c r="AB95" s="298"/>
      <c r="AC95" s="298"/>
      <c r="AD95" s="298"/>
      <c r="AE95" s="298"/>
      <c r="AF95" s="299"/>
      <c r="AG95" s="298"/>
      <c r="AH95" s="215"/>
      <c r="AI95" s="300"/>
      <c r="AJ95" s="300"/>
      <c r="AK95" s="300"/>
      <c r="AL95" s="300"/>
      <c r="AM95" s="300"/>
      <c r="AN95" s="300"/>
      <c r="AO95" s="300"/>
      <c r="AP95" s="300"/>
      <c r="AR95" s="301"/>
      <c r="AS95" s="301"/>
      <c r="AT95" s="301"/>
      <c r="AU95" s="301"/>
      <c r="AV95" s="301"/>
      <c r="AW95" s="301"/>
      <c r="AX95" s="301"/>
      <c r="AY95" s="301"/>
      <c r="AZ95" s="302"/>
      <c r="BA95" s="300"/>
      <c r="BB95" s="300"/>
      <c r="BC95" s="300"/>
      <c r="BD95" s="300"/>
      <c r="BE95" s="300"/>
      <c r="BF95" s="300"/>
      <c r="BG95" s="300"/>
      <c r="BH95" s="300"/>
      <c r="BI95" s="215"/>
      <c r="BJ95" s="303"/>
      <c r="BK95" s="303"/>
      <c r="BL95" s="303"/>
      <c r="BM95" s="303"/>
      <c r="BN95" s="303"/>
      <c r="BO95" s="303"/>
      <c r="BP95" s="303"/>
      <c r="BQ95" s="303"/>
      <c r="BR95" s="303"/>
      <c r="BS95" s="303"/>
      <c r="BT95" s="303"/>
      <c r="BU95" s="303"/>
      <c r="BV95" s="303"/>
      <c r="BW95" s="303"/>
      <c r="BX95" s="303"/>
      <c r="BY95" s="303"/>
      <c r="BZ95" s="303"/>
      <c r="CA95" s="303"/>
      <c r="CB95" s="304"/>
      <c r="CC95" s="297"/>
      <c r="CD95" s="297"/>
      <c r="CE95" s="297"/>
      <c r="CF95" s="297"/>
      <c r="CG95" s="297"/>
      <c r="CH95" s="297"/>
      <c r="CI95" s="297"/>
      <c r="CJ95" s="175"/>
      <c r="CK95" s="305"/>
      <c r="CL95" s="306"/>
      <c r="CM95" s="306"/>
      <c r="CN95" s="306"/>
      <c r="CO95" s="306"/>
      <c r="CP95" s="306"/>
      <c r="CQ95" s="306"/>
      <c r="CR95" s="306"/>
      <c r="CS95" s="306"/>
      <c r="CU95" s="306"/>
      <c r="CV95" s="306"/>
      <c r="CW95" s="306"/>
      <c r="CX95" s="306"/>
      <c r="CY95" s="306"/>
      <c r="CZ95" s="306"/>
      <c r="DA95" s="306"/>
      <c r="DB95" s="306"/>
      <c r="DC95" s="306"/>
      <c r="DE95" s="306"/>
      <c r="DF95" s="306"/>
      <c r="DG95" s="306"/>
      <c r="DH95" s="306"/>
      <c r="DI95" s="306"/>
      <c r="DJ95" s="306"/>
      <c r="DK95" s="232"/>
      <c r="DL95" s="232"/>
      <c r="DN95" s="307">
        <f t="shared" si="10"/>
        <v>0</v>
      </c>
      <c r="DO95" s="307">
        <f t="shared" si="10"/>
        <v>0</v>
      </c>
      <c r="DP95" s="173">
        <f t="shared" si="11"/>
        <v>0</v>
      </c>
    </row>
    <row r="96" spans="1:120">
      <c r="A96" s="168">
        <v>4012</v>
      </c>
      <c r="B96" s="2">
        <v>137346</v>
      </c>
      <c r="C96" s="2" t="s">
        <v>238</v>
      </c>
      <c r="D96" s="175"/>
      <c r="E96" s="267">
        <v>0</v>
      </c>
      <c r="F96" s="267">
        <v>0</v>
      </c>
      <c r="G96" s="267">
        <v>0</v>
      </c>
      <c r="H96" s="267">
        <v>0</v>
      </c>
      <c r="I96" s="267">
        <v>0</v>
      </c>
      <c r="J96" s="267">
        <v>0</v>
      </c>
      <c r="K96" s="267">
        <v>0</v>
      </c>
      <c r="L96" s="267">
        <f t="shared" si="6"/>
        <v>0</v>
      </c>
      <c r="M96" s="267">
        <f t="shared" si="7"/>
        <v>0</v>
      </c>
      <c r="N96" s="175"/>
      <c r="O96" s="297">
        <v>0</v>
      </c>
      <c r="P96" s="297">
        <v>0</v>
      </c>
      <c r="Q96" s="297">
        <v>0</v>
      </c>
      <c r="R96" s="297">
        <v>0</v>
      </c>
      <c r="S96" s="297">
        <v>0</v>
      </c>
      <c r="T96" s="297">
        <v>0</v>
      </c>
      <c r="U96" s="297">
        <v>0</v>
      </c>
      <c r="V96" s="297">
        <f t="shared" si="8"/>
        <v>0</v>
      </c>
      <c r="W96" s="297">
        <f t="shared" si="9"/>
        <v>0</v>
      </c>
      <c r="X96" s="175"/>
      <c r="Y96" s="298"/>
      <c r="Z96" s="298"/>
      <c r="AA96" s="298"/>
      <c r="AB96" s="298"/>
      <c r="AC96" s="298"/>
      <c r="AD96" s="298"/>
      <c r="AE96" s="298"/>
      <c r="AF96" s="299"/>
      <c r="AG96" s="298"/>
      <c r="AH96" s="215"/>
      <c r="AI96" s="300"/>
      <c r="AJ96" s="300"/>
      <c r="AK96" s="300"/>
      <c r="AL96" s="300"/>
      <c r="AM96" s="300"/>
      <c r="AN96" s="300"/>
      <c r="AO96" s="300"/>
      <c r="AP96" s="300"/>
      <c r="AR96" s="301"/>
      <c r="AS96" s="301"/>
      <c r="AT96" s="301"/>
      <c r="AU96" s="301"/>
      <c r="AV96" s="301"/>
      <c r="AW96" s="301"/>
      <c r="AX96" s="301"/>
      <c r="AY96" s="301"/>
      <c r="AZ96" s="302"/>
      <c r="BA96" s="300"/>
      <c r="BB96" s="300"/>
      <c r="BC96" s="300"/>
      <c r="BD96" s="300"/>
      <c r="BE96" s="300"/>
      <c r="BF96" s="300"/>
      <c r="BG96" s="300"/>
      <c r="BH96" s="300"/>
      <c r="BI96" s="215"/>
      <c r="BJ96" s="303"/>
      <c r="BK96" s="303"/>
      <c r="BL96" s="303"/>
      <c r="BM96" s="303"/>
      <c r="BN96" s="303"/>
      <c r="BO96" s="303"/>
      <c r="BP96" s="303"/>
      <c r="BQ96" s="303"/>
      <c r="BR96" s="303"/>
      <c r="BS96" s="303"/>
      <c r="BT96" s="303"/>
      <c r="BU96" s="303"/>
      <c r="BV96" s="303"/>
      <c r="BW96" s="303"/>
      <c r="BX96" s="303"/>
      <c r="BY96" s="303"/>
      <c r="BZ96" s="303"/>
      <c r="CA96" s="303"/>
      <c r="CB96" s="304"/>
      <c r="CC96" s="297"/>
      <c r="CD96" s="297"/>
      <c r="CE96" s="297"/>
      <c r="CF96" s="297"/>
      <c r="CG96" s="297"/>
      <c r="CH96" s="297"/>
      <c r="CI96" s="297"/>
      <c r="CJ96" s="175"/>
      <c r="CK96" s="305"/>
      <c r="CL96" s="306"/>
      <c r="CM96" s="306"/>
      <c r="CN96" s="306"/>
      <c r="CO96" s="306"/>
      <c r="CP96" s="306"/>
      <c r="CQ96" s="306"/>
      <c r="CR96" s="306"/>
      <c r="CS96" s="306"/>
      <c r="CU96" s="306"/>
      <c r="CV96" s="306"/>
      <c r="CW96" s="306"/>
      <c r="CX96" s="306"/>
      <c r="CY96" s="306"/>
      <c r="CZ96" s="306"/>
      <c r="DA96" s="306"/>
      <c r="DB96" s="306"/>
      <c r="DC96" s="306"/>
      <c r="DE96" s="306"/>
      <c r="DF96" s="306"/>
      <c r="DG96" s="306"/>
      <c r="DH96" s="306"/>
      <c r="DI96" s="306"/>
      <c r="DJ96" s="306"/>
      <c r="DK96" s="232"/>
      <c r="DL96" s="232"/>
      <c r="DN96" s="307">
        <f t="shared" si="10"/>
        <v>0</v>
      </c>
      <c r="DO96" s="307">
        <f t="shared" si="10"/>
        <v>0</v>
      </c>
      <c r="DP96" s="173">
        <f t="shared" si="11"/>
        <v>0</v>
      </c>
    </row>
    <row r="97" spans="1:120">
      <c r="A97" s="168">
        <v>2434</v>
      </c>
      <c r="B97" s="2">
        <v>141270</v>
      </c>
      <c r="C97" s="2" t="s">
        <v>239</v>
      </c>
      <c r="D97" s="175"/>
      <c r="E97" s="267">
        <v>0</v>
      </c>
      <c r="F97" s="267">
        <v>1729.6499999999999</v>
      </c>
      <c r="G97" s="267">
        <v>75925.200000000012</v>
      </c>
      <c r="H97" s="267">
        <v>2915.25</v>
      </c>
      <c r="I97" s="267">
        <v>1193.7147368421054</v>
      </c>
      <c r="J97" s="267">
        <v>2605.1999999999998</v>
      </c>
      <c r="K97" s="267">
        <v>0</v>
      </c>
      <c r="L97" s="267">
        <f t="shared" si="6"/>
        <v>84369.014736842102</v>
      </c>
      <c r="M97" s="267">
        <f t="shared" si="7"/>
        <v>67495.211789473688</v>
      </c>
      <c r="N97" s="175"/>
      <c r="O97" s="297">
        <v>0</v>
      </c>
      <c r="P97" s="297">
        <v>0</v>
      </c>
      <c r="Q97" s="297">
        <v>40411.800000000003</v>
      </c>
      <c r="R97" s="297">
        <v>896.99999999999989</v>
      </c>
      <c r="S97" s="297">
        <v>149.24</v>
      </c>
      <c r="T97" s="297">
        <v>1912.9499999999998</v>
      </c>
      <c r="U97" s="297">
        <v>0</v>
      </c>
      <c r="V97" s="297">
        <f t="shared" si="8"/>
        <v>43370.99</v>
      </c>
      <c r="W97" s="297">
        <f t="shared" si="9"/>
        <v>34696.792000000001</v>
      </c>
      <c r="X97" s="175"/>
      <c r="Y97" s="298"/>
      <c r="Z97" s="298"/>
      <c r="AA97" s="298"/>
      <c r="AB97" s="298"/>
      <c r="AC97" s="298"/>
      <c r="AD97" s="298"/>
      <c r="AE97" s="298"/>
      <c r="AF97" s="299"/>
      <c r="AG97" s="298"/>
      <c r="AH97" s="215"/>
      <c r="AI97" s="300"/>
      <c r="AJ97" s="300"/>
      <c r="AK97" s="300"/>
      <c r="AL97" s="300"/>
      <c r="AM97" s="300"/>
      <c r="AN97" s="300"/>
      <c r="AO97" s="300"/>
      <c r="AP97" s="300"/>
      <c r="AR97" s="301"/>
      <c r="AS97" s="301"/>
      <c r="AT97" s="301"/>
      <c r="AU97" s="301"/>
      <c r="AV97" s="301"/>
      <c r="AW97" s="301"/>
      <c r="AX97" s="301"/>
      <c r="AY97" s="301"/>
      <c r="AZ97" s="302"/>
      <c r="BA97" s="300"/>
      <c r="BB97" s="300"/>
      <c r="BC97" s="300"/>
      <c r="BD97" s="300"/>
      <c r="BE97" s="300"/>
      <c r="BF97" s="300"/>
      <c r="BG97" s="300"/>
      <c r="BH97" s="300"/>
      <c r="BI97" s="215"/>
      <c r="BJ97" s="303"/>
      <c r="BK97" s="303"/>
      <c r="BL97" s="303"/>
      <c r="BM97" s="303"/>
      <c r="BN97" s="303"/>
      <c r="BO97" s="303"/>
      <c r="BP97" s="303"/>
      <c r="BQ97" s="303"/>
      <c r="BR97" s="303"/>
      <c r="BS97" s="303"/>
      <c r="BT97" s="303"/>
      <c r="BU97" s="303"/>
      <c r="BV97" s="303"/>
      <c r="BW97" s="303"/>
      <c r="BX97" s="303"/>
      <c r="BY97" s="303"/>
      <c r="BZ97" s="303"/>
      <c r="CA97" s="303"/>
      <c r="CB97" s="304"/>
      <c r="CC97" s="297"/>
      <c r="CD97" s="297"/>
      <c r="CE97" s="297"/>
      <c r="CF97" s="297"/>
      <c r="CG97" s="297"/>
      <c r="CH97" s="297"/>
      <c r="CI97" s="297"/>
      <c r="CJ97" s="175"/>
      <c r="CK97" s="305"/>
      <c r="CL97" s="306"/>
      <c r="CM97" s="306"/>
      <c r="CN97" s="306"/>
      <c r="CO97" s="306"/>
      <c r="CP97" s="306"/>
      <c r="CQ97" s="306"/>
      <c r="CR97" s="306"/>
      <c r="CS97" s="306"/>
      <c r="CU97" s="306"/>
      <c r="CV97" s="306"/>
      <c r="CW97" s="306"/>
      <c r="CX97" s="306"/>
      <c r="CY97" s="306"/>
      <c r="CZ97" s="306"/>
      <c r="DA97" s="306"/>
      <c r="DB97" s="306"/>
      <c r="DC97" s="306"/>
      <c r="DE97" s="306"/>
      <c r="DF97" s="306"/>
      <c r="DG97" s="306"/>
      <c r="DH97" s="306"/>
      <c r="DI97" s="306"/>
      <c r="DJ97" s="306"/>
      <c r="DK97" s="232"/>
      <c r="DL97" s="232"/>
      <c r="DN97" s="307">
        <f t="shared" si="10"/>
        <v>127740.00473684211</v>
      </c>
      <c r="DO97" s="307">
        <f t="shared" si="10"/>
        <v>0</v>
      </c>
      <c r="DP97" s="173">
        <f t="shared" si="11"/>
        <v>127740.00473684211</v>
      </c>
    </row>
    <row r="98" spans="1:120">
      <c r="A98" s="168">
        <v>3430</v>
      </c>
      <c r="B98" s="2">
        <v>143869</v>
      </c>
      <c r="C98" s="2" t="s">
        <v>240</v>
      </c>
      <c r="D98" s="175"/>
      <c r="E98" s="267">
        <v>0</v>
      </c>
      <c r="F98" s="267">
        <v>0</v>
      </c>
      <c r="G98" s="267">
        <v>0</v>
      </c>
      <c r="H98" s="267">
        <v>0</v>
      </c>
      <c r="I98" s="267">
        <v>0</v>
      </c>
      <c r="J98" s="267">
        <v>0</v>
      </c>
      <c r="K98" s="267">
        <v>0</v>
      </c>
      <c r="L98" s="267">
        <f t="shared" si="6"/>
        <v>0</v>
      </c>
      <c r="M98" s="267">
        <f t="shared" si="7"/>
        <v>0</v>
      </c>
      <c r="N98" s="175"/>
      <c r="O98" s="297">
        <v>0</v>
      </c>
      <c r="P98" s="297">
        <v>0</v>
      </c>
      <c r="Q98" s="297">
        <v>0</v>
      </c>
      <c r="R98" s="297">
        <v>0</v>
      </c>
      <c r="S98" s="297">
        <v>0</v>
      </c>
      <c r="T98" s="297">
        <v>0</v>
      </c>
      <c r="U98" s="297">
        <v>0</v>
      </c>
      <c r="V98" s="297">
        <f t="shared" si="8"/>
        <v>0</v>
      </c>
      <c r="W98" s="297">
        <f t="shared" si="9"/>
        <v>0</v>
      </c>
      <c r="X98" s="175"/>
      <c r="Y98" s="298"/>
      <c r="Z98" s="298"/>
      <c r="AA98" s="298"/>
      <c r="AB98" s="298"/>
      <c r="AC98" s="298"/>
      <c r="AD98" s="298"/>
      <c r="AE98" s="298"/>
      <c r="AF98" s="299"/>
      <c r="AG98" s="298"/>
      <c r="AH98" s="215"/>
      <c r="AI98" s="300"/>
      <c r="AJ98" s="300"/>
      <c r="AK98" s="300"/>
      <c r="AL98" s="300"/>
      <c r="AM98" s="300"/>
      <c r="AN98" s="300"/>
      <c r="AO98" s="300"/>
      <c r="AP98" s="300"/>
      <c r="AR98" s="301"/>
      <c r="AS98" s="301"/>
      <c r="AT98" s="301"/>
      <c r="AU98" s="301"/>
      <c r="AV98" s="301"/>
      <c r="AW98" s="301"/>
      <c r="AX98" s="301"/>
      <c r="AY98" s="301"/>
      <c r="AZ98" s="302"/>
      <c r="BA98" s="300"/>
      <c r="BB98" s="300"/>
      <c r="BC98" s="300"/>
      <c r="BD98" s="300"/>
      <c r="BE98" s="300"/>
      <c r="BF98" s="300"/>
      <c r="BG98" s="300"/>
      <c r="BH98" s="300"/>
      <c r="BI98" s="215"/>
      <c r="BJ98" s="303"/>
      <c r="BK98" s="303"/>
      <c r="BL98" s="303"/>
      <c r="BM98" s="303"/>
      <c r="BN98" s="303"/>
      <c r="BO98" s="303"/>
      <c r="BP98" s="303"/>
      <c r="BQ98" s="303"/>
      <c r="BR98" s="303"/>
      <c r="BS98" s="303"/>
      <c r="BT98" s="303"/>
      <c r="BU98" s="303"/>
      <c r="BV98" s="303"/>
      <c r="BW98" s="303"/>
      <c r="BX98" s="303"/>
      <c r="BY98" s="303"/>
      <c r="BZ98" s="303"/>
      <c r="CA98" s="303"/>
      <c r="CB98" s="304"/>
      <c r="CC98" s="297"/>
      <c r="CD98" s="297"/>
      <c r="CE98" s="297"/>
      <c r="CF98" s="297"/>
      <c r="CG98" s="297"/>
      <c r="CH98" s="297"/>
      <c r="CI98" s="297"/>
      <c r="CJ98" s="175"/>
      <c r="CK98" s="305"/>
      <c r="CL98" s="306"/>
      <c r="CM98" s="306"/>
      <c r="CN98" s="306"/>
      <c r="CO98" s="306"/>
      <c r="CP98" s="306"/>
      <c r="CQ98" s="306"/>
      <c r="CR98" s="306"/>
      <c r="CS98" s="306"/>
      <c r="CU98" s="306"/>
      <c r="CV98" s="306"/>
      <c r="CW98" s="306"/>
      <c r="CX98" s="306"/>
      <c r="CY98" s="306"/>
      <c r="CZ98" s="306"/>
      <c r="DA98" s="306"/>
      <c r="DB98" s="306"/>
      <c r="DC98" s="306"/>
      <c r="DE98" s="306"/>
      <c r="DF98" s="306"/>
      <c r="DG98" s="306"/>
      <c r="DH98" s="306"/>
      <c r="DI98" s="306"/>
      <c r="DJ98" s="306"/>
      <c r="DK98" s="232"/>
      <c r="DL98" s="232"/>
      <c r="DN98" s="307">
        <f t="shared" si="10"/>
        <v>0</v>
      </c>
      <c r="DO98" s="307">
        <f t="shared" si="10"/>
        <v>0</v>
      </c>
      <c r="DP98" s="173">
        <f t="shared" si="11"/>
        <v>0</v>
      </c>
    </row>
    <row r="99" spans="1:120">
      <c r="A99" s="168">
        <v>2429</v>
      </c>
      <c r="B99" s="2">
        <v>149305</v>
      </c>
      <c r="C99" s="2" t="s">
        <v>241</v>
      </c>
      <c r="D99" s="175"/>
      <c r="E99" s="267">
        <v>0</v>
      </c>
      <c r="F99" s="267">
        <v>0</v>
      </c>
      <c r="G99" s="267">
        <v>61230</v>
      </c>
      <c r="H99" s="267">
        <v>1345.5</v>
      </c>
      <c r="I99" s="267">
        <v>596.75473684210522</v>
      </c>
      <c r="J99" s="267">
        <v>31.2</v>
      </c>
      <c r="K99" s="267">
        <v>0</v>
      </c>
      <c r="L99" s="267">
        <f t="shared" si="6"/>
        <v>63203.454736842104</v>
      </c>
      <c r="M99" s="267">
        <f t="shared" si="7"/>
        <v>50562.763789473684</v>
      </c>
      <c r="N99" s="175"/>
      <c r="O99" s="297">
        <v>0</v>
      </c>
      <c r="P99" s="297">
        <v>0</v>
      </c>
      <c r="Q99" s="297">
        <v>23267.4</v>
      </c>
      <c r="R99" s="297">
        <v>448.49999999999994</v>
      </c>
      <c r="S99" s="297">
        <v>74.62</v>
      </c>
      <c r="T99" s="297">
        <v>0</v>
      </c>
      <c r="U99" s="297">
        <v>0</v>
      </c>
      <c r="V99" s="297">
        <f t="shared" si="8"/>
        <v>23790.52</v>
      </c>
      <c r="W99" s="297">
        <f t="shared" si="9"/>
        <v>19032.416000000001</v>
      </c>
      <c r="X99" s="175"/>
      <c r="Y99" s="298"/>
      <c r="Z99" s="298"/>
      <c r="AA99" s="298"/>
      <c r="AB99" s="298"/>
      <c r="AC99" s="298"/>
      <c r="AD99" s="298"/>
      <c r="AE99" s="298"/>
      <c r="AF99" s="299"/>
      <c r="AG99" s="298"/>
      <c r="AH99" s="215"/>
      <c r="AI99" s="300"/>
      <c r="AJ99" s="300"/>
      <c r="AK99" s="300"/>
      <c r="AL99" s="300"/>
      <c r="AM99" s="300"/>
      <c r="AN99" s="300"/>
      <c r="AO99" s="300"/>
      <c r="AP99" s="300"/>
      <c r="AR99" s="301"/>
      <c r="AS99" s="301"/>
      <c r="AT99" s="301"/>
      <c r="AU99" s="301"/>
      <c r="AV99" s="301"/>
      <c r="AW99" s="301"/>
      <c r="AX99" s="301"/>
      <c r="AY99" s="301"/>
      <c r="AZ99" s="302"/>
      <c r="BA99" s="300"/>
      <c r="BB99" s="300"/>
      <c r="BC99" s="300"/>
      <c r="BD99" s="300"/>
      <c r="BE99" s="300"/>
      <c r="BF99" s="300"/>
      <c r="BG99" s="300"/>
      <c r="BH99" s="300"/>
      <c r="BI99" s="215"/>
      <c r="BJ99" s="303"/>
      <c r="BK99" s="303"/>
      <c r="BL99" s="303"/>
      <c r="BM99" s="303"/>
      <c r="BN99" s="303"/>
      <c r="BO99" s="303"/>
      <c r="BP99" s="303"/>
      <c r="BQ99" s="303"/>
      <c r="BR99" s="303"/>
      <c r="BS99" s="303"/>
      <c r="BT99" s="303"/>
      <c r="BU99" s="303"/>
      <c r="BV99" s="303"/>
      <c r="BW99" s="303"/>
      <c r="BX99" s="303"/>
      <c r="BY99" s="303"/>
      <c r="BZ99" s="303"/>
      <c r="CA99" s="303"/>
      <c r="CB99" s="304"/>
      <c r="CC99" s="297"/>
      <c r="CD99" s="297"/>
      <c r="CE99" s="297"/>
      <c r="CF99" s="297"/>
      <c r="CG99" s="297"/>
      <c r="CH99" s="297"/>
      <c r="CI99" s="297"/>
      <c r="CJ99" s="175"/>
      <c r="CK99" s="305"/>
      <c r="CL99" s="306"/>
      <c r="CM99" s="306"/>
      <c r="CN99" s="306"/>
      <c r="CO99" s="306"/>
      <c r="CP99" s="306"/>
      <c r="CQ99" s="306"/>
      <c r="CR99" s="306"/>
      <c r="CS99" s="306"/>
      <c r="CU99" s="306"/>
      <c r="CV99" s="306"/>
      <c r="CW99" s="306"/>
      <c r="CX99" s="306"/>
      <c r="CY99" s="306"/>
      <c r="CZ99" s="306"/>
      <c r="DA99" s="306"/>
      <c r="DB99" s="306"/>
      <c r="DC99" s="306"/>
      <c r="DE99" s="306"/>
      <c r="DF99" s="306"/>
      <c r="DG99" s="306"/>
      <c r="DH99" s="306"/>
      <c r="DI99" s="306"/>
      <c r="DJ99" s="306"/>
      <c r="DK99" s="232"/>
      <c r="DL99" s="232"/>
      <c r="DN99" s="307">
        <f t="shared" si="10"/>
        <v>86993.974736842094</v>
      </c>
      <c r="DO99" s="307">
        <f t="shared" si="10"/>
        <v>0</v>
      </c>
      <c r="DP99" s="173">
        <f t="shared" si="11"/>
        <v>86993.974736842094</v>
      </c>
    </row>
    <row r="100" spans="1:120">
      <c r="A100" s="168">
        <v>2288</v>
      </c>
      <c r="B100" s="2">
        <v>149607</v>
      </c>
      <c r="C100" s="2" t="s">
        <v>242</v>
      </c>
      <c r="D100" s="175"/>
      <c r="E100" s="267">
        <v>0</v>
      </c>
      <c r="F100" s="267">
        <v>0</v>
      </c>
      <c r="G100" s="267">
        <v>0</v>
      </c>
      <c r="H100" s="267">
        <v>0</v>
      </c>
      <c r="I100" s="267">
        <v>0</v>
      </c>
      <c r="J100" s="267">
        <v>0</v>
      </c>
      <c r="K100" s="267">
        <v>0</v>
      </c>
      <c r="L100" s="267">
        <f t="shared" si="6"/>
        <v>0</v>
      </c>
      <c r="M100" s="267">
        <f t="shared" si="7"/>
        <v>0</v>
      </c>
      <c r="N100" s="175"/>
      <c r="O100" s="297">
        <v>0</v>
      </c>
      <c r="P100" s="297">
        <v>0</v>
      </c>
      <c r="Q100" s="297">
        <v>0</v>
      </c>
      <c r="R100" s="297">
        <v>0</v>
      </c>
      <c r="S100" s="297">
        <v>0</v>
      </c>
      <c r="T100" s="297">
        <v>0</v>
      </c>
      <c r="U100" s="297">
        <v>0</v>
      </c>
      <c r="V100" s="297">
        <f t="shared" si="8"/>
        <v>0</v>
      </c>
      <c r="W100" s="297">
        <f t="shared" si="9"/>
        <v>0</v>
      </c>
      <c r="X100" s="175"/>
      <c r="Y100" s="298"/>
      <c r="Z100" s="298"/>
      <c r="AA100" s="298"/>
      <c r="AB100" s="298"/>
      <c r="AC100" s="298"/>
      <c r="AD100" s="298"/>
      <c r="AE100" s="298"/>
      <c r="AF100" s="299"/>
      <c r="AG100" s="298"/>
      <c r="AH100" s="215"/>
      <c r="AI100" s="300"/>
      <c r="AJ100" s="300"/>
      <c r="AK100" s="300"/>
      <c r="AL100" s="300"/>
      <c r="AM100" s="300"/>
      <c r="AN100" s="300"/>
      <c r="AO100" s="300"/>
      <c r="AP100" s="300"/>
      <c r="AR100" s="301"/>
      <c r="AS100" s="301"/>
      <c r="AT100" s="301"/>
      <c r="AU100" s="301"/>
      <c r="AV100" s="301"/>
      <c r="AW100" s="301"/>
      <c r="AX100" s="301"/>
      <c r="AY100" s="301"/>
      <c r="AZ100" s="302"/>
      <c r="BA100" s="300"/>
      <c r="BB100" s="300"/>
      <c r="BC100" s="300"/>
      <c r="BD100" s="300"/>
      <c r="BE100" s="300"/>
      <c r="BF100" s="300"/>
      <c r="BG100" s="300"/>
      <c r="BH100" s="300"/>
      <c r="BI100" s="215"/>
      <c r="BJ100" s="303"/>
      <c r="BK100" s="303"/>
      <c r="BL100" s="303"/>
      <c r="BM100" s="303"/>
      <c r="BN100" s="303"/>
      <c r="BO100" s="303"/>
      <c r="BP100" s="303"/>
      <c r="BQ100" s="303"/>
      <c r="BR100" s="303"/>
      <c r="BS100" s="303"/>
      <c r="BT100" s="303"/>
      <c r="BU100" s="303"/>
      <c r="BV100" s="303"/>
      <c r="BW100" s="303"/>
      <c r="BX100" s="303"/>
      <c r="BY100" s="303"/>
      <c r="BZ100" s="303"/>
      <c r="CA100" s="303"/>
      <c r="CB100" s="304"/>
      <c r="CC100" s="297"/>
      <c r="CD100" s="297"/>
      <c r="CE100" s="297"/>
      <c r="CF100" s="297"/>
      <c r="CG100" s="297"/>
      <c r="CH100" s="297"/>
      <c r="CI100" s="297"/>
      <c r="CJ100" s="175"/>
      <c r="CK100" s="305"/>
      <c r="CL100" s="306"/>
      <c r="CM100" s="306"/>
      <c r="CN100" s="306"/>
      <c r="CO100" s="306"/>
      <c r="CP100" s="306"/>
      <c r="CQ100" s="306"/>
      <c r="CR100" s="306"/>
      <c r="CS100" s="306"/>
      <c r="CU100" s="306"/>
      <c r="CV100" s="306"/>
      <c r="CW100" s="306"/>
      <c r="CX100" s="306"/>
      <c r="CY100" s="306"/>
      <c r="CZ100" s="306"/>
      <c r="DA100" s="306"/>
      <c r="DB100" s="306"/>
      <c r="DC100" s="306"/>
      <c r="DE100" s="306"/>
      <c r="DF100" s="306"/>
      <c r="DG100" s="306"/>
      <c r="DH100" s="306"/>
      <c r="DI100" s="306"/>
      <c r="DJ100" s="306"/>
      <c r="DK100" s="232"/>
      <c r="DL100" s="232"/>
      <c r="DN100" s="307">
        <f t="shared" si="10"/>
        <v>0</v>
      </c>
      <c r="DO100" s="307">
        <f t="shared" si="10"/>
        <v>0</v>
      </c>
      <c r="DP100" s="173">
        <f t="shared" si="11"/>
        <v>0</v>
      </c>
    </row>
    <row r="101" spans="1:120">
      <c r="A101" s="168">
        <v>3402</v>
      </c>
      <c r="B101" s="2">
        <v>140525</v>
      </c>
      <c r="C101" s="2" t="s">
        <v>243</v>
      </c>
      <c r="D101" s="175"/>
      <c r="E101" s="267">
        <v>0</v>
      </c>
      <c r="F101" s="267">
        <v>0</v>
      </c>
      <c r="G101" s="267">
        <v>0</v>
      </c>
      <c r="H101" s="267">
        <v>0</v>
      </c>
      <c r="I101" s="267">
        <v>0</v>
      </c>
      <c r="J101" s="267">
        <v>0</v>
      </c>
      <c r="K101" s="267">
        <v>0</v>
      </c>
      <c r="L101" s="267">
        <f t="shared" si="6"/>
        <v>0</v>
      </c>
      <c r="M101" s="267">
        <f t="shared" si="7"/>
        <v>0</v>
      </c>
      <c r="N101" s="175"/>
      <c r="O101" s="297">
        <v>0</v>
      </c>
      <c r="P101" s="297">
        <v>0</v>
      </c>
      <c r="Q101" s="297">
        <v>0</v>
      </c>
      <c r="R101" s="297">
        <v>0</v>
      </c>
      <c r="S101" s="297">
        <v>0</v>
      </c>
      <c r="T101" s="297">
        <v>0</v>
      </c>
      <c r="U101" s="297">
        <v>0</v>
      </c>
      <c r="V101" s="297">
        <f t="shared" si="8"/>
        <v>0</v>
      </c>
      <c r="W101" s="297">
        <f t="shared" si="9"/>
        <v>0</v>
      </c>
      <c r="X101" s="175"/>
      <c r="Y101" s="298"/>
      <c r="Z101" s="298"/>
      <c r="AA101" s="298"/>
      <c r="AB101" s="298"/>
      <c r="AC101" s="298"/>
      <c r="AD101" s="298"/>
      <c r="AE101" s="298"/>
      <c r="AF101" s="299"/>
      <c r="AG101" s="298"/>
      <c r="AH101" s="215"/>
      <c r="AI101" s="300"/>
      <c r="AJ101" s="300"/>
      <c r="AK101" s="300"/>
      <c r="AL101" s="300"/>
      <c r="AM101" s="300"/>
      <c r="AN101" s="300"/>
      <c r="AO101" s="300"/>
      <c r="AP101" s="300"/>
      <c r="AR101" s="301"/>
      <c r="AS101" s="301"/>
      <c r="AT101" s="301"/>
      <c r="AU101" s="301"/>
      <c r="AV101" s="301"/>
      <c r="AW101" s="301"/>
      <c r="AX101" s="301"/>
      <c r="AY101" s="301"/>
      <c r="AZ101" s="302"/>
      <c r="BA101" s="300"/>
      <c r="BB101" s="300"/>
      <c r="BC101" s="300"/>
      <c r="BD101" s="300"/>
      <c r="BE101" s="300"/>
      <c r="BF101" s="300"/>
      <c r="BG101" s="300"/>
      <c r="BH101" s="300"/>
      <c r="BI101" s="215"/>
      <c r="BJ101" s="303"/>
      <c r="BK101" s="303"/>
      <c r="BL101" s="303"/>
      <c r="BM101" s="303"/>
      <c r="BN101" s="303"/>
      <c r="BO101" s="303"/>
      <c r="BP101" s="303"/>
      <c r="BQ101" s="303"/>
      <c r="BR101" s="303"/>
      <c r="BS101" s="303"/>
      <c r="BT101" s="303"/>
      <c r="BU101" s="303"/>
      <c r="BV101" s="303"/>
      <c r="BW101" s="303"/>
      <c r="BX101" s="303"/>
      <c r="BY101" s="303"/>
      <c r="BZ101" s="303"/>
      <c r="CA101" s="303"/>
      <c r="CB101" s="304"/>
      <c r="CC101" s="297"/>
      <c r="CD101" s="297"/>
      <c r="CE101" s="297"/>
      <c r="CF101" s="297"/>
      <c r="CG101" s="297"/>
      <c r="CH101" s="297"/>
      <c r="CI101" s="297"/>
      <c r="CJ101" s="175"/>
      <c r="CK101" s="305"/>
      <c r="CL101" s="306"/>
      <c r="CM101" s="306"/>
      <c r="CN101" s="306"/>
      <c r="CO101" s="306"/>
      <c r="CP101" s="306"/>
      <c r="CQ101" s="306"/>
      <c r="CR101" s="306"/>
      <c r="CS101" s="306"/>
      <c r="CU101" s="306"/>
      <c r="CV101" s="306"/>
      <c r="CW101" s="306"/>
      <c r="CX101" s="306"/>
      <c r="CY101" s="306"/>
      <c r="CZ101" s="306"/>
      <c r="DA101" s="306"/>
      <c r="DB101" s="306"/>
      <c r="DC101" s="306"/>
      <c r="DE101" s="306"/>
      <c r="DF101" s="306"/>
      <c r="DG101" s="306"/>
      <c r="DH101" s="306"/>
      <c r="DI101" s="306"/>
      <c r="DJ101" s="306"/>
      <c r="DK101" s="232"/>
      <c r="DL101" s="232"/>
      <c r="DN101" s="307">
        <f t="shared" si="10"/>
        <v>0</v>
      </c>
      <c r="DO101" s="307">
        <f t="shared" si="10"/>
        <v>0</v>
      </c>
      <c r="DP101" s="173">
        <f t="shared" si="11"/>
        <v>0</v>
      </c>
    </row>
    <row r="102" spans="1:120">
      <c r="A102" s="168">
        <v>2199</v>
      </c>
      <c r="B102" s="2">
        <v>147009</v>
      </c>
      <c r="C102" s="2" t="s">
        <v>244</v>
      </c>
      <c r="D102" s="175"/>
      <c r="E102" s="267">
        <v>0</v>
      </c>
      <c r="F102" s="267">
        <v>0</v>
      </c>
      <c r="G102" s="267">
        <v>0</v>
      </c>
      <c r="H102" s="267">
        <v>0</v>
      </c>
      <c r="I102" s="267">
        <v>0</v>
      </c>
      <c r="J102" s="267">
        <v>0</v>
      </c>
      <c r="K102" s="267">
        <v>0</v>
      </c>
      <c r="L102" s="267">
        <f t="shared" si="6"/>
        <v>0</v>
      </c>
      <c r="M102" s="267">
        <f t="shared" si="7"/>
        <v>0</v>
      </c>
      <c r="N102" s="175"/>
      <c r="O102" s="297">
        <v>0</v>
      </c>
      <c r="P102" s="297">
        <v>0</v>
      </c>
      <c r="Q102" s="297">
        <v>0</v>
      </c>
      <c r="R102" s="297">
        <v>0</v>
      </c>
      <c r="S102" s="297">
        <v>0</v>
      </c>
      <c r="T102" s="297">
        <v>0</v>
      </c>
      <c r="U102" s="297">
        <v>0</v>
      </c>
      <c r="V102" s="297">
        <f t="shared" si="8"/>
        <v>0</v>
      </c>
      <c r="W102" s="297">
        <f t="shared" si="9"/>
        <v>0</v>
      </c>
      <c r="X102" s="175"/>
      <c r="Y102" s="298"/>
      <c r="Z102" s="298"/>
      <c r="AA102" s="298"/>
      <c r="AB102" s="298"/>
      <c r="AC102" s="298"/>
      <c r="AD102" s="298"/>
      <c r="AE102" s="298"/>
      <c r="AF102" s="299"/>
      <c r="AG102" s="298"/>
      <c r="AH102" s="215"/>
      <c r="AI102" s="300"/>
      <c r="AJ102" s="300"/>
      <c r="AK102" s="300"/>
      <c r="AL102" s="300"/>
      <c r="AM102" s="300"/>
      <c r="AN102" s="300"/>
      <c r="AO102" s="300"/>
      <c r="AP102" s="300"/>
      <c r="AR102" s="301"/>
      <c r="AS102" s="301"/>
      <c r="AT102" s="301"/>
      <c r="AU102" s="301"/>
      <c r="AV102" s="301"/>
      <c r="AW102" s="301"/>
      <c r="AX102" s="301"/>
      <c r="AY102" s="301"/>
      <c r="AZ102" s="302"/>
      <c r="BA102" s="300"/>
      <c r="BB102" s="300"/>
      <c r="BC102" s="300"/>
      <c r="BD102" s="300"/>
      <c r="BE102" s="300"/>
      <c r="BF102" s="300"/>
      <c r="BG102" s="300"/>
      <c r="BH102" s="300"/>
      <c r="BI102" s="215"/>
      <c r="BJ102" s="303"/>
      <c r="BK102" s="303"/>
      <c r="BL102" s="303"/>
      <c r="BM102" s="303"/>
      <c r="BN102" s="303"/>
      <c r="BO102" s="303"/>
      <c r="BP102" s="303"/>
      <c r="BQ102" s="303"/>
      <c r="BR102" s="303"/>
      <c r="BS102" s="303"/>
      <c r="BT102" s="303"/>
      <c r="BU102" s="303"/>
      <c r="BV102" s="303"/>
      <c r="BW102" s="303"/>
      <c r="BX102" s="303"/>
      <c r="BY102" s="303"/>
      <c r="BZ102" s="303"/>
      <c r="CA102" s="303"/>
      <c r="CB102" s="304"/>
      <c r="CC102" s="297"/>
      <c r="CD102" s="297"/>
      <c r="CE102" s="297"/>
      <c r="CF102" s="297"/>
      <c r="CG102" s="297"/>
      <c r="CH102" s="297"/>
      <c r="CI102" s="297"/>
      <c r="CJ102" s="175"/>
      <c r="CK102" s="305"/>
      <c r="CL102" s="306"/>
      <c r="CM102" s="306"/>
      <c r="CN102" s="306"/>
      <c r="CO102" s="306"/>
      <c r="CP102" s="306"/>
      <c r="CQ102" s="306"/>
      <c r="CR102" s="306"/>
      <c r="CS102" s="306"/>
      <c r="CU102" s="306"/>
      <c r="CV102" s="306"/>
      <c r="CW102" s="306"/>
      <c r="CX102" s="306"/>
      <c r="CY102" s="306"/>
      <c r="CZ102" s="306"/>
      <c r="DA102" s="306"/>
      <c r="DB102" s="306"/>
      <c r="DC102" s="306"/>
      <c r="DE102" s="306"/>
      <c r="DF102" s="306"/>
      <c r="DG102" s="306"/>
      <c r="DH102" s="306"/>
      <c r="DI102" s="306"/>
      <c r="DJ102" s="306"/>
      <c r="DK102" s="232"/>
      <c r="DL102" s="232"/>
      <c r="DN102" s="307">
        <f t="shared" si="10"/>
        <v>0</v>
      </c>
      <c r="DO102" s="307">
        <f t="shared" si="10"/>
        <v>0</v>
      </c>
      <c r="DP102" s="173">
        <f t="shared" si="11"/>
        <v>0</v>
      </c>
    </row>
    <row r="103" spans="1:120">
      <c r="A103" s="168">
        <v>4026</v>
      </c>
      <c r="B103" s="2">
        <v>144719</v>
      </c>
      <c r="C103" s="2" t="s">
        <v>245</v>
      </c>
      <c r="D103" s="175"/>
      <c r="E103" s="267">
        <v>0</v>
      </c>
      <c r="F103" s="267">
        <v>0</v>
      </c>
      <c r="G103" s="267">
        <v>0</v>
      </c>
      <c r="H103" s="267">
        <v>0</v>
      </c>
      <c r="I103" s="267">
        <v>0</v>
      </c>
      <c r="J103" s="267">
        <v>0</v>
      </c>
      <c r="K103" s="267">
        <v>0</v>
      </c>
      <c r="L103" s="267">
        <f t="shared" si="6"/>
        <v>0</v>
      </c>
      <c r="M103" s="267">
        <f t="shared" si="7"/>
        <v>0</v>
      </c>
      <c r="N103" s="175"/>
      <c r="O103" s="297">
        <v>0</v>
      </c>
      <c r="P103" s="297">
        <v>0</v>
      </c>
      <c r="Q103" s="297">
        <v>0</v>
      </c>
      <c r="R103" s="297">
        <v>0</v>
      </c>
      <c r="S103" s="297">
        <v>0</v>
      </c>
      <c r="T103" s="297">
        <v>0</v>
      </c>
      <c r="U103" s="297">
        <v>0</v>
      </c>
      <c r="V103" s="297">
        <f t="shared" si="8"/>
        <v>0</v>
      </c>
      <c r="W103" s="297">
        <f t="shared" si="9"/>
        <v>0</v>
      </c>
      <c r="X103" s="175"/>
      <c r="Y103" s="298"/>
      <c r="Z103" s="298"/>
      <c r="AA103" s="298"/>
      <c r="AB103" s="298"/>
      <c r="AC103" s="298"/>
      <c r="AD103" s="298"/>
      <c r="AE103" s="298"/>
      <c r="AF103" s="299"/>
      <c r="AG103" s="298"/>
      <c r="AH103" s="215"/>
      <c r="AI103" s="300"/>
      <c r="AJ103" s="300"/>
      <c r="AK103" s="300"/>
      <c r="AL103" s="300"/>
      <c r="AM103" s="300"/>
      <c r="AN103" s="300"/>
      <c r="AO103" s="300"/>
      <c r="AP103" s="300"/>
      <c r="AR103" s="301"/>
      <c r="AS103" s="301"/>
      <c r="AT103" s="301"/>
      <c r="AU103" s="301"/>
      <c r="AV103" s="301"/>
      <c r="AW103" s="301"/>
      <c r="AX103" s="301"/>
      <c r="AY103" s="301"/>
      <c r="AZ103" s="302"/>
      <c r="BA103" s="300"/>
      <c r="BB103" s="300"/>
      <c r="BC103" s="300"/>
      <c r="BD103" s="300"/>
      <c r="BE103" s="300"/>
      <c r="BF103" s="300"/>
      <c r="BG103" s="300"/>
      <c r="BH103" s="300"/>
      <c r="BI103" s="215"/>
      <c r="BJ103" s="303"/>
      <c r="BK103" s="303"/>
      <c r="BL103" s="303"/>
      <c r="BM103" s="303"/>
      <c r="BN103" s="303"/>
      <c r="BO103" s="303"/>
      <c r="BP103" s="303"/>
      <c r="BQ103" s="303"/>
      <c r="BR103" s="303"/>
      <c r="BS103" s="303"/>
      <c r="BT103" s="303"/>
      <c r="BU103" s="303"/>
      <c r="BV103" s="303"/>
      <c r="BW103" s="303"/>
      <c r="BX103" s="303"/>
      <c r="BY103" s="303"/>
      <c r="BZ103" s="303"/>
      <c r="CA103" s="303"/>
      <c r="CB103" s="304"/>
      <c r="CC103" s="297"/>
      <c r="CD103" s="297"/>
      <c r="CE103" s="297"/>
      <c r="CF103" s="297"/>
      <c r="CG103" s="297"/>
      <c r="CH103" s="297"/>
      <c r="CI103" s="297"/>
      <c r="CJ103" s="175"/>
      <c r="CK103" s="305"/>
      <c r="CL103" s="306"/>
      <c r="CM103" s="306"/>
      <c r="CN103" s="306"/>
      <c r="CO103" s="306"/>
      <c r="CP103" s="306"/>
      <c r="CQ103" s="306"/>
      <c r="CR103" s="306"/>
      <c r="CS103" s="306"/>
      <c r="CU103" s="306"/>
      <c r="CV103" s="306"/>
      <c r="CW103" s="306"/>
      <c r="CX103" s="306"/>
      <c r="CY103" s="306"/>
      <c r="CZ103" s="306"/>
      <c r="DA103" s="306"/>
      <c r="DB103" s="306"/>
      <c r="DC103" s="306"/>
      <c r="DE103" s="306"/>
      <c r="DF103" s="306"/>
      <c r="DG103" s="306"/>
      <c r="DH103" s="306"/>
      <c r="DI103" s="306"/>
      <c r="DJ103" s="306"/>
      <c r="DK103" s="232"/>
      <c r="DL103" s="232"/>
      <c r="DN103" s="307">
        <f t="shared" si="10"/>
        <v>0</v>
      </c>
      <c r="DO103" s="307">
        <f t="shared" si="10"/>
        <v>0</v>
      </c>
      <c r="DP103" s="173">
        <f t="shared" si="11"/>
        <v>0</v>
      </c>
    </row>
    <row r="104" spans="1:120">
      <c r="A104" s="168">
        <v>3303</v>
      </c>
      <c r="B104" s="2">
        <v>140463</v>
      </c>
      <c r="C104" s="2" t="s">
        <v>246</v>
      </c>
      <c r="D104" s="175"/>
      <c r="E104" s="267">
        <v>0</v>
      </c>
      <c r="F104" s="267">
        <v>0</v>
      </c>
      <c r="G104" s="267">
        <v>0</v>
      </c>
      <c r="H104" s="267">
        <v>0</v>
      </c>
      <c r="I104" s="267">
        <v>0</v>
      </c>
      <c r="J104" s="267">
        <v>0</v>
      </c>
      <c r="K104" s="267">
        <v>0</v>
      </c>
      <c r="L104" s="267">
        <f t="shared" si="6"/>
        <v>0</v>
      </c>
      <c r="M104" s="267">
        <f t="shared" si="7"/>
        <v>0</v>
      </c>
      <c r="N104" s="175"/>
      <c r="O104" s="297">
        <v>0</v>
      </c>
      <c r="P104" s="297">
        <v>0</v>
      </c>
      <c r="Q104" s="297">
        <v>0</v>
      </c>
      <c r="R104" s="297">
        <v>0</v>
      </c>
      <c r="S104" s="297">
        <v>0</v>
      </c>
      <c r="T104" s="297">
        <v>0</v>
      </c>
      <c r="U104" s="297">
        <v>0</v>
      </c>
      <c r="V104" s="297">
        <f t="shared" si="8"/>
        <v>0</v>
      </c>
      <c r="W104" s="297">
        <f t="shared" si="9"/>
        <v>0</v>
      </c>
      <c r="X104" s="175"/>
      <c r="Y104" s="298"/>
      <c r="Z104" s="298"/>
      <c r="AA104" s="298"/>
      <c r="AB104" s="298"/>
      <c r="AC104" s="298"/>
      <c r="AD104" s="298"/>
      <c r="AE104" s="298"/>
      <c r="AF104" s="299"/>
      <c r="AG104" s="298"/>
      <c r="AH104" s="215"/>
      <c r="AI104" s="300"/>
      <c r="AJ104" s="300"/>
      <c r="AK104" s="300"/>
      <c r="AL104" s="300"/>
      <c r="AM104" s="300"/>
      <c r="AN104" s="300"/>
      <c r="AO104" s="300"/>
      <c r="AP104" s="300"/>
      <c r="AR104" s="301"/>
      <c r="AS104" s="301"/>
      <c r="AT104" s="301"/>
      <c r="AU104" s="301"/>
      <c r="AV104" s="301"/>
      <c r="AW104" s="301"/>
      <c r="AX104" s="301"/>
      <c r="AY104" s="301"/>
      <c r="AZ104" s="302"/>
      <c r="BA104" s="300"/>
      <c r="BB104" s="300"/>
      <c r="BC104" s="300"/>
      <c r="BD104" s="300"/>
      <c r="BE104" s="300"/>
      <c r="BF104" s="300"/>
      <c r="BG104" s="300"/>
      <c r="BH104" s="300"/>
      <c r="BI104" s="215"/>
      <c r="BJ104" s="303"/>
      <c r="BK104" s="303"/>
      <c r="BL104" s="303"/>
      <c r="BM104" s="303"/>
      <c r="BN104" s="303"/>
      <c r="BO104" s="303"/>
      <c r="BP104" s="303"/>
      <c r="BQ104" s="303"/>
      <c r="BR104" s="303"/>
      <c r="BS104" s="303"/>
      <c r="BT104" s="303"/>
      <c r="BU104" s="303"/>
      <c r="BV104" s="303"/>
      <c r="BW104" s="303"/>
      <c r="BX104" s="303"/>
      <c r="BY104" s="303"/>
      <c r="BZ104" s="303"/>
      <c r="CA104" s="303"/>
      <c r="CB104" s="304"/>
      <c r="CC104" s="297"/>
      <c r="CD104" s="297"/>
      <c r="CE104" s="297"/>
      <c r="CF104" s="297"/>
      <c r="CG104" s="297"/>
      <c r="CH104" s="297"/>
      <c r="CI104" s="297"/>
      <c r="CJ104" s="175"/>
      <c r="CK104" s="305"/>
      <c r="CL104" s="306"/>
      <c r="CM104" s="306"/>
      <c r="CN104" s="306"/>
      <c r="CO104" s="306"/>
      <c r="CP104" s="306"/>
      <c r="CQ104" s="306"/>
      <c r="CR104" s="306"/>
      <c r="CS104" s="306"/>
      <c r="CU104" s="306"/>
      <c r="CV104" s="306"/>
      <c r="CW104" s="306"/>
      <c r="CX104" s="306"/>
      <c r="CY104" s="306"/>
      <c r="CZ104" s="306"/>
      <c r="DA104" s="306"/>
      <c r="DB104" s="306"/>
      <c r="DC104" s="306"/>
      <c r="DE104" s="306"/>
      <c r="DF104" s="306"/>
      <c r="DG104" s="306"/>
      <c r="DH104" s="306"/>
      <c r="DI104" s="306"/>
      <c r="DJ104" s="306"/>
      <c r="DK104" s="232"/>
      <c r="DL104" s="232"/>
      <c r="DN104" s="307">
        <f t="shared" si="10"/>
        <v>0</v>
      </c>
      <c r="DO104" s="307">
        <f t="shared" si="10"/>
        <v>0</v>
      </c>
      <c r="DP104" s="173">
        <f t="shared" si="11"/>
        <v>0</v>
      </c>
    </row>
    <row r="105" spans="1:120">
      <c r="A105" s="168">
        <v>4241</v>
      </c>
      <c r="B105" s="2">
        <v>137034</v>
      </c>
      <c r="C105" s="2" t="s">
        <v>247</v>
      </c>
      <c r="D105" s="175"/>
      <c r="E105" s="267">
        <v>0</v>
      </c>
      <c r="F105" s="267">
        <v>0</v>
      </c>
      <c r="G105" s="267">
        <v>0</v>
      </c>
      <c r="H105" s="267">
        <v>0</v>
      </c>
      <c r="I105" s="267">
        <v>0</v>
      </c>
      <c r="J105" s="267">
        <v>0</v>
      </c>
      <c r="K105" s="267">
        <v>0</v>
      </c>
      <c r="L105" s="267">
        <f t="shared" si="6"/>
        <v>0</v>
      </c>
      <c r="M105" s="267">
        <f t="shared" si="7"/>
        <v>0</v>
      </c>
      <c r="N105" s="175"/>
      <c r="O105" s="297">
        <v>0</v>
      </c>
      <c r="P105" s="297">
        <v>0</v>
      </c>
      <c r="Q105" s="297">
        <v>0</v>
      </c>
      <c r="R105" s="297">
        <v>0</v>
      </c>
      <c r="S105" s="297">
        <v>0</v>
      </c>
      <c r="T105" s="297">
        <v>0</v>
      </c>
      <c r="U105" s="297">
        <v>0</v>
      </c>
      <c r="V105" s="297">
        <f t="shared" si="8"/>
        <v>0</v>
      </c>
      <c r="W105" s="297">
        <f t="shared" si="9"/>
        <v>0</v>
      </c>
      <c r="X105" s="175"/>
      <c r="Y105" s="298"/>
      <c r="Z105" s="298"/>
      <c r="AA105" s="298"/>
      <c r="AB105" s="298"/>
      <c r="AC105" s="298"/>
      <c r="AD105" s="298"/>
      <c r="AE105" s="298"/>
      <c r="AF105" s="299"/>
      <c r="AG105" s="298"/>
      <c r="AH105" s="215"/>
      <c r="AI105" s="300"/>
      <c r="AJ105" s="300"/>
      <c r="AK105" s="300"/>
      <c r="AL105" s="300"/>
      <c r="AM105" s="300"/>
      <c r="AN105" s="300"/>
      <c r="AO105" s="300"/>
      <c r="AP105" s="300"/>
      <c r="AR105" s="301"/>
      <c r="AS105" s="301"/>
      <c r="AT105" s="301"/>
      <c r="AU105" s="301"/>
      <c r="AV105" s="301"/>
      <c r="AW105" s="301"/>
      <c r="AX105" s="301"/>
      <c r="AY105" s="301"/>
      <c r="AZ105" s="302"/>
      <c r="BA105" s="300"/>
      <c r="BB105" s="300"/>
      <c r="BC105" s="300"/>
      <c r="BD105" s="300"/>
      <c r="BE105" s="300"/>
      <c r="BF105" s="300"/>
      <c r="BG105" s="300"/>
      <c r="BH105" s="300"/>
      <c r="BI105" s="215"/>
      <c r="BJ105" s="303"/>
      <c r="BK105" s="303"/>
      <c r="BL105" s="303"/>
      <c r="BM105" s="303"/>
      <c r="BN105" s="303"/>
      <c r="BO105" s="303"/>
      <c r="BP105" s="303"/>
      <c r="BQ105" s="303"/>
      <c r="BR105" s="303"/>
      <c r="BS105" s="303"/>
      <c r="BT105" s="303"/>
      <c r="BU105" s="303"/>
      <c r="BV105" s="303"/>
      <c r="BW105" s="303"/>
      <c r="BX105" s="303"/>
      <c r="BY105" s="303"/>
      <c r="BZ105" s="303"/>
      <c r="CA105" s="303"/>
      <c r="CB105" s="304"/>
      <c r="CC105" s="297"/>
      <c r="CD105" s="297"/>
      <c r="CE105" s="297"/>
      <c r="CF105" s="297"/>
      <c r="CG105" s="297"/>
      <c r="CH105" s="297"/>
      <c r="CI105" s="297"/>
      <c r="CJ105" s="175"/>
      <c r="CK105" s="305"/>
      <c r="CL105" s="306"/>
      <c r="CM105" s="306"/>
      <c r="CN105" s="306"/>
      <c r="CO105" s="306"/>
      <c r="CP105" s="306"/>
      <c r="CQ105" s="306"/>
      <c r="CR105" s="306"/>
      <c r="CS105" s="306"/>
      <c r="CU105" s="306"/>
      <c r="CV105" s="306"/>
      <c r="CW105" s="306"/>
      <c r="CX105" s="306"/>
      <c r="CY105" s="306"/>
      <c r="CZ105" s="306"/>
      <c r="DA105" s="306"/>
      <c r="DB105" s="306"/>
      <c r="DC105" s="306"/>
      <c r="DE105" s="306"/>
      <c r="DF105" s="306"/>
      <c r="DG105" s="306"/>
      <c r="DH105" s="306"/>
      <c r="DI105" s="306"/>
      <c r="DJ105" s="306"/>
      <c r="DK105" s="232"/>
      <c r="DL105" s="232"/>
      <c r="DN105" s="307">
        <f t="shared" si="10"/>
        <v>0</v>
      </c>
      <c r="DO105" s="307">
        <f t="shared" si="10"/>
        <v>0</v>
      </c>
      <c r="DP105" s="173">
        <f t="shared" si="11"/>
        <v>0</v>
      </c>
    </row>
    <row r="106" spans="1:120">
      <c r="A106" s="168">
        <v>7063</v>
      </c>
      <c r="B106" s="2">
        <v>139526</v>
      </c>
      <c r="C106" s="2" t="s">
        <v>248</v>
      </c>
      <c r="D106" s="175"/>
      <c r="E106" s="267"/>
      <c r="F106" s="267"/>
      <c r="G106" s="267"/>
      <c r="H106" s="267"/>
      <c r="I106" s="267"/>
      <c r="J106" s="267"/>
      <c r="K106" s="267"/>
      <c r="L106" s="267"/>
      <c r="M106" s="267"/>
      <c r="N106" s="175"/>
      <c r="O106" s="297"/>
      <c r="P106" s="297"/>
      <c r="Q106" s="297"/>
      <c r="R106" s="297"/>
      <c r="S106" s="297"/>
      <c r="T106" s="297"/>
      <c r="U106" s="297"/>
      <c r="V106" s="297"/>
      <c r="W106" s="297"/>
      <c r="X106" s="175"/>
      <c r="Y106" s="298"/>
      <c r="Z106" s="298"/>
      <c r="AA106" s="298"/>
      <c r="AB106" s="298"/>
      <c r="AC106" s="298"/>
      <c r="AD106" s="298"/>
      <c r="AE106" s="298"/>
      <c r="AF106" s="299"/>
      <c r="AG106" s="298"/>
      <c r="AH106" s="215"/>
      <c r="AI106" s="300"/>
      <c r="AJ106" s="300"/>
      <c r="AK106" s="300"/>
      <c r="AL106" s="300"/>
      <c r="AM106" s="300"/>
      <c r="AN106" s="300"/>
      <c r="AO106" s="300"/>
      <c r="AP106" s="300"/>
      <c r="AR106" s="301"/>
      <c r="AS106" s="301"/>
      <c r="AT106" s="301"/>
      <c r="AU106" s="301"/>
      <c r="AV106" s="301"/>
      <c r="AW106" s="301"/>
      <c r="AX106" s="301"/>
      <c r="AY106" s="301"/>
      <c r="AZ106" s="302"/>
      <c r="BA106" s="300"/>
      <c r="BB106" s="300"/>
      <c r="BC106" s="300"/>
      <c r="BD106" s="300"/>
      <c r="BE106" s="300"/>
      <c r="BF106" s="300"/>
      <c r="BG106" s="300"/>
      <c r="BH106" s="300"/>
      <c r="BI106" s="215"/>
      <c r="BJ106" s="303"/>
      <c r="BK106" s="303"/>
      <c r="BL106" s="303"/>
      <c r="BM106" s="303"/>
      <c r="BN106" s="303"/>
      <c r="BO106" s="303"/>
      <c r="BP106" s="303"/>
      <c r="BQ106" s="303"/>
      <c r="BR106" s="303"/>
      <c r="BS106" s="303"/>
      <c r="BT106" s="303"/>
      <c r="BU106" s="303"/>
      <c r="BV106" s="303"/>
      <c r="BW106" s="303"/>
      <c r="BX106" s="303"/>
      <c r="BY106" s="303"/>
      <c r="BZ106" s="303"/>
      <c r="CA106" s="303"/>
      <c r="CB106" s="304"/>
      <c r="CC106" s="297"/>
      <c r="CD106" s="297"/>
      <c r="CE106" s="297"/>
      <c r="CF106" s="297"/>
      <c r="CG106" s="297"/>
      <c r="CH106" s="297"/>
      <c r="CI106" s="297"/>
      <c r="CJ106" s="175"/>
      <c r="CK106" s="305"/>
      <c r="CL106" s="306"/>
      <c r="CM106" s="306"/>
      <c r="CN106" s="306"/>
      <c r="CO106" s="306"/>
      <c r="CP106" s="306"/>
      <c r="CQ106" s="306"/>
      <c r="CR106" s="306"/>
      <c r="CS106" s="306"/>
      <c r="CU106" s="306"/>
      <c r="CV106" s="306"/>
      <c r="CW106" s="306"/>
      <c r="CX106" s="306"/>
      <c r="CY106" s="306"/>
      <c r="CZ106" s="306"/>
      <c r="DA106" s="306"/>
      <c r="DB106" s="306"/>
      <c r="DC106" s="306"/>
      <c r="DE106" s="306"/>
      <c r="DF106" s="306"/>
      <c r="DG106" s="306"/>
      <c r="DH106" s="306"/>
      <c r="DI106" s="306"/>
      <c r="DJ106" s="306"/>
      <c r="DK106" s="232"/>
      <c r="DL106" s="232"/>
      <c r="DN106" s="307">
        <f t="shared" si="10"/>
        <v>0</v>
      </c>
      <c r="DO106" s="307">
        <f t="shared" si="10"/>
        <v>0</v>
      </c>
      <c r="DP106" s="173">
        <f t="shared" si="11"/>
        <v>0</v>
      </c>
    </row>
    <row r="107" spans="1:120">
      <c r="A107" s="168">
        <v>2111</v>
      </c>
      <c r="B107" s="2">
        <v>142353</v>
      </c>
      <c r="C107" s="2" t="s">
        <v>249</v>
      </c>
      <c r="D107" s="175"/>
      <c r="E107" s="267">
        <v>0</v>
      </c>
      <c r="F107" s="267">
        <v>0</v>
      </c>
      <c r="G107" s="267">
        <v>0</v>
      </c>
      <c r="H107" s="267">
        <v>0</v>
      </c>
      <c r="I107" s="267">
        <v>0</v>
      </c>
      <c r="J107" s="267">
        <v>0</v>
      </c>
      <c r="K107" s="267">
        <v>0</v>
      </c>
      <c r="L107" s="267">
        <f t="shared" si="6"/>
        <v>0</v>
      </c>
      <c r="M107" s="267">
        <f t="shared" si="7"/>
        <v>0</v>
      </c>
      <c r="N107" s="175"/>
      <c r="O107" s="297">
        <v>0</v>
      </c>
      <c r="P107" s="297">
        <v>0</v>
      </c>
      <c r="Q107" s="297">
        <v>0</v>
      </c>
      <c r="R107" s="297">
        <v>0</v>
      </c>
      <c r="S107" s="297">
        <v>0</v>
      </c>
      <c r="T107" s="297">
        <v>0</v>
      </c>
      <c r="U107" s="297">
        <v>0</v>
      </c>
      <c r="V107" s="297">
        <f t="shared" si="8"/>
        <v>0</v>
      </c>
      <c r="W107" s="297">
        <f t="shared" si="9"/>
        <v>0</v>
      </c>
      <c r="X107" s="175"/>
      <c r="Y107" s="298"/>
      <c r="Z107" s="298"/>
      <c r="AA107" s="298"/>
      <c r="AB107" s="298"/>
      <c r="AC107" s="298"/>
      <c r="AD107" s="298"/>
      <c r="AE107" s="298"/>
      <c r="AF107" s="299"/>
      <c r="AG107" s="298"/>
      <c r="AH107" s="215"/>
      <c r="AI107" s="300"/>
      <c r="AJ107" s="300"/>
      <c r="AK107" s="300"/>
      <c r="AL107" s="300"/>
      <c r="AM107" s="300"/>
      <c r="AN107" s="300"/>
      <c r="AO107" s="300"/>
      <c r="AP107" s="300"/>
      <c r="AR107" s="301"/>
      <c r="AS107" s="301"/>
      <c r="AT107" s="301"/>
      <c r="AU107" s="301"/>
      <c r="AV107" s="301"/>
      <c r="AW107" s="301"/>
      <c r="AX107" s="301"/>
      <c r="AY107" s="301"/>
      <c r="AZ107" s="302"/>
      <c r="BA107" s="300"/>
      <c r="BB107" s="300"/>
      <c r="BC107" s="300"/>
      <c r="BD107" s="300"/>
      <c r="BE107" s="300"/>
      <c r="BF107" s="300"/>
      <c r="BG107" s="300"/>
      <c r="BH107" s="300"/>
      <c r="BI107" s="215"/>
      <c r="BJ107" s="303"/>
      <c r="BK107" s="303"/>
      <c r="BL107" s="303"/>
      <c r="BM107" s="303"/>
      <c r="BN107" s="303"/>
      <c r="BO107" s="303"/>
      <c r="BP107" s="303"/>
      <c r="BQ107" s="303"/>
      <c r="BR107" s="303"/>
      <c r="BS107" s="303"/>
      <c r="BT107" s="303"/>
      <c r="BU107" s="303"/>
      <c r="BV107" s="303"/>
      <c r="BW107" s="303"/>
      <c r="BX107" s="303"/>
      <c r="BY107" s="303"/>
      <c r="BZ107" s="303"/>
      <c r="CA107" s="303"/>
      <c r="CB107" s="304"/>
      <c r="CC107" s="297"/>
      <c r="CD107" s="297"/>
      <c r="CE107" s="297"/>
      <c r="CF107" s="297"/>
      <c r="CG107" s="297"/>
      <c r="CH107" s="297"/>
      <c r="CI107" s="297"/>
      <c r="CJ107" s="175"/>
      <c r="CK107" s="305"/>
      <c r="CL107" s="306"/>
      <c r="CM107" s="306"/>
      <c r="CN107" s="306"/>
      <c r="CO107" s="306"/>
      <c r="CP107" s="306"/>
      <c r="CQ107" s="306"/>
      <c r="CR107" s="306"/>
      <c r="CS107" s="306"/>
      <c r="CU107" s="306"/>
      <c r="CV107" s="306"/>
      <c r="CW107" s="306"/>
      <c r="CX107" s="306"/>
      <c r="CY107" s="306"/>
      <c r="CZ107" s="306"/>
      <c r="DA107" s="306"/>
      <c r="DB107" s="306"/>
      <c r="DC107" s="306"/>
      <c r="DE107" s="306"/>
      <c r="DF107" s="306"/>
      <c r="DG107" s="306"/>
      <c r="DH107" s="306"/>
      <c r="DI107" s="306"/>
      <c r="DJ107" s="306"/>
      <c r="DK107" s="232"/>
      <c r="DL107" s="232"/>
      <c r="DN107" s="307">
        <f t="shared" si="10"/>
        <v>0</v>
      </c>
      <c r="DO107" s="307">
        <f t="shared" si="10"/>
        <v>0</v>
      </c>
      <c r="DP107" s="173">
        <f t="shared" si="11"/>
        <v>0</v>
      </c>
    </row>
    <row r="108" spans="1:120">
      <c r="A108" s="168">
        <v>4016</v>
      </c>
      <c r="B108" s="2">
        <v>141003</v>
      </c>
      <c r="C108" s="2" t="s">
        <v>250</v>
      </c>
      <c r="D108" s="175"/>
      <c r="E108" s="267">
        <v>0</v>
      </c>
      <c r="F108" s="267">
        <v>0</v>
      </c>
      <c r="G108" s="267">
        <v>0</v>
      </c>
      <c r="H108" s="267">
        <v>0</v>
      </c>
      <c r="I108" s="267">
        <v>0</v>
      </c>
      <c r="J108" s="267">
        <v>0</v>
      </c>
      <c r="K108" s="267">
        <v>0</v>
      </c>
      <c r="L108" s="267">
        <f t="shared" si="6"/>
        <v>0</v>
      </c>
      <c r="M108" s="267">
        <f t="shared" si="7"/>
        <v>0</v>
      </c>
      <c r="N108" s="175"/>
      <c r="O108" s="297">
        <v>0</v>
      </c>
      <c r="P108" s="297">
        <v>0</v>
      </c>
      <c r="Q108" s="297">
        <v>0</v>
      </c>
      <c r="R108" s="297">
        <v>0</v>
      </c>
      <c r="S108" s="297">
        <v>0</v>
      </c>
      <c r="T108" s="297">
        <v>0</v>
      </c>
      <c r="U108" s="297">
        <v>0</v>
      </c>
      <c r="V108" s="297">
        <f t="shared" si="8"/>
        <v>0</v>
      </c>
      <c r="W108" s="297">
        <f t="shared" si="9"/>
        <v>0</v>
      </c>
      <c r="X108" s="175"/>
      <c r="Y108" s="298"/>
      <c r="Z108" s="298"/>
      <c r="AA108" s="298"/>
      <c r="AB108" s="298"/>
      <c r="AC108" s="298"/>
      <c r="AD108" s="298"/>
      <c r="AE108" s="298"/>
      <c r="AF108" s="299"/>
      <c r="AG108" s="298"/>
      <c r="AH108" s="215"/>
      <c r="AI108" s="300"/>
      <c r="AJ108" s="300"/>
      <c r="AK108" s="300"/>
      <c r="AL108" s="300"/>
      <c r="AM108" s="300"/>
      <c r="AN108" s="300"/>
      <c r="AO108" s="300"/>
      <c r="AP108" s="300"/>
      <c r="AR108" s="301"/>
      <c r="AS108" s="301"/>
      <c r="AT108" s="301"/>
      <c r="AU108" s="301"/>
      <c r="AV108" s="301"/>
      <c r="AW108" s="301"/>
      <c r="AX108" s="301"/>
      <c r="AY108" s="301"/>
      <c r="AZ108" s="302"/>
      <c r="BA108" s="300"/>
      <c r="BB108" s="300"/>
      <c r="BC108" s="300"/>
      <c r="BD108" s="300"/>
      <c r="BE108" s="300"/>
      <c r="BF108" s="300"/>
      <c r="BG108" s="300"/>
      <c r="BH108" s="300"/>
      <c r="BI108" s="215"/>
      <c r="BJ108" s="303"/>
      <c r="BK108" s="303"/>
      <c r="BL108" s="303"/>
      <c r="BM108" s="303"/>
      <c r="BN108" s="303"/>
      <c r="BO108" s="303"/>
      <c r="BP108" s="303"/>
      <c r="BQ108" s="303"/>
      <c r="BR108" s="303"/>
      <c r="BS108" s="303"/>
      <c r="BT108" s="303"/>
      <c r="BU108" s="303"/>
      <c r="BV108" s="303"/>
      <c r="BW108" s="303"/>
      <c r="BX108" s="303"/>
      <c r="BY108" s="303"/>
      <c r="BZ108" s="303"/>
      <c r="CA108" s="303"/>
      <c r="CB108" s="304"/>
      <c r="CC108" s="297"/>
      <c r="CD108" s="297"/>
      <c r="CE108" s="297"/>
      <c r="CF108" s="297"/>
      <c r="CG108" s="297"/>
      <c r="CH108" s="297"/>
      <c r="CI108" s="297"/>
      <c r="CJ108" s="175"/>
      <c r="CK108" s="305"/>
      <c r="CL108" s="306"/>
      <c r="CM108" s="306"/>
      <c r="CN108" s="306"/>
      <c r="CO108" s="306"/>
      <c r="CP108" s="306"/>
      <c r="CQ108" s="306"/>
      <c r="CR108" s="306"/>
      <c r="CS108" s="306"/>
      <c r="CU108" s="306"/>
      <c r="CV108" s="306"/>
      <c r="CW108" s="306"/>
      <c r="CX108" s="306"/>
      <c r="CY108" s="306"/>
      <c r="CZ108" s="306"/>
      <c r="DA108" s="306"/>
      <c r="DB108" s="306"/>
      <c r="DC108" s="306"/>
      <c r="DE108" s="306"/>
      <c r="DF108" s="306"/>
      <c r="DG108" s="306"/>
      <c r="DH108" s="306"/>
      <c r="DI108" s="306"/>
      <c r="DJ108" s="306"/>
      <c r="DK108" s="232"/>
      <c r="DL108" s="232"/>
      <c r="DN108" s="307">
        <f t="shared" si="10"/>
        <v>0</v>
      </c>
      <c r="DO108" s="307">
        <f t="shared" si="10"/>
        <v>0</v>
      </c>
      <c r="DP108" s="173">
        <f t="shared" si="11"/>
        <v>0</v>
      </c>
    </row>
    <row r="109" spans="1:120">
      <c r="A109" s="168">
        <v>5408</v>
      </c>
      <c r="B109" s="2">
        <v>137043</v>
      </c>
      <c r="C109" s="2" t="s">
        <v>251</v>
      </c>
      <c r="D109" s="175"/>
      <c r="E109" s="267">
        <v>0</v>
      </c>
      <c r="F109" s="267">
        <v>0</v>
      </c>
      <c r="G109" s="267">
        <v>0</v>
      </c>
      <c r="H109" s="267">
        <v>0</v>
      </c>
      <c r="I109" s="267">
        <v>0</v>
      </c>
      <c r="J109" s="267">
        <v>0</v>
      </c>
      <c r="K109" s="267">
        <v>0</v>
      </c>
      <c r="L109" s="267">
        <f t="shared" si="6"/>
        <v>0</v>
      </c>
      <c r="M109" s="267">
        <f t="shared" si="7"/>
        <v>0</v>
      </c>
      <c r="N109" s="175"/>
      <c r="O109" s="297">
        <v>0</v>
      </c>
      <c r="P109" s="297">
        <v>0</v>
      </c>
      <c r="Q109" s="297">
        <v>0</v>
      </c>
      <c r="R109" s="297">
        <v>0</v>
      </c>
      <c r="S109" s="297">
        <v>0</v>
      </c>
      <c r="T109" s="297">
        <v>0</v>
      </c>
      <c r="U109" s="297">
        <v>0</v>
      </c>
      <c r="V109" s="297">
        <f t="shared" si="8"/>
        <v>0</v>
      </c>
      <c r="W109" s="297">
        <f t="shared" si="9"/>
        <v>0</v>
      </c>
      <c r="X109" s="175"/>
      <c r="Y109" s="298"/>
      <c r="Z109" s="298"/>
      <c r="AA109" s="298"/>
      <c r="AB109" s="298"/>
      <c r="AC109" s="298"/>
      <c r="AD109" s="298"/>
      <c r="AE109" s="298"/>
      <c r="AF109" s="299"/>
      <c r="AG109" s="298"/>
      <c r="AH109" s="215"/>
      <c r="AI109" s="300"/>
      <c r="AJ109" s="300"/>
      <c r="AK109" s="300"/>
      <c r="AL109" s="300"/>
      <c r="AM109" s="300"/>
      <c r="AN109" s="300"/>
      <c r="AO109" s="300"/>
      <c r="AP109" s="300"/>
      <c r="AR109" s="301"/>
      <c r="AS109" s="301"/>
      <c r="AT109" s="301"/>
      <c r="AU109" s="301"/>
      <c r="AV109" s="301"/>
      <c r="AW109" s="301"/>
      <c r="AX109" s="301"/>
      <c r="AY109" s="301"/>
      <c r="AZ109" s="302"/>
      <c r="BA109" s="300"/>
      <c r="BB109" s="300"/>
      <c r="BC109" s="300"/>
      <c r="BD109" s="300"/>
      <c r="BE109" s="300"/>
      <c r="BF109" s="300"/>
      <c r="BG109" s="300"/>
      <c r="BH109" s="300"/>
      <c r="BI109" s="215"/>
      <c r="BJ109" s="303"/>
      <c r="BK109" s="303"/>
      <c r="BL109" s="303"/>
      <c r="BM109" s="303"/>
      <c r="BN109" s="303"/>
      <c r="BO109" s="303"/>
      <c r="BP109" s="303"/>
      <c r="BQ109" s="303"/>
      <c r="BR109" s="303"/>
      <c r="BS109" s="303"/>
      <c r="BT109" s="303"/>
      <c r="BU109" s="303"/>
      <c r="BV109" s="303"/>
      <c r="BW109" s="303"/>
      <c r="BX109" s="303"/>
      <c r="BY109" s="303"/>
      <c r="BZ109" s="303"/>
      <c r="CA109" s="303"/>
      <c r="CB109" s="304"/>
      <c r="CC109" s="297"/>
      <c r="CD109" s="297"/>
      <c r="CE109" s="297"/>
      <c r="CF109" s="297"/>
      <c r="CG109" s="297"/>
      <c r="CH109" s="297"/>
      <c r="CI109" s="297"/>
      <c r="CJ109" s="175"/>
      <c r="CK109" s="305"/>
      <c r="CL109" s="306"/>
      <c r="CM109" s="306"/>
      <c r="CN109" s="306"/>
      <c r="CO109" s="306"/>
      <c r="CP109" s="306"/>
      <c r="CQ109" s="306"/>
      <c r="CR109" s="306"/>
      <c r="CS109" s="306"/>
      <c r="CU109" s="306"/>
      <c r="CV109" s="306"/>
      <c r="CW109" s="306"/>
      <c r="CX109" s="306"/>
      <c r="CY109" s="306"/>
      <c r="CZ109" s="306"/>
      <c r="DA109" s="306"/>
      <c r="DB109" s="306"/>
      <c r="DC109" s="306"/>
      <c r="DE109" s="306"/>
      <c r="DF109" s="306"/>
      <c r="DG109" s="306"/>
      <c r="DH109" s="306"/>
      <c r="DI109" s="306"/>
      <c r="DJ109" s="306"/>
      <c r="DK109" s="232"/>
      <c r="DL109" s="232"/>
      <c r="DN109" s="307">
        <f t="shared" si="10"/>
        <v>0</v>
      </c>
      <c r="DO109" s="307">
        <f t="shared" si="10"/>
        <v>0</v>
      </c>
      <c r="DP109" s="173">
        <f t="shared" si="11"/>
        <v>0</v>
      </c>
    </row>
    <row r="110" spans="1:120">
      <c r="A110" s="168">
        <v>4036</v>
      </c>
      <c r="B110" s="2">
        <v>147440</v>
      </c>
      <c r="C110" s="2" t="s">
        <v>252</v>
      </c>
      <c r="D110" s="175"/>
      <c r="E110" s="267">
        <v>0</v>
      </c>
      <c r="F110" s="267">
        <v>0</v>
      </c>
      <c r="G110" s="267">
        <v>0</v>
      </c>
      <c r="H110" s="267">
        <v>0</v>
      </c>
      <c r="I110" s="267">
        <v>0</v>
      </c>
      <c r="J110" s="267">
        <v>0</v>
      </c>
      <c r="K110" s="267">
        <v>0</v>
      </c>
      <c r="L110" s="267">
        <f t="shared" si="6"/>
        <v>0</v>
      </c>
      <c r="M110" s="267">
        <f t="shared" si="7"/>
        <v>0</v>
      </c>
      <c r="N110" s="175"/>
      <c r="O110" s="297">
        <v>0</v>
      </c>
      <c r="P110" s="297">
        <v>0</v>
      </c>
      <c r="Q110" s="297">
        <v>0</v>
      </c>
      <c r="R110" s="297">
        <v>0</v>
      </c>
      <c r="S110" s="297">
        <v>0</v>
      </c>
      <c r="T110" s="297">
        <v>0</v>
      </c>
      <c r="U110" s="297">
        <v>0</v>
      </c>
      <c r="V110" s="297">
        <f t="shared" si="8"/>
        <v>0</v>
      </c>
      <c r="W110" s="297">
        <f t="shared" si="9"/>
        <v>0</v>
      </c>
      <c r="X110" s="175"/>
      <c r="Y110" s="298"/>
      <c r="Z110" s="298"/>
      <c r="AA110" s="298"/>
      <c r="AB110" s="298"/>
      <c r="AC110" s="298"/>
      <c r="AD110" s="298"/>
      <c r="AE110" s="298"/>
      <c r="AF110" s="299"/>
      <c r="AG110" s="298"/>
      <c r="AH110" s="215"/>
      <c r="AI110" s="300"/>
      <c r="AJ110" s="300"/>
      <c r="AK110" s="300"/>
      <c r="AL110" s="300"/>
      <c r="AM110" s="300"/>
      <c r="AN110" s="300"/>
      <c r="AO110" s="300"/>
      <c r="AP110" s="300"/>
      <c r="AR110" s="301"/>
      <c r="AS110" s="301"/>
      <c r="AT110" s="301"/>
      <c r="AU110" s="301"/>
      <c r="AV110" s="301"/>
      <c r="AW110" s="301"/>
      <c r="AX110" s="301"/>
      <c r="AY110" s="301"/>
      <c r="AZ110" s="302"/>
      <c r="BA110" s="300"/>
      <c r="BB110" s="300"/>
      <c r="BC110" s="300"/>
      <c r="BD110" s="300"/>
      <c r="BE110" s="300"/>
      <c r="BF110" s="300"/>
      <c r="BG110" s="300"/>
      <c r="BH110" s="300"/>
      <c r="BI110" s="215"/>
      <c r="BJ110" s="303"/>
      <c r="BK110" s="303"/>
      <c r="BL110" s="303"/>
      <c r="BM110" s="303"/>
      <c r="BN110" s="303"/>
      <c r="BO110" s="303"/>
      <c r="BP110" s="303"/>
      <c r="BQ110" s="303"/>
      <c r="BR110" s="303"/>
      <c r="BS110" s="303"/>
      <c r="BT110" s="303"/>
      <c r="BU110" s="303"/>
      <c r="BV110" s="303"/>
      <c r="BW110" s="303"/>
      <c r="BX110" s="303"/>
      <c r="BY110" s="303"/>
      <c r="BZ110" s="303"/>
      <c r="CA110" s="303"/>
      <c r="CB110" s="304"/>
      <c r="CC110" s="297"/>
      <c r="CD110" s="297"/>
      <c r="CE110" s="297"/>
      <c r="CF110" s="297"/>
      <c r="CG110" s="297"/>
      <c r="CH110" s="297"/>
      <c r="CI110" s="297"/>
      <c r="CJ110" s="175"/>
      <c r="CK110" s="305"/>
      <c r="CL110" s="306"/>
      <c r="CM110" s="306"/>
      <c r="CN110" s="306"/>
      <c r="CO110" s="306"/>
      <c r="CP110" s="306"/>
      <c r="CQ110" s="306"/>
      <c r="CR110" s="306"/>
      <c r="CS110" s="306"/>
      <c r="CU110" s="306"/>
      <c r="CV110" s="306"/>
      <c r="CW110" s="306"/>
      <c r="CX110" s="306"/>
      <c r="CY110" s="306"/>
      <c r="CZ110" s="306"/>
      <c r="DA110" s="306"/>
      <c r="DB110" s="306"/>
      <c r="DC110" s="306"/>
      <c r="DE110" s="306"/>
      <c r="DF110" s="306"/>
      <c r="DG110" s="306"/>
      <c r="DH110" s="306"/>
      <c r="DI110" s="306"/>
      <c r="DJ110" s="306"/>
      <c r="DK110" s="232"/>
      <c r="DL110" s="232"/>
      <c r="DN110" s="307">
        <f t="shared" si="10"/>
        <v>0</v>
      </c>
      <c r="DO110" s="307">
        <f t="shared" si="10"/>
        <v>0</v>
      </c>
      <c r="DP110" s="173">
        <f t="shared" si="11"/>
        <v>0</v>
      </c>
    </row>
    <row r="111" spans="1:120">
      <c r="A111" s="168">
        <v>5407</v>
      </c>
      <c r="B111" s="2">
        <v>137045</v>
      </c>
      <c r="C111" s="2" t="s">
        <v>253</v>
      </c>
      <c r="D111" s="175"/>
      <c r="E111" s="267">
        <v>0</v>
      </c>
      <c r="F111" s="267">
        <v>0</v>
      </c>
      <c r="G111" s="267">
        <v>0</v>
      </c>
      <c r="H111" s="267">
        <v>0</v>
      </c>
      <c r="I111" s="267">
        <v>0</v>
      </c>
      <c r="J111" s="267">
        <v>0</v>
      </c>
      <c r="K111" s="267">
        <v>0</v>
      </c>
      <c r="L111" s="267">
        <f t="shared" si="6"/>
        <v>0</v>
      </c>
      <c r="M111" s="267">
        <f t="shared" si="7"/>
        <v>0</v>
      </c>
      <c r="N111" s="175"/>
      <c r="O111" s="297">
        <v>0</v>
      </c>
      <c r="P111" s="297">
        <v>0</v>
      </c>
      <c r="Q111" s="297">
        <v>0</v>
      </c>
      <c r="R111" s="297">
        <v>0</v>
      </c>
      <c r="S111" s="297">
        <v>0</v>
      </c>
      <c r="T111" s="297">
        <v>0</v>
      </c>
      <c r="U111" s="297">
        <v>0</v>
      </c>
      <c r="V111" s="297">
        <f t="shared" si="8"/>
        <v>0</v>
      </c>
      <c r="W111" s="297">
        <f t="shared" si="9"/>
        <v>0</v>
      </c>
      <c r="X111" s="175"/>
      <c r="Y111" s="298"/>
      <c r="Z111" s="298"/>
      <c r="AA111" s="298"/>
      <c r="AB111" s="298"/>
      <c r="AC111" s="298"/>
      <c r="AD111" s="298"/>
      <c r="AE111" s="298"/>
      <c r="AF111" s="299"/>
      <c r="AG111" s="298"/>
      <c r="AH111" s="215"/>
      <c r="AI111" s="300"/>
      <c r="AJ111" s="300"/>
      <c r="AK111" s="300"/>
      <c r="AL111" s="300"/>
      <c r="AM111" s="300"/>
      <c r="AN111" s="300"/>
      <c r="AO111" s="300"/>
      <c r="AP111" s="300"/>
      <c r="AR111" s="301"/>
      <c r="AS111" s="301"/>
      <c r="AT111" s="301"/>
      <c r="AU111" s="301"/>
      <c r="AV111" s="301"/>
      <c r="AW111" s="301"/>
      <c r="AX111" s="301"/>
      <c r="AY111" s="301"/>
      <c r="AZ111" s="302"/>
      <c r="BA111" s="300"/>
      <c r="BB111" s="300"/>
      <c r="BC111" s="300"/>
      <c r="BD111" s="300"/>
      <c r="BE111" s="300"/>
      <c r="BF111" s="300"/>
      <c r="BG111" s="300"/>
      <c r="BH111" s="300"/>
      <c r="BI111" s="215"/>
      <c r="BJ111" s="303"/>
      <c r="BK111" s="303"/>
      <c r="BL111" s="303"/>
      <c r="BM111" s="303"/>
      <c r="BN111" s="303"/>
      <c r="BO111" s="303"/>
      <c r="BP111" s="303"/>
      <c r="BQ111" s="303"/>
      <c r="BR111" s="303"/>
      <c r="BS111" s="303"/>
      <c r="BT111" s="303"/>
      <c r="BU111" s="303"/>
      <c r="BV111" s="303"/>
      <c r="BW111" s="303"/>
      <c r="BX111" s="303"/>
      <c r="BY111" s="303"/>
      <c r="BZ111" s="303"/>
      <c r="CA111" s="303"/>
      <c r="CB111" s="304"/>
      <c r="CC111" s="297"/>
      <c r="CD111" s="297"/>
      <c r="CE111" s="297"/>
      <c r="CF111" s="297"/>
      <c r="CG111" s="297"/>
      <c r="CH111" s="297"/>
      <c r="CI111" s="297"/>
      <c r="CJ111" s="175"/>
      <c r="CK111" s="305"/>
      <c r="CL111" s="306"/>
      <c r="CM111" s="306"/>
      <c r="CN111" s="306"/>
      <c r="CO111" s="306"/>
      <c r="CP111" s="306"/>
      <c r="CQ111" s="306"/>
      <c r="CR111" s="306"/>
      <c r="CS111" s="306"/>
      <c r="CU111" s="306"/>
      <c r="CV111" s="306"/>
      <c r="CW111" s="306"/>
      <c r="CX111" s="306"/>
      <c r="CY111" s="306"/>
      <c r="CZ111" s="306"/>
      <c r="DA111" s="306"/>
      <c r="DB111" s="306"/>
      <c r="DC111" s="306"/>
      <c r="DE111" s="306"/>
      <c r="DF111" s="306"/>
      <c r="DG111" s="306"/>
      <c r="DH111" s="306"/>
      <c r="DI111" s="306"/>
      <c r="DJ111" s="306"/>
      <c r="DK111" s="232"/>
      <c r="DL111" s="232"/>
      <c r="DN111" s="307">
        <f t="shared" si="10"/>
        <v>0</v>
      </c>
      <c r="DO111" s="307">
        <f t="shared" si="10"/>
        <v>0</v>
      </c>
      <c r="DP111" s="173">
        <f t="shared" si="11"/>
        <v>0</v>
      </c>
    </row>
    <row r="112" spans="1:120">
      <c r="A112" s="168">
        <v>5406</v>
      </c>
      <c r="B112" s="2">
        <v>137044</v>
      </c>
      <c r="C112" s="2" t="s">
        <v>254</v>
      </c>
      <c r="D112" s="175"/>
      <c r="E112" s="267">
        <v>0</v>
      </c>
      <c r="F112" s="267">
        <v>0</v>
      </c>
      <c r="G112" s="267">
        <v>0</v>
      </c>
      <c r="H112" s="267">
        <v>0</v>
      </c>
      <c r="I112" s="267">
        <v>0</v>
      </c>
      <c r="J112" s="267">
        <v>0</v>
      </c>
      <c r="K112" s="267">
        <v>0</v>
      </c>
      <c r="L112" s="267">
        <f t="shared" si="6"/>
        <v>0</v>
      </c>
      <c r="M112" s="267">
        <f t="shared" si="7"/>
        <v>0</v>
      </c>
      <c r="N112" s="175"/>
      <c r="O112" s="297">
        <v>0</v>
      </c>
      <c r="P112" s="297">
        <v>0</v>
      </c>
      <c r="Q112" s="297">
        <v>0</v>
      </c>
      <c r="R112" s="297">
        <v>0</v>
      </c>
      <c r="S112" s="297">
        <v>0</v>
      </c>
      <c r="T112" s="297">
        <v>0</v>
      </c>
      <c r="U112" s="297">
        <v>0</v>
      </c>
      <c r="V112" s="297">
        <f t="shared" si="8"/>
        <v>0</v>
      </c>
      <c r="W112" s="297">
        <f t="shared" si="9"/>
        <v>0</v>
      </c>
      <c r="X112" s="175"/>
      <c r="Y112" s="298"/>
      <c r="Z112" s="298"/>
      <c r="AA112" s="298"/>
      <c r="AB112" s="298"/>
      <c r="AC112" s="298"/>
      <c r="AD112" s="298"/>
      <c r="AE112" s="298"/>
      <c r="AF112" s="299"/>
      <c r="AG112" s="298"/>
      <c r="AH112" s="215"/>
      <c r="AI112" s="300"/>
      <c r="AJ112" s="300"/>
      <c r="AK112" s="300"/>
      <c r="AL112" s="300"/>
      <c r="AM112" s="300"/>
      <c r="AN112" s="300"/>
      <c r="AO112" s="300"/>
      <c r="AP112" s="300"/>
      <c r="AR112" s="301"/>
      <c r="AS112" s="301"/>
      <c r="AT112" s="301"/>
      <c r="AU112" s="301"/>
      <c r="AV112" s="301"/>
      <c r="AW112" s="301"/>
      <c r="AX112" s="301"/>
      <c r="AY112" s="301"/>
      <c r="AZ112" s="302"/>
      <c r="BA112" s="300"/>
      <c r="BB112" s="300"/>
      <c r="BC112" s="300"/>
      <c r="BD112" s="300"/>
      <c r="BE112" s="300"/>
      <c r="BF112" s="300"/>
      <c r="BG112" s="300"/>
      <c r="BH112" s="300"/>
      <c r="BI112" s="215"/>
      <c r="BJ112" s="303"/>
      <c r="BK112" s="303"/>
      <c r="BL112" s="303"/>
      <c r="BM112" s="303"/>
      <c r="BN112" s="303"/>
      <c r="BO112" s="303"/>
      <c r="BP112" s="303"/>
      <c r="BQ112" s="303"/>
      <c r="BR112" s="303"/>
      <c r="BS112" s="303"/>
      <c r="BT112" s="303"/>
      <c r="BU112" s="303"/>
      <c r="BV112" s="303"/>
      <c r="BW112" s="303"/>
      <c r="BX112" s="303"/>
      <c r="BY112" s="303"/>
      <c r="BZ112" s="303"/>
      <c r="CA112" s="303"/>
      <c r="CB112" s="304"/>
      <c r="CC112" s="297"/>
      <c r="CD112" s="297"/>
      <c r="CE112" s="297"/>
      <c r="CF112" s="297"/>
      <c r="CG112" s="297"/>
      <c r="CH112" s="297"/>
      <c r="CI112" s="297"/>
      <c r="CJ112" s="175"/>
      <c r="CK112" s="305"/>
      <c r="CL112" s="306"/>
      <c r="CM112" s="306"/>
      <c r="CN112" s="306"/>
      <c r="CO112" s="306"/>
      <c r="CP112" s="306"/>
      <c r="CQ112" s="306"/>
      <c r="CR112" s="306"/>
      <c r="CS112" s="306"/>
      <c r="CU112" s="306"/>
      <c r="CV112" s="306"/>
      <c r="CW112" s="306"/>
      <c r="CX112" s="306"/>
      <c r="CY112" s="306"/>
      <c r="CZ112" s="306"/>
      <c r="DA112" s="306"/>
      <c r="DB112" s="306"/>
      <c r="DC112" s="306"/>
      <c r="DE112" s="306"/>
      <c r="DF112" s="306"/>
      <c r="DG112" s="306"/>
      <c r="DH112" s="306"/>
      <c r="DI112" s="306"/>
      <c r="DJ112" s="306"/>
      <c r="DK112" s="232"/>
      <c r="DL112" s="232"/>
      <c r="DN112" s="307">
        <f t="shared" si="10"/>
        <v>0</v>
      </c>
      <c r="DO112" s="307">
        <f t="shared" si="10"/>
        <v>0</v>
      </c>
      <c r="DP112" s="173">
        <f t="shared" si="11"/>
        <v>0</v>
      </c>
    </row>
    <row r="113" spans="1:120">
      <c r="A113" s="168">
        <v>5405</v>
      </c>
      <c r="B113" s="2">
        <v>137046</v>
      </c>
      <c r="C113" s="2" t="s">
        <v>255</v>
      </c>
      <c r="D113" s="175"/>
      <c r="E113" s="267">
        <v>0</v>
      </c>
      <c r="F113" s="267">
        <v>0</v>
      </c>
      <c r="G113" s="267">
        <v>0</v>
      </c>
      <c r="H113" s="267">
        <v>0</v>
      </c>
      <c r="I113" s="267">
        <v>0</v>
      </c>
      <c r="J113" s="267">
        <v>0</v>
      </c>
      <c r="K113" s="267">
        <v>0</v>
      </c>
      <c r="L113" s="267">
        <f t="shared" si="6"/>
        <v>0</v>
      </c>
      <c r="M113" s="267">
        <f t="shared" si="7"/>
        <v>0</v>
      </c>
      <c r="N113" s="175"/>
      <c r="O113" s="297">
        <v>0</v>
      </c>
      <c r="P113" s="297">
        <v>0</v>
      </c>
      <c r="Q113" s="297">
        <v>0</v>
      </c>
      <c r="R113" s="297">
        <v>0</v>
      </c>
      <c r="S113" s="297">
        <v>0</v>
      </c>
      <c r="T113" s="297">
        <v>0</v>
      </c>
      <c r="U113" s="297">
        <v>0</v>
      </c>
      <c r="V113" s="297">
        <f t="shared" si="8"/>
        <v>0</v>
      </c>
      <c r="W113" s="297">
        <f t="shared" si="9"/>
        <v>0</v>
      </c>
      <c r="X113" s="175"/>
      <c r="Y113" s="298"/>
      <c r="Z113" s="298"/>
      <c r="AA113" s="298"/>
      <c r="AB113" s="298"/>
      <c r="AC113" s="298"/>
      <c r="AD113" s="298"/>
      <c r="AE113" s="298"/>
      <c r="AF113" s="299"/>
      <c r="AG113" s="298"/>
      <c r="AH113" s="215"/>
      <c r="AI113" s="300"/>
      <c r="AJ113" s="300"/>
      <c r="AK113" s="300"/>
      <c r="AL113" s="300"/>
      <c r="AM113" s="300"/>
      <c r="AN113" s="300"/>
      <c r="AO113" s="300"/>
      <c r="AP113" s="300"/>
      <c r="AR113" s="301"/>
      <c r="AS113" s="301"/>
      <c r="AT113" s="301"/>
      <c r="AU113" s="301"/>
      <c r="AV113" s="301"/>
      <c r="AW113" s="301"/>
      <c r="AX113" s="301"/>
      <c r="AY113" s="301"/>
      <c r="AZ113" s="302"/>
      <c r="BA113" s="300"/>
      <c r="BB113" s="300"/>
      <c r="BC113" s="300"/>
      <c r="BD113" s="300"/>
      <c r="BE113" s="300"/>
      <c r="BF113" s="300"/>
      <c r="BG113" s="300"/>
      <c r="BH113" s="300"/>
      <c r="BI113" s="215"/>
      <c r="BJ113" s="303"/>
      <c r="BK113" s="303"/>
      <c r="BL113" s="303"/>
      <c r="BM113" s="303"/>
      <c r="BN113" s="303"/>
      <c r="BO113" s="303"/>
      <c r="BP113" s="303"/>
      <c r="BQ113" s="303"/>
      <c r="BR113" s="303"/>
      <c r="BS113" s="303"/>
      <c r="BT113" s="303"/>
      <c r="BU113" s="303"/>
      <c r="BV113" s="303"/>
      <c r="BW113" s="303"/>
      <c r="BX113" s="303"/>
      <c r="BY113" s="303"/>
      <c r="BZ113" s="303"/>
      <c r="CA113" s="303"/>
      <c r="CB113" s="304"/>
      <c r="CC113" s="297"/>
      <c r="CD113" s="297"/>
      <c r="CE113" s="297"/>
      <c r="CF113" s="297"/>
      <c r="CG113" s="297"/>
      <c r="CH113" s="297"/>
      <c r="CI113" s="297"/>
      <c r="CJ113" s="175"/>
      <c r="CK113" s="305"/>
      <c r="CL113" s="306"/>
      <c r="CM113" s="306"/>
      <c r="CN113" s="306"/>
      <c r="CO113" s="306"/>
      <c r="CP113" s="306"/>
      <c r="CQ113" s="306"/>
      <c r="CR113" s="306"/>
      <c r="CS113" s="306"/>
      <c r="CU113" s="306"/>
      <c r="CV113" s="306"/>
      <c r="CW113" s="306"/>
      <c r="CX113" s="306"/>
      <c r="CY113" s="306"/>
      <c r="CZ113" s="306"/>
      <c r="DA113" s="306"/>
      <c r="DB113" s="306"/>
      <c r="DC113" s="306"/>
      <c r="DE113" s="306"/>
      <c r="DF113" s="306"/>
      <c r="DG113" s="306"/>
      <c r="DH113" s="306"/>
      <c r="DI113" s="306"/>
      <c r="DJ113" s="306"/>
      <c r="DK113" s="232"/>
      <c r="DL113" s="232"/>
      <c r="DN113" s="307">
        <f t="shared" si="10"/>
        <v>0</v>
      </c>
      <c r="DO113" s="307">
        <f t="shared" si="10"/>
        <v>0</v>
      </c>
      <c r="DP113" s="173">
        <f t="shared" si="11"/>
        <v>0</v>
      </c>
    </row>
    <row r="114" spans="1:120">
      <c r="A114" s="168">
        <v>5402</v>
      </c>
      <c r="B114" s="2">
        <v>143562</v>
      </c>
      <c r="C114" s="2" t="s">
        <v>256</v>
      </c>
      <c r="D114" s="175"/>
      <c r="E114" s="267">
        <v>0</v>
      </c>
      <c r="F114" s="267">
        <v>0</v>
      </c>
      <c r="G114" s="267">
        <v>0</v>
      </c>
      <c r="H114" s="267">
        <v>0</v>
      </c>
      <c r="I114" s="267">
        <v>0</v>
      </c>
      <c r="J114" s="267">
        <v>0</v>
      </c>
      <c r="K114" s="267">
        <v>0</v>
      </c>
      <c r="L114" s="267">
        <f t="shared" si="6"/>
        <v>0</v>
      </c>
      <c r="M114" s="267">
        <f t="shared" si="7"/>
        <v>0</v>
      </c>
      <c r="N114" s="175"/>
      <c r="O114" s="297">
        <v>0</v>
      </c>
      <c r="P114" s="297">
        <v>0</v>
      </c>
      <c r="Q114" s="297">
        <v>0</v>
      </c>
      <c r="R114" s="297">
        <v>0</v>
      </c>
      <c r="S114" s="297">
        <v>0</v>
      </c>
      <c r="T114" s="297">
        <v>0</v>
      </c>
      <c r="U114" s="297">
        <v>0</v>
      </c>
      <c r="V114" s="297">
        <f t="shared" si="8"/>
        <v>0</v>
      </c>
      <c r="W114" s="297">
        <f t="shared" si="9"/>
        <v>0</v>
      </c>
      <c r="X114" s="175"/>
      <c r="Y114" s="298"/>
      <c r="Z114" s="298"/>
      <c r="AA114" s="298"/>
      <c r="AB114" s="298"/>
      <c r="AC114" s="298"/>
      <c r="AD114" s="298"/>
      <c r="AE114" s="298"/>
      <c r="AF114" s="299"/>
      <c r="AG114" s="298"/>
      <c r="AH114" s="215"/>
      <c r="AI114" s="300"/>
      <c r="AJ114" s="300"/>
      <c r="AK114" s="300"/>
      <c r="AL114" s="300"/>
      <c r="AM114" s="300"/>
      <c r="AN114" s="300"/>
      <c r="AO114" s="300"/>
      <c r="AP114" s="300"/>
      <c r="AR114" s="301"/>
      <c r="AS114" s="301"/>
      <c r="AT114" s="301"/>
      <c r="AU114" s="301"/>
      <c r="AV114" s="301"/>
      <c r="AW114" s="301"/>
      <c r="AX114" s="301"/>
      <c r="AY114" s="301"/>
      <c r="AZ114" s="302"/>
      <c r="BA114" s="300"/>
      <c r="BB114" s="300"/>
      <c r="BC114" s="300"/>
      <c r="BD114" s="300"/>
      <c r="BE114" s="300"/>
      <c r="BF114" s="300"/>
      <c r="BG114" s="300"/>
      <c r="BH114" s="300"/>
      <c r="BI114" s="215"/>
      <c r="BJ114" s="303"/>
      <c r="BK114" s="303"/>
      <c r="BL114" s="303"/>
      <c r="BM114" s="303"/>
      <c r="BN114" s="303"/>
      <c r="BO114" s="303"/>
      <c r="BP114" s="303"/>
      <c r="BQ114" s="303"/>
      <c r="BR114" s="303"/>
      <c r="BS114" s="303"/>
      <c r="BT114" s="303"/>
      <c r="BU114" s="303"/>
      <c r="BV114" s="303"/>
      <c r="BW114" s="303"/>
      <c r="BX114" s="303"/>
      <c r="BY114" s="303"/>
      <c r="BZ114" s="303"/>
      <c r="CA114" s="303"/>
      <c r="CB114" s="304"/>
      <c r="CC114" s="297"/>
      <c r="CD114" s="297"/>
      <c r="CE114" s="297"/>
      <c r="CF114" s="297"/>
      <c r="CG114" s="297"/>
      <c r="CH114" s="297"/>
      <c r="CI114" s="297"/>
      <c r="CJ114" s="175"/>
      <c r="CK114" s="305"/>
      <c r="CL114" s="306"/>
      <c r="CM114" s="306"/>
      <c r="CN114" s="306"/>
      <c r="CO114" s="306"/>
      <c r="CP114" s="306"/>
      <c r="CQ114" s="306"/>
      <c r="CR114" s="306"/>
      <c r="CS114" s="306"/>
      <c r="CU114" s="306"/>
      <c r="CV114" s="306"/>
      <c r="CW114" s="306"/>
      <c r="CX114" s="306"/>
      <c r="CY114" s="306"/>
      <c r="CZ114" s="306"/>
      <c r="DA114" s="306"/>
      <c r="DB114" s="306"/>
      <c r="DC114" s="306"/>
      <c r="DE114" s="306"/>
      <c r="DF114" s="306"/>
      <c r="DG114" s="306"/>
      <c r="DH114" s="306"/>
      <c r="DI114" s="306"/>
      <c r="DJ114" s="306"/>
      <c r="DK114" s="232"/>
      <c r="DL114" s="232"/>
      <c r="DN114" s="307">
        <f t="shared" si="10"/>
        <v>0</v>
      </c>
      <c r="DO114" s="307">
        <f t="shared" si="10"/>
        <v>0</v>
      </c>
      <c r="DP114" s="173">
        <f t="shared" si="11"/>
        <v>0</v>
      </c>
    </row>
    <row r="115" spans="1:120">
      <c r="A115" s="168">
        <v>5404</v>
      </c>
      <c r="B115" s="2">
        <v>137047</v>
      </c>
      <c r="C115" s="2" t="s">
        <v>257</v>
      </c>
      <c r="D115" s="175"/>
      <c r="E115" s="267">
        <v>0</v>
      </c>
      <c r="F115" s="267">
        <v>0</v>
      </c>
      <c r="G115" s="267">
        <v>0</v>
      </c>
      <c r="H115" s="267">
        <v>0</v>
      </c>
      <c r="I115" s="267">
        <v>0</v>
      </c>
      <c r="J115" s="267">
        <v>0</v>
      </c>
      <c r="K115" s="267">
        <v>0</v>
      </c>
      <c r="L115" s="267">
        <f t="shared" si="6"/>
        <v>0</v>
      </c>
      <c r="M115" s="267">
        <f t="shared" si="7"/>
        <v>0</v>
      </c>
      <c r="N115" s="175"/>
      <c r="O115" s="297">
        <v>0</v>
      </c>
      <c r="P115" s="297">
        <v>0</v>
      </c>
      <c r="Q115" s="297">
        <v>0</v>
      </c>
      <c r="R115" s="297">
        <v>0</v>
      </c>
      <c r="S115" s="297">
        <v>0</v>
      </c>
      <c r="T115" s="297">
        <v>0</v>
      </c>
      <c r="U115" s="297">
        <v>0</v>
      </c>
      <c r="V115" s="297">
        <f t="shared" si="8"/>
        <v>0</v>
      </c>
      <c r="W115" s="297">
        <f t="shared" si="9"/>
        <v>0</v>
      </c>
      <c r="X115" s="175"/>
      <c r="Y115" s="298"/>
      <c r="Z115" s="298"/>
      <c r="AA115" s="298"/>
      <c r="AB115" s="298"/>
      <c r="AC115" s="298"/>
      <c r="AD115" s="298"/>
      <c r="AE115" s="298"/>
      <c r="AF115" s="299"/>
      <c r="AG115" s="298"/>
      <c r="AH115" s="215"/>
      <c r="AI115" s="300"/>
      <c r="AJ115" s="300"/>
      <c r="AK115" s="300"/>
      <c r="AL115" s="300"/>
      <c r="AM115" s="300"/>
      <c r="AN115" s="300"/>
      <c r="AO115" s="300"/>
      <c r="AP115" s="300"/>
      <c r="AR115" s="301"/>
      <c r="AS115" s="301"/>
      <c r="AT115" s="301"/>
      <c r="AU115" s="301"/>
      <c r="AV115" s="301"/>
      <c r="AW115" s="301"/>
      <c r="AX115" s="301"/>
      <c r="AY115" s="301"/>
      <c r="AZ115" s="302"/>
      <c r="BA115" s="300"/>
      <c r="BB115" s="300"/>
      <c r="BC115" s="300"/>
      <c r="BD115" s="300"/>
      <c r="BE115" s="300"/>
      <c r="BF115" s="300"/>
      <c r="BG115" s="300"/>
      <c r="BH115" s="300"/>
      <c r="BI115" s="215"/>
      <c r="BJ115" s="303"/>
      <c r="BK115" s="303"/>
      <c r="BL115" s="303"/>
      <c r="BM115" s="303"/>
      <c r="BN115" s="303"/>
      <c r="BO115" s="303"/>
      <c r="BP115" s="303"/>
      <c r="BQ115" s="303"/>
      <c r="BR115" s="303"/>
      <c r="BS115" s="303"/>
      <c r="BT115" s="303"/>
      <c r="BU115" s="303"/>
      <c r="BV115" s="303"/>
      <c r="BW115" s="303"/>
      <c r="BX115" s="303"/>
      <c r="BY115" s="303"/>
      <c r="BZ115" s="303"/>
      <c r="CA115" s="303"/>
      <c r="CB115" s="304"/>
      <c r="CC115" s="297"/>
      <c r="CD115" s="297"/>
      <c r="CE115" s="297"/>
      <c r="CF115" s="297"/>
      <c r="CG115" s="297"/>
      <c r="CH115" s="297"/>
      <c r="CI115" s="297"/>
      <c r="CJ115" s="175"/>
      <c r="CK115" s="305"/>
      <c r="CL115" s="306"/>
      <c r="CM115" s="306"/>
      <c r="CN115" s="306"/>
      <c r="CO115" s="306"/>
      <c r="CP115" s="306"/>
      <c r="CQ115" s="306"/>
      <c r="CR115" s="306"/>
      <c r="CS115" s="306"/>
      <c r="CU115" s="306"/>
      <c r="CV115" s="306"/>
      <c r="CW115" s="306"/>
      <c r="CX115" s="306"/>
      <c r="CY115" s="306"/>
      <c r="CZ115" s="306"/>
      <c r="DA115" s="306"/>
      <c r="DB115" s="306"/>
      <c r="DC115" s="306"/>
      <c r="DE115" s="306"/>
      <c r="DF115" s="306"/>
      <c r="DG115" s="306"/>
      <c r="DH115" s="306"/>
      <c r="DI115" s="306"/>
      <c r="DJ115" s="306"/>
      <c r="DK115" s="232"/>
      <c r="DL115" s="232"/>
      <c r="DN115" s="307">
        <f t="shared" si="10"/>
        <v>0</v>
      </c>
      <c r="DO115" s="307">
        <f t="shared" si="10"/>
        <v>0</v>
      </c>
      <c r="DP115" s="173">
        <f t="shared" si="11"/>
        <v>0</v>
      </c>
    </row>
    <row r="116" spans="1:120">
      <c r="A116" s="168">
        <v>4207</v>
      </c>
      <c r="B116" s="2">
        <v>138937</v>
      </c>
      <c r="C116" s="2" t="s">
        <v>258</v>
      </c>
      <c r="D116" s="175"/>
      <c r="E116" s="267">
        <v>0</v>
      </c>
      <c r="F116" s="267">
        <v>0</v>
      </c>
      <c r="G116" s="267">
        <v>0</v>
      </c>
      <c r="H116" s="267">
        <v>0</v>
      </c>
      <c r="I116" s="267">
        <v>0</v>
      </c>
      <c r="J116" s="267">
        <v>0</v>
      </c>
      <c r="K116" s="267">
        <v>0</v>
      </c>
      <c r="L116" s="267">
        <f t="shared" si="6"/>
        <v>0</v>
      </c>
      <c r="M116" s="267">
        <f t="shared" si="7"/>
        <v>0</v>
      </c>
      <c r="N116" s="175"/>
      <c r="O116" s="297">
        <v>0</v>
      </c>
      <c r="P116" s="297">
        <v>0</v>
      </c>
      <c r="Q116" s="297">
        <v>0</v>
      </c>
      <c r="R116" s="297">
        <v>0</v>
      </c>
      <c r="S116" s="297">
        <v>0</v>
      </c>
      <c r="T116" s="297">
        <v>0</v>
      </c>
      <c r="U116" s="297">
        <v>0</v>
      </c>
      <c r="V116" s="297">
        <f t="shared" si="8"/>
        <v>0</v>
      </c>
      <c r="W116" s="297">
        <f t="shared" si="9"/>
        <v>0</v>
      </c>
      <c r="X116" s="175"/>
      <c r="Y116" s="298"/>
      <c r="Z116" s="298"/>
      <c r="AA116" s="298"/>
      <c r="AB116" s="298"/>
      <c r="AC116" s="298"/>
      <c r="AD116" s="298"/>
      <c r="AE116" s="298"/>
      <c r="AF116" s="299"/>
      <c r="AG116" s="298"/>
      <c r="AH116" s="215"/>
      <c r="AI116" s="300"/>
      <c r="AJ116" s="300"/>
      <c r="AK116" s="300"/>
      <c r="AL116" s="300"/>
      <c r="AM116" s="300"/>
      <c r="AN116" s="300"/>
      <c r="AO116" s="300"/>
      <c r="AP116" s="300"/>
      <c r="AR116" s="301"/>
      <c r="AS116" s="301"/>
      <c r="AT116" s="301"/>
      <c r="AU116" s="301"/>
      <c r="AV116" s="301"/>
      <c r="AW116" s="301"/>
      <c r="AX116" s="301"/>
      <c r="AY116" s="301"/>
      <c r="AZ116" s="302"/>
      <c r="BA116" s="300"/>
      <c r="BB116" s="300"/>
      <c r="BC116" s="300"/>
      <c r="BD116" s="300"/>
      <c r="BE116" s="300"/>
      <c r="BF116" s="300"/>
      <c r="BG116" s="300"/>
      <c r="BH116" s="300"/>
      <c r="BI116" s="215"/>
      <c r="BJ116" s="303"/>
      <c r="BK116" s="303"/>
      <c r="BL116" s="303"/>
      <c r="BM116" s="303"/>
      <c r="BN116" s="303"/>
      <c r="BO116" s="303"/>
      <c r="BP116" s="303"/>
      <c r="BQ116" s="303"/>
      <c r="BR116" s="303"/>
      <c r="BS116" s="303"/>
      <c r="BT116" s="303"/>
      <c r="BU116" s="303"/>
      <c r="BV116" s="303"/>
      <c r="BW116" s="303"/>
      <c r="BX116" s="303"/>
      <c r="BY116" s="303"/>
      <c r="BZ116" s="303"/>
      <c r="CA116" s="303"/>
      <c r="CB116" s="304"/>
      <c r="CC116" s="297"/>
      <c r="CD116" s="297"/>
      <c r="CE116" s="297"/>
      <c r="CF116" s="297"/>
      <c r="CG116" s="297"/>
      <c r="CH116" s="297"/>
      <c r="CI116" s="297"/>
      <c r="CJ116" s="175"/>
      <c r="CK116" s="305"/>
      <c r="CL116" s="306"/>
      <c r="CM116" s="306"/>
      <c r="CN116" s="306"/>
      <c r="CO116" s="306"/>
      <c r="CP116" s="306"/>
      <c r="CQ116" s="306"/>
      <c r="CR116" s="306"/>
      <c r="CS116" s="306"/>
      <c r="CU116" s="306"/>
      <c r="CV116" s="306"/>
      <c r="CW116" s="306"/>
      <c r="CX116" s="306"/>
      <c r="CY116" s="306"/>
      <c r="CZ116" s="306"/>
      <c r="DA116" s="306"/>
      <c r="DB116" s="306"/>
      <c r="DC116" s="306"/>
      <c r="DE116" s="306"/>
      <c r="DF116" s="306"/>
      <c r="DG116" s="306"/>
      <c r="DH116" s="306"/>
      <c r="DI116" s="306"/>
      <c r="DJ116" s="306"/>
      <c r="DK116" s="232"/>
      <c r="DL116" s="232"/>
      <c r="DN116" s="307">
        <f t="shared" si="10"/>
        <v>0</v>
      </c>
      <c r="DO116" s="307">
        <f t="shared" si="10"/>
        <v>0</v>
      </c>
      <c r="DP116" s="173">
        <f t="shared" si="11"/>
        <v>0</v>
      </c>
    </row>
    <row r="117" spans="1:120">
      <c r="A117" s="168">
        <v>5415</v>
      </c>
      <c r="B117" s="2">
        <v>150320</v>
      </c>
      <c r="C117" s="2" t="s">
        <v>259</v>
      </c>
      <c r="D117" s="175"/>
      <c r="E117" s="267">
        <v>0</v>
      </c>
      <c r="F117" s="267">
        <v>0</v>
      </c>
      <c r="G117" s="267">
        <v>0</v>
      </c>
      <c r="H117" s="267">
        <v>0</v>
      </c>
      <c r="I117" s="267">
        <v>0</v>
      </c>
      <c r="J117" s="267">
        <v>0</v>
      </c>
      <c r="K117" s="267">
        <v>0</v>
      </c>
      <c r="L117" s="267">
        <f t="shared" si="6"/>
        <v>0</v>
      </c>
      <c r="M117" s="267">
        <f t="shared" si="7"/>
        <v>0</v>
      </c>
      <c r="N117" s="175"/>
      <c r="O117" s="297">
        <v>0</v>
      </c>
      <c r="P117" s="297">
        <v>0</v>
      </c>
      <c r="Q117" s="297">
        <v>0</v>
      </c>
      <c r="R117" s="297">
        <v>0</v>
      </c>
      <c r="S117" s="297">
        <v>0</v>
      </c>
      <c r="T117" s="297">
        <v>0</v>
      </c>
      <c r="U117" s="297">
        <v>0</v>
      </c>
      <c r="V117" s="297">
        <f t="shared" si="8"/>
        <v>0</v>
      </c>
      <c r="W117" s="297">
        <f t="shared" si="9"/>
        <v>0</v>
      </c>
      <c r="X117" s="175"/>
      <c r="Y117" s="298"/>
      <c r="Z117" s="298"/>
      <c r="AA117" s="298"/>
      <c r="AB117" s="298"/>
      <c r="AC117" s="298"/>
      <c r="AD117" s="298"/>
      <c r="AE117" s="298"/>
      <c r="AF117" s="299"/>
      <c r="AG117" s="298"/>
      <c r="AH117" s="215"/>
      <c r="AI117" s="300"/>
      <c r="AJ117" s="300"/>
      <c r="AK117" s="300"/>
      <c r="AL117" s="300"/>
      <c r="AM117" s="300"/>
      <c r="AN117" s="300"/>
      <c r="AO117" s="300"/>
      <c r="AP117" s="300"/>
      <c r="AR117" s="301"/>
      <c r="AS117" s="301"/>
      <c r="AT117" s="301"/>
      <c r="AU117" s="301"/>
      <c r="AV117" s="301"/>
      <c r="AW117" s="301"/>
      <c r="AX117" s="301"/>
      <c r="AY117" s="301"/>
      <c r="AZ117" s="302"/>
      <c r="BA117" s="300"/>
      <c r="BB117" s="300"/>
      <c r="BC117" s="300"/>
      <c r="BD117" s="300"/>
      <c r="BE117" s="300"/>
      <c r="BF117" s="300"/>
      <c r="BG117" s="300"/>
      <c r="BH117" s="300"/>
      <c r="BI117" s="215"/>
      <c r="BJ117" s="303"/>
      <c r="BK117" s="303"/>
      <c r="BL117" s="303"/>
      <c r="BM117" s="303"/>
      <c r="BN117" s="303"/>
      <c r="BO117" s="303"/>
      <c r="BP117" s="303"/>
      <c r="BQ117" s="303"/>
      <c r="BR117" s="303"/>
      <c r="BS117" s="303"/>
      <c r="BT117" s="303"/>
      <c r="BU117" s="303"/>
      <c r="BV117" s="303"/>
      <c r="BW117" s="303"/>
      <c r="BX117" s="303"/>
      <c r="BY117" s="303"/>
      <c r="BZ117" s="303"/>
      <c r="CA117" s="303"/>
      <c r="CB117" s="304"/>
      <c r="CC117" s="297"/>
      <c r="CD117" s="297"/>
      <c r="CE117" s="297"/>
      <c r="CF117" s="297"/>
      <c r="CG117" s="297"/>
      <c r="CH117" s="297"/>
      <c r="CI117" s="297"/>
      <c r="CJ117" s="175"/>
      <c r="CK117" s="305"/>
      <c r="CL117" s="306"/>
      <c r="CM117" s="306"/>
      <c r="CN117" s="306"/>
      <c r="CO117" s="306"/>
      <c r="CP117" s="306"/>
      <c r="CQ117" s="306"/>
      <c r="CR117" s="306"/>
      <c r="CS117" s="306"/>
      <c r="CU117" s="306"/>
      <c r="CV117" s="306"/>
      <c r="CW117" s="306"/>
      <c r="CX117" s="306"/>
      <c r="CY117" s="306"/>
      <c r="CZ117" s="306"/>
      <c r="DA117" s="306"/>
      <c r="DB117" s="306"/>
      <c r="DC117" s="306"/>
      <c r="DE117" s="306"/>
      <c r="DF117" s="306"/>
      <c r="DG117" s="306"/>
      <c r="DH117" s="306"/>
      <c r="DI117" s="306"/>
      <c r="DJ117" s="306"/>
      <c r="DK117" s="232"/>
      <c r="DL117" s="232"/>
      <c r="DN117" s="307">
        <f t="shared" si="10"/>
        <v>0</v>
      </c>
      <c r="DO117" s="307">
        <f t="shared" si="10"/>
        <v>0</v>
      </c>
      <c r="DP117" s="173">
        <f t="shared" si="11"/>
        <v>0</v>
      </c>
    </row>
    <row r="118" spans="1:120">
      <c r="A118" s="168">
        <v>4060</v>
      </c>
      <c r="B118" s="2">
        <v>136592</v>
      </c>
      <c r="C118" s="2" t="s">
        <v>260</v>
      </c>
      <c r="D118" s="175"/>
      <c r="E118" s="267">
        <v>0</v>
      </c>
      <c r="F118" s="267">
        <v>0</v>
      </c>
      <c r="G118" s="267">
        <v>0</v>
      </c>
      <c r="H118" s="267">
        <v>0</v>
      </c>
      <c r="I118" s="267">
        <v>0</v>
      </c>
      <c r="J118" s="267">
        <v>0</v>
      </c>
      <c r="K118" s="267">
        <v>0</v>
      </c>
      <c r="L118" s="267">
        <f t="shared" si="6"/>
        <v>0</v>
      </c>
      <c r="M118" s="267">
        <f t="shared" si="7"/>
        <v>0</v>
      </c>
      <c r="N118" s="175"/>
      <c r="O118" s="297">
        <v>0</v>
      </c>
      <c r="P118" s="297">
        <v>0</v>
      </c>
      <c r="Q118" s="297">
        <v>0</v>
      </c>
      <c r="R118" s="297">
        <v>0</v>
      </c>
      <c r="S118" s="297">
        <v>0</v>
      </c>
      <c r="T118" s="297">
        <v>0</v>
      </c>
      <c r="U118" s="297">
        <v>0</v>
      </c>
      <c r="V118" s="297">
        <f t="shared" si="8"/>
        <v>0</v>
      </c>
      <c r="W118" s="297">
        <f t="shared" si="9"/>
        <v>0</v>
      </c>
      <c r="X118" s="175"/>
      <c r="Y118" s="298"/>
      <c r="Z118" s="298"/>
      <c r="AA118" s="298"/>
      <c r="AB118" s="298"/>
      <c r="AC118" s="298"/>
      <c r="AD118" s="298"/>
      <c r="AE118" s="298"/>
      <c r="AF118" s="299"/>
      <c r="AG118" s="298"/>
      <c r="AH118" s="215"/>
      <c r="AI118" s="300"/>
      <c r="AJ118" s="300"/>
      <c r="AK118" s="300"/>
      <c r="AL118" s="300"/>
      <c r="AM118" s="300"/>
      <c r="AN118" s="300"/>
      <c r="AO118" s="300"/>
      <c r="AP118" s="300"/>
      <c r="AR118" s="301"/>
      <c r="AS118" s="301"/>
      <c r="AT118" s="301"/>
      <c r="AU118" s="301"/>
      <c r="AV118" s="301"/>
      <c r="AW118" s="301"/>
      <c r="AX118" s="301"/>
      <c r="AY118" s="301"/>
      <c r="AZ118" s="302"/>
      <c r="BA118" s="300"/>
      <c r="BB118" s="300"/>
      <c r="BC118" s="300"/>
      <c r="BD118" s="300"/>
      <c r="BE118" s="300"/>
      <c r="BF118" s="300"/>
      <c r="BG118" s="300"/>
      <c r="BH118" s="300"/>
      <c r="BI118" s="215"/>
      <c r="BJ118" s="303"/>
      <c r="BK118" s="303"/>
      <c r="BL118" s="303"/>
      <c r="BM118" s="303"/>
      <c r="BN118" s="303"/>
      <c r="BO118" s="303"/>
      <c r="BP118" s="303"/>
      <c r="BQ118" s="303"/>
      <c r="BR118" s="303"/>
      <c r="BS118" s="303"/>
      <c r="BT118" s="303"/>
      <c r="BU118" s="303"/>
      <c r="BV118" s="303"/>
      <c r="BW118" s="303"/>
      <c r="BX118" s="303"/>
      <c r="BY118" s="303"/>
      <c r="BZ118" s="303"/>
      <c r="CA118" s="303"/>
      <c r="CB118" s="304"/>
      <c r="CC118" s="297"/>
      <c r="CD118" s="297"/>
      <c r="CE118" s="297"/>
      <c r="CF118" s="297"/>
      <c r="CG118" s="297"/>
      <c r="CH118" s="297"/>
      <c r="CI118" s="297"/>
      <c r="CJ118" s="175"/>
      <c r="CK118" s="305"/>
      <c r="CL118" s="306"/>
      <c r="CM118" s="306"/>
      <c r="CN118" s="306"/>
      <c r="CO118" s="306"/>
      <c r="CP118" s="306"/>
      <c r="CQ118" s="306"/>
      <c r="CR118" s="306"/>
      <c r="CS118" s="306"/>
      <c r="CU118" s="306"/>
      <c r="CV118" s="306"/>
      <c r="CW118" s="306"/>
      <c r="CX118" s="306"/>
      <c r="CY118" s="306"/>
      <c r="CZ118" s="306"/>
      <c r="DA118" s="306"/>
      <c r="DB118" s="306"/>
      <c r="DC118" s="306"/>
      <c r="DE118" s="306"/>
      <c r="DF118" s="306"/>
      <c r="DG118" s="306"/>
      <c r="DH118" s="306"/>
      <c r="DI118" s="306"/>
      <c r="DJ118" s="306"/>
      <c r="DK118" s="232"/>
      <c r="DL118" s="232"/>
      <c r="DN118" s="307">
        <f t="shared" si="10"/>
        <v>0</v>
      </c>
      <c r="DO118" s="307">
        <f t="shared" si="10"/>
        <v>0</v>
      </c>
      <c r="DP118" s="173">
        <f t="shared" si="11"/>
        <v>0</v>
      </c>
    </row>
    <row r="119" spans="1:120">
      <c r="A119" s="168">
        <v>4187</v>
      </c>
      <c r="B119" s="2">
        <v>148684</v>
      </c>
      <c r="C119" s="2" t="s">
        <v>261</v>
      </c>
      <c r="D119" s="175"/>
      <c r="E119" s="267">
        <v>0</v>
      </c>
      <c r="F119" s="267">
        <v>0</v>
      </c>
      <c r="G119" s="267">
        <v>0</v>
      </c>
      <c r="H119" s="267">
        <v>0</v>
      </c>
      <c r="I119" s="267">
        <v>0</v>
      </c>
      <c r="J119" s="267">
        <v>0</v>
      </c>
      <c r="K119" s="267">
        <v>0</v>
      </c>
      <c r="L119" s="267">
        <f t="shared" si="6"/>
        <v>0</v>
      </c>
      <c r="M119" s="267">
        <f t="shared" si="7"/>
        <v>0</v>
      </c>
      <c r="N119" s="175"/>
      <c r="O119" s="297">
        <v>0</v>
      </c>
      <c r="P119" s="297">
        <v>0</v>
      </c>
      <c r="Q119" s="297">
        <v>0</v>
      </c>
      <c r="R119" s="297">
        <v>0</v>
      </c>
      <c r="S119" s="297">
        <v>0</v>
      </c>
      <c r="T119" s="297">
        <v>0</v>
      </c>
      <c r="U119" s="297">
        <v>0</v>
      </c>
      <c r="V119" s="297">
        <f t="shared" si="8"/>
        <v>0</v>
      </c>
      <c r="W119" s="297">
        <f t="shared" si="9"/>
        <v>0</v>
      </c>
      <c r="X119" s="175"/>
      <c r="Y119" s="298"/>
      <c r="Z119" s="298"/>
      <c r="AA119" s="298"/>
      <c r="AB119" s="298"/>
      <c r="AC119" s="298"/>
      <c r="AD119" s="298"/>
      <c r="AE119" s="298"/>
      <c r="AF119" s="299"/>
      <c r="AG119" s="298"/>
      <c r="AH119" s="215"/>
      <c r="AI119" s="300"/>
      <c r="AJ119" s="300"/>
      <c r="AK119" s="300"/>
      <c r="AL119" s="300"/>
      <c r="AM119" s="300"/>
      <c r="AN119" s="300"/>
      <c r="AO119" s="300"/>
      <c r="AP119" s="300"/>
      <c r="AR119" s="301"/>
      <c r="AS119" s="301"/>
      <c r="AT119" s="301"/>
      <c r="AU119" s="301"/>
      <c r="AV119" s="301"/>
      <c r="AW119" s="301"/>
      <c r="AX119" s="301"/>
      <c r="AY119" s="301"/>
      <c r="AZ119" s="302"/>
      <c r="BA119" s="300"/>
      <c r="BB119" s="300"/>
      <c r="BC119" s="300"/>
      <c r="BD119" s="300"/>
      <c r="BE119" s="300"/>
      <c r="BF119" s="300"/>
      <c r="BG119" s="300"/>
      <c r="BH119" s="300"/>
      <c r="BI119" s="215"/>
      <c r="BJ119" s="303"/>
      <c r="BK119" s="303"/>
      <c r="BL119" s="303"/>
      <c r="BM119" s="303"/>
      <c r="BN119" s="303"/>
      <c r="BO119" s="303"/>
      <c r="BP119" s="303"/>
      <c r="BQ119" s="303"/>
      <c r="BR119" s="303"/>
      <c r="BS119" s="303"/>
      <c r="BT119" s="303"/>
      <c r="BU119" s="303"/>
      <c r="BV119" s="303"/>
      <c r="BW119" s="303"/>
      <c r="BX119" s="303"/>
      <c r="BY119" s="303"/>
      <c r="BZ119" s="303"/>
      <c r="CA119" s="303"/>
      <c r="CB119" s="304"/>
      <c r="CC119" s="297"/>
      <c r="CD119" s="297"/>
      <c r="CE119" s="297"/>
      <c r="CF119" s="297"/>
      <c r="CG119" s="297"/>
      <c r="CH119" s="297"/>
      <c r="CI119" s="297"/>
      <c r="CJ119" s="175"/>
      <c r="CK119" s="305"/>
      <c r="CL119" s="306"/>
      <c r="CM119" s="306"/>
      <c r="CN119" s="306"/>
      <c r="CO119" s="306"/>
      <c r="CP119" s="306"/>
      <c r="CQ119" s="306"/>
      <c r="CR119" s="306"/>
      <c r="CS119" s="306"/>
      <c r="CU119" s="306"/>
      <c r="CV119" s="306"/>
      <c r="CW119" s="306"/>
      <c r="CX119" s="306"/>
      <c r="CY119" s="306"/>
      <c r="CZ119" s="306"/>
      <c r="DA119" s="306"/>
      <c r="DB119" s="306"/>
      <c r="DC119" s="306"/>
      <c r="DE119" s="306"/>
      <c r="DF119" s="306"/>
      <c r="DG119" s="306"/>
      <c r="DH119" s="306"/>
      <c r="DI119" s="306"/>
      <c r="DJ119" s="306"/>
      <c r="DK119" s="232"/>
      <c r="DL119" s="232"/>
      <c r="DN119" s="307">
        <f t="shared" si="10"/>
        <v>0</v>
      </c>
      <c r="DO119" s="307">
        <f t="shared" si="10"/>
        <v>0</v>
      </c>
      <c r="DP119" s="173">
        <f t="shared" si="11"/>
        <v>0</v>
      </c>
    </row>
    <row r="120" spans="1:120">
      <c r="A120" s="168">
        <v>6906</v>
      </c>
      <c r="B120" s="2">
        <v>136152</v>
      </c>
      <c r="C120" s="2" t="s">
        <v>262</v>
      </c>
      <c r="D120" s="175"/>
      <c r="E120" s="267">
        <v>0</v>
      </c>
      <c r="F120" s="267">
        <v>0</v>
      </c>
      <c r="G120" s="267">
        <v>0</v>
      </c>
      <c r="H120" s="267">
        <v>0</v>
      </c>
      <c r="I120" s="267">
        <v>0</v>
      </c>
      <c r="J120" s="267">
        <v>0</v>
      </c>
      <c r="K120" s="267">
        <v>0</v>
      </c>
      <c r="L120" s="267">
        <f t="shared" si="6"/>
        <v>0</v>
      </c>
      <c r="M120" s="267">
        <f t="shared" si="7"/>
        <v>0</v>
      </c>
      <c r="N120" s="175"/>
      <c r="O120" s="297">
        <v>0</v>
      </c>
      <c r="P120" s="297">
        <v>0</v>
      </c>
      <c r="Q120" s="297">
        <v>0</v>
      </c>
      <c r="R120" s="297">
        <v>0</v>
      </c>
      <c r="S120" s="297">
        <v>0</v>
      </c>
      <c r="T120" s="297">
        <v>0</v>
      </c>
      <c r="U120" s="297">
        <v>0</v>
      </c>
      <c r="V120" s="297">
        <f t="shared" si="8"/>
        <v>0</v>
      </c>
      <c r="W120" s="297">
        <f t="shared" si="9"/>
        <v>0</v>
      </c>
      <c r="X120" s="175"/>
      <c r="Y120" s="298"/>
      <c r="Z120" s="298"/>
      <c r="AA120" s="298"/>
      <c r="AB120" s="298"/>
      <c r="AC120" s="298"/>
      <c r="AD120" s="298"/>
      <c r="AE120" s="298"/>
      <c r="AF120" s="299"/>
      <c r="AG120" s="298"/>
      <c r="AH120" s="215"/>
      <c r="AI120" s="300"/>
      <c r="AJ120" s="300"/>
      <c r="AK120" s="300"/>
      <c r="AL120" s="300"/>
      <c r="AM120" s="300"/>
      <c r="AN120" s="300"/>
      <c r="AO120" s="300"/>
      <c r="AP120" s="300"/>
      <c r="AR120" s="301"/>
      <c r="AS120" s="301"/>
      <c r="AT120" s="301"/>
      <c r="AU120" s="301"/>
      <c r="AV120" s="301"/>
      <c r="AW120" s="301"/>
      <c r="AX120" s="301"/>
      <c r="AY120" s="301"/>
      <c r="AZ120" s="302"/>
      <c r="BA120" s="300"/>
      <c r="BB120" s="300"/>
      <c r="BC120" s="300"/>
      <c r="BD120" s="300"/>
      <c r="BE120" s="300"/>
      <c r="BF120" s="300"/>
      <c r="BG120" s="300"/>
      <c r="BH120" s="300"/>
      <c r="BI120" s="215"/>
      <c r="BJ120" s="303"/>
      <c r="BK120" s="303"/>
      <c r="BL120" s="303"/>
      <c r="BM120" s="303"/>
      <c r="BN120" s="303"/>
      <c r="BO120" s="303"/>
      <c r="BP120" s="303"/>
      <c r="BQ120" s="303"/>
      <c r="BR120" s="303"/>
      <c r="BS120" s="303"/>
      <c r="BT120" s="303"/>
      <c r="BU120" s="303"/>
      <c r="BV120" s="303"/>
      <c r="BW120" s="303"/>
      <c r="BX120" s="303"/>
      <c r="BY120" s="303"/>
      <c r="BZ120" s="303"/>
      <c r="CA120" s="303"/>
      <c r="CB120" s="304"/>
      <c r="CC120" s="297"/>
      <c r="CD120" s="297"/>
      <c r="CE120" s="297"/>
      <c r="CF120" s="297"/>
      <c r="CG120" s="297"/>
      <c r="CH120" s="297"/>
      <c r="CI120" s="297"/>
      <c r="CJ120" s="175"/>
      <c r="CK120" s="305"/>
      <c r="CL120" s="306"/>
      <c r="CM120" s="306"/>
      <c r="CN120" s="306"/>
      <c r="CO120" s="306"/>
      <c r="CP120" s="306"/>
      <c r="CQ120" s="306"/>
      <c r="CR120" s="306"/>
      <c r="CS120" s="306"/>
      <c r="CU120" s="306"/>
      <c r="CV120" s="306"/>
      <c r="CW120" s="306"/>
      <c r="CX120" s="306"/>
      <c r="CY120" s="306"/>
      <c r="CZ120" s="306"/>
      <c r="DA120" s="306"/>
      <c r="DB120" s="306"/>
      <c r="DC120" s="306"/>
      <c r="DE120" s="306"/>
      <c r="DF120" s="306"/>
      <c r="DG120" s="306"/>
      <c r="DH120" s="306"/>
      <c r="DI120" s="306"/>
      <c r="DJ120" s="306"/>
      <c r="DK120" s="232"/>
      <c r="DL120" s="232"/>
      <c r="DN120" s="307">
        <f t="shared" si="10"/>
        <v>0</v>
      </c>
      <c r="DO120" s="307">
        <f t="shared" si="10"/>
        <v>0</v>
      </c>
      <c r="DP120" s="173">
        <f t="shared" si="11"/>
        <v>0</v>
      </c>
    </row>
    <row r="121" spans="1:120">
      <c r="A121" s="168">
        <v>5414</v>
      </c>
      <c r="B121" s="2">
        <v>136590</v>
      </c>
      <c r="C121" s="2" t="s">
        <v>263</v>
      </c>
      <c r="D121" s="175"/>
      <c r="E121" s="267">
        <v>0</v>
      </c>
      <c r="F121" s="267">
        <v>0</v>
      </c>
      <c r="G121" s="267">
        <v>0</v>
      </c>
      <c r="H121" s="267">
        <v>0</v>
      </c>
      <c r="I121" s="267">
        <v>0</v>
      </c>
      <c r="J121" s="267">
        <v>0</v>
      </c>
      <c r="K121" s="267">
        <v>0</v>
      </c>
      <c r="L121" s="267">
        <f t="shared" si="6"/>
        <v>0</v>
      </c>
      <c r="M121" s="267">
        <f t="shared" si="7"/>
        <v>0</v>
      </c>
      <c r="N121" s="175"/>
      <c r="O121" s="297">
        <v>0</v>
      </c>
      <c r="P121" s="297">
        <v>0</v>
      </c>
      <c r="Q121" s="297">
        <v>0</v>
      </c>
      <c r="R121" s="297">
        <v>0</v>
      </c>
      <c r="S121" s="297">
        <v>0</v>
      </c>
      <c r="T121" s="297">
        <v>0</v>
      </c>
      <c r="U121" s="297">
        <v>0</v>
      </c>
      <c r="V121" s="297">
        <f t="shared" si="8"/>
        <v>0</v>
      </c>
      <c r="W121" s="297">
        <f t="shared" si="9"/>
        <v>0</v>
      </c>
      <c r="X121" s="175"/>
      <c r="Y121" s="298"/>
      <c r="Z121" s="298"/>
      <c r="AA121" s="298"/>
      <c r="AB121" s="298"/>
      <c r="AC121" s="298"/>
      <c r="AD121" s="298"/>
      <c r="AE121" s="298"/>
      <c r="AF121" s="299"/>
      <c r="AG121" s="298"/>
      <c r="AH121" s="215"/>
      <c r="AI121" s="300"/>
      <c r="AJ121" s="300"/>
      <c r="AK121" s="300"/>
      <c r="AL121" s="300"/>
      <c r="AM121" s="300"/>
      <c r="AN121" s="300"/>
      <c r="AO121" s="300"/>
      <c r="AP121" s="300"/>
      <c r="AR121" s="301"/>
      <c r="AS121" s="301"/>
      <c r="AT121" s="301"/>
      <c r="AU121" s="301"/>
      <c r="AV121" s="301"/>
      <c r="AW121" s="301"/>
      <c r="AX121" s="301"/>
      <c r="AY121" s="301"/>
      <c r="AZ121" s="302"/>
      <c r="BA121" s="300"/>
      <c r="BB121" s="300"/>
      <c r="BC121" s="300"/>
      <c r="BD121" s="300"/>
      <c r="BE121" s="300"/>
      <c r="BF121" s="300"/>
      <c r="BG121" s="300"/>
      <c r="BH121" s="300"/>
      <c r="BI121" s="215"/>
      <c r="BJ121" s="303"/>
      <c r="BK121" s="303"/>
      <c r="BL121" s="303"/>
      <c r="BM121" s="303"/>
      <c r="BN121" s="303"/>
      <c r="BO121" s="303"/>
      <c r="BP121" s="303"/>
      <c r="BQ121" s="303"/>
      <c r="BR121" s="303"/>
      <c r="BS121" s="303"/>
      <c r="BT121" s="303"/>
      <c r="BU121" s="303"/>
      <c r="BV121" s="303"/>
      <c r="BW121" s="303"/>
      <c r="BX121" s="303"/>
      <c r="BY121" s="303"/>
      <c r="BZ121" s="303"/>
      <c r="CA121" s="303"/>
      <c r="CB121" s="304"/>
      <c r="CC121" s="297"/>
      <c r="CD121" s="297"/>
      <c r="CE121" s="297"/>
      <c r="CF121" s="297"/>
      <c r="CG121" s="297"/>
      <c r="CH121" s="297"/>
      <c r="CI121" s="297"/>
      <c r="CJ121" s="175"/>
      <c r="CK121" s="305"/>
      <c r="CL121" s="306"/>
      <c r="CM121" s="306"/>
      <c r="CN121" s="306"/>
      <c r="CO121" s="306"/>
      <c r="CP121" s="306"/>
      <c r="CQ121" s="306"/>
      <c r="CR121" s="306"/>
      <c r="CS121" s="306"/>
      <c r="CU121" s="306"/>
      <c r="CV121" s="306"/>
      <c r="CW121" s="306"/>
      <c r="CX121" s="306"/>
      <c r="CY121" s="306"/>
      <c r="CZ121" s="306"/>
      <c r="DA121" s="306"/>
      <c r="DB121" s="306"/>
      <c r="DC121" s="306"/>
      <c r="DE121" s="306"/>
      <c r="DF121" s="306"/>
      <c r="DG121" s="306"/>
      <c r="DH121" s="306"/>
      <c r="DI121" s="306"/>
      <c r="DJ121" s="306"/>
      <c r="DK121" s="232"/>
      <c r="DL121" s="232"/>
      <c r="DN121" s="307">
        <f t="shared" si="10"/>
        <v>0</v>
      </c>
      <c r="DO121" s="307">
        <f t="shared" si="10"/>
        <v>0</v>
      </c>
      <c r="DP121" s="173">
        <f t="shared" si="11"/>
        <v>0</v>
      </c>
    </row>
    <row r="122" spans="1:120">
      <c r="A122" s="168">
        <v>2209</v>
      </c>
      <c r="B122" s="2">
        <v>149131</v>
      </c>
      <c r="C122" s="2" t="s">
        <v>264</v>
      </c>
      <c r="D122" s="175"/>
      <c r="E122" s="267">
        <v>0</v>
      </c>
      <c r="F122" s="267">
        <v>0</v>
      </c>
      <c r="G122" s="267">
        <v>0</v>
      </c>
      <c r="H122" s="267">
        <v>0</v>
      </c>
      <c r="I122" s="267">
        <v>0</v>
      </c>
      <c r="J122" s="267">
        <v>0</v>
      </c>
      <c r="K122" s="267">
        <v>0</v>
      </c>
      <c r="L122" s="267">
        <f t="shared" si="6"/>
        <v>0</v>
      </c>
      <c r="M122" s="267">
        <f t="shared" si="7"/>
        <v>0</v>
      </c>
      <c r="N122" s="175"/>
      <c r="O122" s="297">
        <v>0</v>
      </c>
      <c r="P122" s="297">
        <v>0</v>
      </c>
      <c r="Q122" s="297">
        <v>0</v>
      </c>
      <c r="R122" s="297">
        <v>0</v>
      </c>
      <c r="S122" s="297">
        <v>0</v>
      </c>
      <c r="T122" s="297">
        <v>0</v>
      </c>
      <c r="U122" s="297">
        <v>0</v>
      </c>
      <c r="V122" s="297">
        <f t="shared" si="8"/>
        <v>0</v>
      </c>
      <c r="W122" s="297">
        <f t="shared" si="9"/>
        <v>0</v>
      </c>
      <c r="X122" s="175"/>
      <c r="Y122" s="298"/>
      <c r="Z122" s="298"/>
      <c r="AA122" s="298"/>
      <c r="AB122" s="298"/>
      <c r="AC122" s="298"/>
      <c r="AD122" s="298"/>
      <c r="AE122" s="298"/>
      <c r="AF122" s="299"/>
      <c r="AG122" s="298"/>
      <c r="AH122" s="215"/>
      <c r="AI122" s="300"/>
      <c r="AJ122" s="300"/>
      <c r="AK122" s="300"/>
      <c r="AL122" s="300"/>
      <c r="AM122" s="300"/>
      <c r="AN122" s="300"/>
      <c r="AO122" s="300"/>
      <c r="AP122" s="300"/>
      <c r="AR122" s="301"/>
      <c r="AS122" s="301"/>
      <c r="AT122" s="301"/>
      <c r="AU122" s="301"/>
      <c r="AV122" s="301"/>
      <c r="AW122" s="301"/>
      <c r="AX122" s="301"/>
      <c r="AY122" s="301"/>
      <c r="AZ122" s="302"/>
      <c r="BA122" s="300"/>
      <c r="BB122" s="300"/>
      <c r="BC122" s="300"/>
      <c r="BD122" s="300"/>
      <c r="BE122" s="300"/>
      <c r="BF122" s="300"/>
      <c r="BG122" s="300"/>
      <c r="BH122" s="300"/>
      <c r="BI122" s="215"/>
      <c r="BJ122" s="303"/>
      <c r="BK122" s="303"/>
      <c r="BL122" s="303"/>
      <c r="BM122" s="303"/>
      <c r="BN122" s="303"/>
      <c r="BO122" s="303"/>
      <c r="BP122" s="303"/>
      <c r="BQ122" s="303"/>
      <c r="BR122" s="303"/>
      <c r="BS122" s="303"/>
      <c r="BT122" s="303"/>
      <c r="BU122" s="303"/>
      <c r="BV122" s="303"/>
      <c r="BW122" s="303"/>
      <c r="BX122" s="303"/>
      <c r="BY122" s="303"/>
      <c r="BZ122" s="303"/>
      <c r="CA122" s="303"/>
      <c r="CB122" s="304"/>
      <c r="CC122" s="297"/>
      <c r="CD122" s="297"/>
      <c r="CE122" s="297"/>
      <c r="CF122" s="297"/>
      <c r="CG122" s="297"/>
      <c r="CH122" s="297"/>
      <c r="CI122" s="297"/>
      <c r="CJ122" s="175"/>
      <c r="CK122" s="305"/>
      <c r="CL122" s="306"/>
      <c r="CM122" s="306"/>
      <c r="CN122" s="306"/>
      <c r="CO122" s="306"/>
      <c r="CP122" s="306"/>
      <c r="CQ122" s="306"/>
      <c r="CR122" s="306"/>
      <c r="CS122" s="306"/>
      <c r="CU122" s="306"/>
      <c r="CV122" s="306"/>
      <c r="CW122" s="306"/>
      <c r="CX122" s="306"/>
      <c r="CY122" s="306"/>
      <c r="CZ122" s="306"/>
      <c r="DA122" s="306"/>
      <c r="DB122" s="306"/>
      <c r="DC122" s="306"/>
      <c r="DE122" s="306"/>
      <c r="DF122" s="306"/>
      <c r="DG122" s="306"/>
      <c r="DH122" s="306"/>
      <c r="DI122" s="306"/>
      <c r="DJ122" s="306"/>
      <c r="DK122" s="232"/>
      <c r="DL122" s="232"/>
      <c r="DN122" s="307">
        <f t="shared" si="10"/>
        <v>0</v>
      </c>
      <c r="DO122" s="307">
        <f t="shared" si="10"/>
        <v>0</v>
      </c>
      <c r="DP122" s="173">
        <f t="shared" si="11"/>
        <v>0</v>
      </c>
    </row>
    <row r="123" spans="1:120">
      <c r="A123" s="168">
        <v>2073</v>
      </c>
      <c r="B123" s="2">
        <v>138889</v>
      </c>
      <c r="C123" s="2" t="s">
        <v>265</v>
      </c>
      <c r="D123" s="175"/>
      <c r="E123" s="267">
        <v>0</v>
      </c>
      <c r="F123" s="267">
        <v>0</v>
      </c>
      <c r="G123" s="267">
        <v>72251.400000000009</v>
      </c>
      <c r="H123" s="267">
        <v>5606.25</v>
      </c>
      <c r="I123" s="267">
        <v>2238.1894736842105</v>
      </c>
      <c r="J123" s="267">
        <v>4732.6500000000005</v>
      </c>
      <c r="K123" s="267">
        <v>0</v>
      </c>
      <c r="L123" s="267">
        <f t="shared" si="6"/>
        <v>84828.489473684211</v>
      </c>
      <c r="M123" s="267">
        <f t="shared" si="7"/>
        <v>67862.791578947377</v>
      </c>
      <c r="N123" s="175"/>
      <c r="O123" s="297">
        <v>0</v>
      </c>
      <c r="P123" s="297">
        <v>0</v>
      </c>
      <c r="Q123" s="297">
        <v>36738</v>
      </c>
      <c r="R123" s="297">
        <v>2242.5</v>
      </c>
      <c r="S123" s="297">
        <v>746.2</v>
      </c>
      <c r="T123" s="297">
        <v>2429.6999999999998</v>
      </c>
      <c r="U123" s="297">
        <v>0</v>
      </c>
      <c r="V123" s="297">
        <f t="shared" si="8"/>
        <v>42156.399999999994</v>
      </c>
      <c r="W123" s="297">
        <f t="shared" si="9"/>
        <v>33725.119999999995</v>
      </c>
      <c r="X123" s="175"/>
      <c r="Y123" s="298"/>
      <c r="Z123" s="298"/>
      <c r="AA123" s="298"/>
      <c r="AB123" s="298"/>
      <c r="AC123" s="298"/>
      <c r="AD123" s="298"/>
      <c r="AE123" s="298"/>
      <c r="AF123" s="299"/>
      <c r="AG123" s="298"/>
      <c r="AH123" s="215"/>
      <c r="AI123" s="300"/>
      <c r="AJ123" s="300"/>
      <c r="AK123" s="300"/>
      <c r="AL123" s="300"/>
      <c r="AM123" s="300"/>
      <c r="AN123" s="300"/>
      <c r="AO123" s="300"/>
      <c r="AP123" s="300"/>
      <c r="AR123" s="301"/>
      <c r="AS123" s="301"/>
      <c r="AT123" s="301"/>
      <c r="AU123" s="301"/>
      <c r="AV123" s="301"/>
      <c r="AW123" s="301"/>
      <c r="AX123" s="301"/>
      <c r="AY123" s="301"/>
      <c r="AZ123" s="302"/>
      <c r="BA123" s="300"/>
      <c r="BB123" s="300"/>
      <c r="BC123" s="300"/>
      <c r="BD123" s="300"/>
      <c r="BE123" s="300"/>
      <c r="BF123" s="300"/>
      <c r="BG123" s="300"/>
      <c r="BH123" s="300"/>
      <c r="BI123" s="215"/>
      <c r="BJ123" s="303"/>
      <c r="BK123" s="303"/>
      <c r="BL123" s="303"/>
      <c r="BM123" s="303"/>
      <c r="BN123" s="303"/>
      <c r="BO123" s="303"/>
      <c r="BP123" s="303"/>
      <c r="BQ123" s="303"/>
      <c r="BR123" s="303"/>
      <c r="BS123" s="303"/>
      <c r="BT123" s="303"/>
      <c r="BU123" s="303"/>
      <c r="BV123" s="303"/>
      <c r="BW123" s="303"/>
      <c r="BX123" s="303"/>
      <c r="BY123" s="303"/>
      <c r="BZ123" s="303"/>
      <c r="CA123" s="303"/>
      <c r="CB123" s="304"/>
      <c r="CC123" s="297"/>
      <c r="CD123" s="297"/>
      <c r="CE123" s="297"/>
      <c r="CF123" s="297"/>
      <c r="CG123" s="297"/>
      <c r="CH123" s="297"/>
      <c r="CI123" s="297"/>
      <c r="CJ123" s="175"/>
      <c r="CK123" s="305"/>
      <c r="CL123" s="306"/>
      <c r="CM123" s="306"/>
      <c r="CN123" s="306"/>
      <c r="CO123" s="306"/>
      <c r="CP123" s="306"/>
      <c r="CQ123" s="306"/>
      <c r="CR123" s="306"/>
      <c r="CS123" s="306"/>
      <c r="CU123" s="306"/>
      <c r="CV123" s="306"/>
      <c r="CW123" s="306"/>
      <c r="CX123" s="306"/>
      <c r="CY123" s="306"/>
      <c r="CZ123" s="306"/>
      <c r="DA123" s="306"/>
      <c r="DB123" s="306"/>
      <c r="DC123" s="306"/>
      <c r="DE123" s="306"/>
      <c r="DF123" s="306"/>
      <c r="DG123" s="306"/>
      <c r="DH123" s="306"/>
      <c r="DI123" s="306"/>
      <c r="DJ123" s="306"/>
      <c r="DK123" s="232"/>
      <c r="DL123" s="232"/>
      <c r="DN123" s="307">
        <f t="shared" si="10"/>
        <v>126984.8894736842</v>
      </c>
      <c r="DO123" s="307">
        <f t="shared" si="10"/>
        <v>0</v>
      </c>
      <c r="DP123" s="173">
        <f t="shared" si="11"/>
        <v>126984.8894736842</v>
      </c>
    </row>
    <row r="124" spans="1:120">
      <c r="A124" s="168">
        <v>7005</v>
      </c>
      <c r="B124" s="2">
        <v>148722</v>
      </c>
      <c r="C124" s="2" t="s">
        <v>417</v>
      </c>
      <c r="D124" s="175"/>
      <c r="E124" s="267"/>
      <c r="F124" s="267"/>
      <c r="G124" s="267"/>
      <c r="H124" s="267"/>
      <c r="I124" s="267"/>
      <c r="J124" s="267"/>
      <c r="K124" s="267"/>
      <c r="L124" s="267"/>
      <c r="M124" s="267"/>
      <c r="N124" s="175"/>
      <c r="O124" s="297"/>
      <c r="P124" s="297"/>
      <c r="Q124" s="297"/>
      <c r="R124" s="297"/>
      <c r="S124" s="297"/>
      <c r="T124" s="297"/>
      <c r="U124" s="297"/>
      <c r="V124" s="297"/>
      <c r="W124" s="297"/>
      <c r="X124" s="175"/>
      <c r="Y124" s="298"/>
      <c r="Z124" s="298"/>
      <c r="AA124" s="298"/>
      <c r="AB124" s="298"/>
      <c r="AC124" s="298"/>
      <c r="AD124" s="298"/>
      <c r="AE124" s="298"/>
      <c r="AF124" s="299"/>
      <c r="AG124" s="298"/>
      <c r="AH124" s="215"/>
      <c r="AI124" s="300"/>
      <c r="AJ124" s="300"/>
      <c r="AK124" s="300"/>
      <c r="AL124" s="300"/>
      <c r="AM124" s="300"/>
      <c r="AN124" s="300"/>
      <c r="AO124" s="300"/>
      <c r="AP124" s="300"/>
      <c r="AR124" s="301"/>
      <c r="AS124" s="301"/>
      <c r="AT124" s="301"/>
      <c r="AU124" s="301"/>
      <c r="AV124" s="301"/>
      <c r="AW124" s="301"/>
      <c r="AX124" s="301"/>
      <c r="AY124" s="301"/>
      <c r="AZ124" s="302"/>
      <c r="BA124" s="300"/>
      <c r="BB124" s="300"/>
      <c r="BC124" s="300"/>
      <c r="BD124" s="300"/>
      <c r="BE124" s="300"/>
      <c r="BF124" s="300"/>
      <c r="BG124" s="300"/>
      <c r="BH124" s="300"/>
      <c r="BI124" s="215"/>
      <c r="BJ124" s="303"/>
      <c r="BK124" s="303"/>
      <c r="BL124" s="303"/>
      <c r="BM124" s="303"/>
      <c r="BN124" s="303"/>
      <c r="BO124" s="303"/>
      <c r="BP124" s="303"/>
      <c r="BQ124" s="303"/>
      <c r="BR124" s="303"/>
      <c r="BS124" s="303"/>
      <c r="BT124" s="303"/>
      <c r="BU124" s="303"/>
      <c r="BV124" s="303"/>
      <c r="BW124" s="303"/>
      <c r="BX124" s="303"/>
      <c r="BY124" s="303"/>
      <c r="BZ124" s="303"/>
      <c r="CA124" s="303"/>
      <c r="CB124" s="304"/>
      <c r="CC124" s="297"/>
      <c r="CD124" s="297"/>
      <c r="CE124" s="297"/>
      <c r="CF124" s="297"/>
      <c r="CG124" s="297"/>
      <c r="CH124" s="297"/>
      <c r="CI124" s="297"/>
      <c r="CJ124" s="175"/>
      <c r="CK124" s="305"/>
      <c r="CL124" s="306"/>
      <c r="CM124" s="306"/>
      <c r="CN124" s="306"/>
      <c r="CO124" s="306"/>
      <c r="CP124" s="306"/>
      <c r="CQ124" s="306"/>
      <c r="CR124" s="306"/>
      <c r="CS124" s="306"/>
      <c r="CU124" s="306"/>
      <c r="CV124" s="306"/>
      <c r="CW124" s="306"/>
      <c r="CX124" s="306"/>
      <c r="CY124" s="306"/>
      <c r="CZ124" s="306"/>
      <c r="DA124" s="306"/>
      <c r="DB124" s="306"/>
      <c r="DC124" s="306"/>
      <c r="DE124" s="306"/>
      <c r="DF124" s="306"/>
      <c r="DG124" s="306"/>
      <c r="DH124" s="306"/>
      <c r="DI124" s="306"/>
      <c r="DJ124" s="306"/>
      <c r="DK124" s="232"/>
      <c r="DL124" s="232"/>
      <c r="DN124" s="307">
        <f t="shared" si="10"/>
        <v>0</v>
      </c>
      <c r="DO124" s="307">
        <f t="shared" si="10"/>
        <v>0</v>
      </c>
      <c r="DP124" s="173">
        <f t="shared" si="11"/>
        <v>0</v>
      </c>
    </row>
    <row r="125" spans="1:120">
      <c r="A125" s="168">
        <v>2119</v>
      </c>
      <c r="B125" s="2">
        <v>150181</v>
      </c>
      <c r="C125" s="2" t="s">
        <v>266</v>
      </c>
      <c r="D125" s="175"/>
      <c r="E125" s="267">
        <v>0</v>
      </c>
      <c r="F125" s="267">
        <v>0</v>
      </c>
      <c r="G125" s="267">
        <v>25716.600000000002</v>
      </c>
      <c r="H125" s="267">
        <v>2691</v>
      </c>
      <c r="I125" s="267">
        <v>0</v>
      </c>
      <c r="J125" s="267">
        <v>475.79999999999995</v>
      </c>
      <c r="K125" s="267">
        <v>0</v>
      </c>
      <c r="L125" s="267">
        <f t="shared" si="6"/>
        <v>28883.4</v>
      </c>
      <c r="M125" s="267">
        <f t="shared" si="7"/>
        <v>23106.720000000001</v>
      </c>
      <c r="N125" s="175"/>
      <c r="O125" s="297">
        <v>0</v>
      </c>
      <c r="P125" s="297">
        <v>0</v>
      </c>
      <c r="Q125" s="297">
        <v>19593.600000000002</v>
      </c>
      <c r="R125" s="297">
        <v>1569.7499999999998</v>
      </c>
      <c r="S125" s="297">
        <v>0</v>
      </c>
      <c r="T125" s="297">
        <v>228.15</v>
      </c>
      <c r="U125" s="297">
        <v>0</v>
      </c>
      <c r="V125" s="297">
        <f t="shared" si="8"/>
        <v>21391.500000000004</v>
      </c>
      <c r="W125" s="297">
        <f t="shared" si="9"/>
        <v>17113.200000000004</v>
      </c>
      <c r="X125" s="175"/>
      <c r="Y125" s="298"/>
      <c r="Z125" s="298"/>
      <c r="AA125" s="298"/>
      <c r="AB125" s="298"/>
      <c r="AC125" s="298"/>
      <c r="AD125" s="298"/>
      <c r="AE125" s="298"/>
      <c r="AF125" s="299"/>
      <c r="AG125" s="298"/>
      <c r="AH125" s="215"/>
      <c r="AI125" s="300"/>
      <c r="AJ125" s="300"/>
      <c r="AK125" s="300"/>
      <c r="AL125" s="300"/>
      <c r="AM125" s="300"/>
      <c r="AN125" s="300"/>
      <c r="AO125" s="300"/>
      <c r="AP125" s="300"/>
      <c r="AR125" s="301"/>
      <c r="AS125" s="301"/>
      <c r="AT125" s="301"/>
      <c r="AU125" s="301"/>
      <c r="AV125" s="301"/>
      <c r="AW125" s="301"/>
      <c r="AX125" s="301"/>
      <c r="AY125" s="301"/>
      <c r="AZ125" s="302"/>
      <c r="BA125" s="300"/>
      <c r="BB125" s="300"/>
      <c r="BC125" s="300"/>
      <c r="BD125" s="300"/>
      <c r="BE125" s="300"/>
      <c r="BF125" s="300"/>
      <c r="BG125" s="300"/>
      <c r="BH125" s="300"/>
      <c r="BI125" s="215"/>
      <c r="BJ125" s="303"/>
      <c r="BK125" s="303"/>
      <c r="BL125" s="303"/>
      <c r="BM125" s="303"/>
      <c r="BN125" s="303"/>
      <c r="BO125" s="303"/>
      <c r="BP125" s="303"/>
      <c r="BQ125" s="303"/>
      <c r="BR125" s="303"/>
      <c r="BS125" s="303"/>
      <c r="BT125" s="303"/>
      <c r="BU125" s="303"/>
      <c r="BV125" s="303"/>
      <c r="BW125" s="303"/>
      <c r="BX125" s="303"/>
      <c r="BY125" s="303"/>
      <c r="BZ125" s="303"/>
      <c r="CA125" s="303"/>
      <c r="CB125" s="304"/>
      <c r="CC125" s="297"/>
      <c r="CD125" s="297"/>
      <c r="CE125" s="297"/>
      <c r="CF125" s="297"/>
      <c r="CG125" s="297"/>
      <c r="CH125" s="297"/>
      <c r="CI125" s="297"/>
      <c r="CJ125" s="175"/>
      <c r="CK125" s="305"/>
      <c r="CL125" s="306"/>
      <c r="CM125" s="306"/>
      <c r="CN125" s="306"/>
      <c r="CO125" s="306"/>
      <c r="CP125" s="306"/>
      <c r="CQ125" s="306"/>
      <c r="CR125" s="306"/>
      <c r="CS125" s="306"/>
      <c r="CU125" s="306"/>
      <c r="CV125" s="306"/>
      <c r="CW125" s="306"/>
      <c r="CX125" s="306"/>
      <c r="CY125" s="306"/>
      <c r="CZ125" s="306"/>
      <c r="DA125" s="306"/>
      <c r="DB125" s="306"/>
      <c r="DC125" s="306"/>
      <c r="DE125" s="306"/>
      <c r="DF125" s="306"/>
      <c r="DG125" s="306"/>
      <c r="DH125" s="306"/>
      <c r="DI125" s="306"/>
      <c r="DJ125" s="306"/>
      <c r="DK125" s="232"/>
      <c r="DL125" s="232"/>
      <c r="DN125" s="307">
        <f t="shared" si="10"/>
        <v>50274.9</v>
      </c>
      <c r="DO125" s="307">
        <f t="shared" si="10"/>
        <v>0</v>
      </c>
      <c r="DP125" s="173">
        <f t="shared" si="11"/>
        <v>50274.9</v>
      </c>
    </row>
    <row r="126" spans="1:120">
      <c r="A126" s="168">
        <v>2096</v>
      </c>
      <c r="B126" s="2">
        <v>139003</v>
      </c>
      <c r="C126" s="2" t="s">
        <v>267</v>
      </c>
      <c r="D126" s="175"/>
      <c r="E126" s="267">
        <v>0</v>
      </c>
      <c r="F126" s="267">
        <v>0</v>
      </c>
      <c r="G126" s="267">
        <v>31839.600000000002</v>
      </c>
      <c r="H126" s="267">
        <v>3363.7499999999995</v>
      </c>
      <c r="I126" s="267">
        <v>1119.3000000000002</v>
      </c>
      <c r="J126" s="267">
        <v>2174.25</v>
      </c>
      <c r="K126" s="267">
        <v>0</v>
      </c>
      <c r="L126" s="267">
        <f t="shared" si="6"/>
        <v>38496.9</v>
      </c>
      <c r="M126" s="267">
        <f t="shared" si="7"/>
        <v>30797.520000000004</v>
      </c>
      <c r="N126" s="175"/>
      <c r="O126" s="297">
        <v>0</v>
      </c>
      <c r="P126" s="297">
        <v>0</v>
      </c>
      <c r="Q126" s="297">
        <v>30615</v>
      </c>
      <c r="R126" s="297">
        <v>1793.9999999999998</v>
      </c>
      <c r="S126" s="297">
        <v>596.96</v>
      </c>
      <c r="T126" s="297">
        <v>1639.9499999999998</v>
      </c>
      <c r="U126" s="297">
        <v>0</v>
      </c>
      <c r="V126" s="297">
        <f t="shared" si="8"/>
        <v>34645.909999999996</v>
      </c>
      <c r="W126" s="297">
        <f t="shared" si="9"/>
        <v>27716.727999999999</v>
      </c>
      <c r="X126" s="175"/>
      <c r="Y126" s="298"/>
      <c r="Z126" s="298"/>
      <c r="AA126" s="298"/>
      <c r="AB126" s="298"/>
      <c r="AC126" s="298"/>
      <c r="AD126" s="298"/>
      <c r="AE126" s="298"/>
      <c r="AF126" s="299"/>
      <c r="AG126" s="298"/>
      <c r="AH126" s="215"/>
      <c r="AI126" s="300"/>
      <c r="AJ126" s="300"/>
      <c r="AK126" s="300"/>
      <c r="AL126" s="300"/>
      <c r="AM126" s="300"/>
      <c r="AN126" s="300"/>
      <c r="AO126" s="300"/>
      <c r="AP126" s="300"/>
      <c r="AR126" s="301"/>
      <c r="AS126" s="301"/>
      <c r="AT126" s="301"/>
      <c r="AU126" s="301"/>
      <c r="AV126" s="301"/>
      <c r="AW126" s="301"/>
      <c r="AX126" s="301"/>
      <c r="AY126" s="301"/>
      <c r="AZ126" s="302"/>
      <c r="BA126" s="300"/>
      <c r="BB126" s="300"/>
      <c r="BC126" s="300"/>
      <c r="BD126" s="300"/>
      <c r="BE126" s="300"/>
      <c r="BF126" s="300"/>
      <c r="BG126" s="300"/>
      <c r="BH126" s="300"/>
      <c r="BI126" s="215"/>
      <c r="BJ126" s="303"/>
      <c r="BK126" s="303"/>
      <c r="BL126" s="303"/>
      <c r="BM126" s="303"/>
      <c r="BN126" s="303"/>
      <c r="BO126" s="303"/>
      <c r="BP126" s="303"/>
      <c r="BQ126" s="303"/>
      <c r="BR126" s="303"/>
      <c r="BS126" s="303"/>
      <c r="BT126" s="303"/>
      <c r="BU126" s="303"/>
      <c r="BV126" s="303"/>
      <c r="BW126" s="303"/>
      <c r="BX126" s="303"/>
      <c r="BY126" s="303"/>
      <c r="BZ126" s="303"/>
      <c r="CA126" s="303"/>
      <c r="CB126" s="304"/>
      <c r="CC126" s="297"/>
      <c r="CD126" s="297"/>
      <c r="CE126" s="297"/>
      <c r="CF126" s="297"/>
      <c r="CG126" s="297"/>
      <c r="CH126" s="297"/>
      <c r="CI126" s="297"/>
      <c r="CJ126" s="175"/>
      <c r="CK126" s="305"/>
      <c r="CL126" s="306"/>
      <c r="CM126" s="306"/>
      <c r="CN126" s="306"/>
      <c r="CO126" s="306"/>
      <c r="CP126" s="306"/>
      <c r="CQ126" s="306"/>
      <c r="CR126" s="306"/>
      <c r="CS126" s="306"/>
      <c r="CU126" s="306"/>
      <c r="CV126" s="306"/>
      <c r="CW126" s="306"/>
      <c r="CX126" s="306"/>
      <c r="CY126" s="306"/>
      <c r="CZ126" s="306"/>
      <c r="DA126" s="306"/>
      <c r="DB126" s="306"/>
      <c r="DC126" s="306"/>
      <c r="DE126" s="306"/>
      <c r="DF126" s="306"/>
      <c r="DG126" s="306"/>
      <c r="DH126" s="306"/>
      <c r="DI126" s="306"/>
      <c r="DJ126" s="306"/>
      <c r="DK126" s="232"/>
      <c r="DL126" s="232"/>
      <c r="DN126" s="307">
        <f t="shared" si="10"/>
        <v>73142.81</v>
      </c>
      <c r="DO126" s="307">
        <f t="shared" si="10"/>
        <v>0</v>
      </c>
      <c r="DP126" s="173">
        <f t="shared" si="11"/>
        <v>73142.81</v>
      </c>
    </row>
    <row r="127" spans="1:120">
      <c r="A127" s="168">
        <v>2453</v>
      </c>
      <c r="B127" s="2">
        <v>140502</v>
      </c>
      <c r="C127" s="2" t="s">
        <v>269</v>
      </c>
      <c r="D127" s="175"/>
      <c r="E127" s="267">
        <v>0</v>
      </c>
      <c r="F127" s="267">
        <v>0</v>
      </c>
      <c r="G127" s="267">
        <v>31839.600000000002</v>
      </c>
      <c r="H127" s="267">
        <v>448.49999999999994</v>
      </c>
      <c r="I127" s="267">
        <v>149.24</v>
      </c>
      <c r="J127" s="267">
        <v>951.6</v>
      </c>
      <c r="K127" s="267">
        <v>0</v>
      </c>
      <c r="L127" s="267">
        <f t="shared" si="6"/>
        <v>33388.94</v>
      </c>
      <c r="M127" s="267">
        <f t="shared" si="7"/>
        <v>26711.152000000002</v>
      </c>
      <c r="N127" s="175"/>
      <c r="O127" s="297">
        <v>0</v>
      </c>
      <c r="P127" s="297">
        <v>0</v>
      </c>
      <c r="Q127" s="297">
        <v>29390.400000000001</v>
      </c>
      <c r="R127" s="297">
        <v>0</v>
      </c>
      <c r="S127" s="297">
        <v>0</v>
      </c>
      <c r="T127" s="297">
        <v>930.14999999999986</v>
      </c>
      <c r="U127" s="297">
        <v>0</v>
      </c>
      <c r="V127" s="297">
        <f t="shared" si="8"/>
        <v>30320.550000000003</v>
      </c>
      <c r="W127" s="297">
        <f t="shared" si="9"/>
        <v>24256.440000000002</v>
      </c>
      <c r="X127" s="175"/>
      <c r="Y127" s="298"/>
      <c r="Z127" s="298"/>
      <c r="AA127" s="298"/>
      <c r="AB127" s="298"/>
      <c r="AC127" s="298"/>
      <c r="AD127" s="298"/>
      <c r="AE127" s="298"/>
      <c r="AF127" s="299"/>
      <c r="AG127" s="298"/>
      <c r="AH127" s="215"/>
      <c r="AI127" s="300"/>
      <c r="AJ127" s="300"/>
      <c r="AK127" s="300"/>
      <c r="AL127" s="300"/>
      <c r="AM127" s="300"/>
      <c r="AN127" s="300"/>
      <c r="AO127" s="300"/>
      <c r="AP127" s="300"/>
      <c r="AR127" s="301"/>
      <c r="AS127" s="301"/>
      <c r="AT127" s="301"/>
      <c r="AU127" s="301"/>
      <c r="AV127" s="301"/>
      <c r="AW127" s="301"/>
      <c r="AX127" s="301"/>
      <c r="AY127" s="301"/>
      <c r="AZ127" s="302"/>
      <c r="BA127" s="300"/>
      <c r="BB127" s="300"/>
      <c r="BC127" s="300"/>
      <c r="BD127" s="300"/>
      <c r="BE127" s="300"/>
      <c r="BF127" s="300"/>
      <c r="BG127" s="300"/>
      <c r="BH127" s="300"/>
      <c r="BI127" s="215"/>
      <c r="BJ127" s="303"/>
      <c r="BK127" s="303"/>
      <c r="BL127" s="303"/>
      <c r="BM127" s="303"/>
      <c r="BN127" s="303"/>
      <c r="BO127" s="303"/>
      <c r="BP127" s="303"/>
      <c r="BQ127" s="303"/>
      <c r="BR127" s="303"/>
      <c r="BS127" s="303"/>
      <c r="BT127" s="303"/>
      <c r="BU127" s="303"/>
      <c r="BV127" s="303"/>
      <c r="BW127" s="303"/>
      <c r="BX127" s="303"/>
      <c r="BY127" s="303"/>
      <c r="BZ127" s="303"/>
      <c r="CA127" s="303"/>
      <c r="CB127" s="304"/>
      <c r="CC127" s="297"/>
      <c r="CD127" s="297"/>
      <c r="CE127" s="297"/>
      <c r="CF127" s="297"/>
      <c r="CG127" s="297"/>
      <c r="CH127" s="297"/>
      <c r="CI127" s="297"/>
      <c r="CJ127" s="175"/>
      <c r="CK127" s="305"/>
      <c r="CL127" s="306"/>
      <c r="CM127" s="306"/>
      <c r="CN127" s="306"/>
      <c r="CO127" s="306"/>
      <c r="CP127" s="306"/>
      <c r="CQ127" s="306"/>
      <c r="CR127" s="306"/>
      <c r="CS127" s="306"/>
      <c r="CU127" s="306"/>
      <c r="CV127" s="306"/>
      <c r="CW127" s="306"/>
      <c r="CX127" s="306"/>
      <c r="CY127" s="306"/>
      <c r="CZ127" s="306"/>
      <c r="DA127" s="306"/>
      <c r="DB127" s="306"/>
      <c r="DC127" s="306"/>
      <c r="DE127" s="306"/>
      <c r="DF127" s="306"/>
      <c r="DG127" s="306"/>
      <c r="DH127" s="306"/>
      <c r="DI127" s="306"/>
      <c r="DJ127" s="306"/>
      <c r="DK127" s="232"/>
      <c r="DL127" s="232"/>
      <c r="DN127" s="307">
        <f t="shared" si="10"/>
        <v>63709.490000000005</v>
      </c>
      <c r="DO127" s="307">
        <f t="shared" si="10"/>
        <v>0</v>
      </c>
      <c r="DP127" s="173">
        <f t="shared" si="11"/>
        <v>63709.490000000005</v>
      </c>
    </row>
    <row r="128" spans="1:120">
      <c r="A128" s="168">
        <v>2207</v>
      </c>
      <c r="B128" s="2">
        <v>148653</v>
      </c>
      <c r="C128" s="2" t="s">
        <v>270</v>
      </c>
      <c r="D128" s="175"/>
      <c r="E128" s="267">
        <v>0</v>
      </c>
      <c r="F128" s="267">
        <v>0</v>
      </c>
      <c r="G128" s="267">
        <v>0</v>
      </c>
      <c r="H128" s="267">
        <v>0</v>
      </c>
      <c r="I128" s="267">
        <v>0</v>
      </c>
      <c r="J128" s="267">
        <v>0</v>
      </c>
      <c r="K128" s="267">
        <v>0</v>
      </c>
      <c r="L128" s="267">
        <f t="shared" si="6"/>
        <v>0</v>
      </c>
      <c r="M128" s="267">
        <f t="shared" si="7"/>
        <v>0</v>
      </c>
      <c r="N128" s="175"/>
      <c r="O128" s="297">
        <v>0</v>
      </c>
      <c r="P128" s="297">
        <v>0</v>
      </c>
      <c r="Q128" s="297">
        <v>0</v>
      </c>
      <c r="R128" s="297">
        <v>0</v>
      </c>
      <c r="S128" s="297">
        <v>0</v>
      </c>
      <c r="T128" s="297">
        <v>0</v>
      </c>
      <c r="U128" s="297">
        <v>0</v>
      </c>
      <c r="V128" s="297">
        <f t="shared" si="8"/>
        <v>0</v>
      </c>
      <c r="W128" s="297">
        <f t="shared" si="9"/>
        <v>0</v>
      </c>
      <c r="X128" s="175"/>
      <c r="Y128" s="298"/>
      <c r="Z128" s="298"/>
      <c r="AA128" s="298"/>
      <c r="AB128" s="298"/>
      <c r="AC128" s="298"/>
      <c r="AD128" s="298"/>
      <c r="AE128" s="298"/>
      <c r="AF128" s="299"/>
      <c r="AG128" s="298"/>
      <c r="AH128" s="215"/>
      <c r="AI128" s="300"/>
      <c r="AJ128" s="300"/>
      <c r="AK128" s="300"/>
      <c r="AL128" s="300"/>
      <c r="AM128" s="300"/>
      <c r="AN128" s="300"/>
      <c r="AO128" s="300"/>
      <c r="AP128" s="300"/>
      <c r="AR128" s="301"/>
      <c r="AS128" s="301"/>
      <c r="AT128" s="301"/>
      <c r="AU128" s="301"/>
      <c r="AV128" s="301"/>
      <c r="AW128" s="301"/>
      <c r="AX128" s="301"/>
      <c r="AY128" s="301"/>
      <c r="AZ128" s="302"/>
      <c r="BA128" s="300"/>
      <c r="BB128" s="300"/>
      <c r="BC128" s="300"/>
      <c r="BD128" s="300"/>
      <c r="BE128" s="300"/>
      <c r="BF128" s="300"/>
      <c r="BG128" s="300"/>
      <c r="BH128" s="300"/>
      <c r="BI128" s="215"/>
      <c r="BJ128" s="303"/>
      <c r="BK128" s="303"/>
      <c r="BL128" s="303"/>
      <c r="BM128" s="303"/>
      <c r="BN128" s="303"/>
      <c r="BO128" s="303"/>
      <c r="BP128" s="303"/>
      <c r="BQ128" s="303"/>
      <c r="BR128" s="303"/>
      <c r="BS128" s="303"/>
      <c r="BT128" s="303"/>
      <c r="BU128" s="303"/>
      <c r="BV128" s="303"/>
      <c r="BW128" s="303"/>
      <c r="BX128" s="303"/>
      <c r="BY128" s="303"/>
      <c r="BZ128" s="303"/>
      <c r="CA128" s="303"/>
      <c r="CB128" s="304"/>
      <c r="CC128" s="297"/>
      <c r="CD128" s="297"/>
      <c r="CE128" s="297"/>
      <c r="CF128" s="297"/>
      <c r="CG128" s="297"/>
      <c r="CH128" s="297"/>
      <c r="CI128" s="297"/>
      <c r="CJ128" s="175"/>
      <c r="CK128" s="305"/>
      <c r="CL128" s="306"/>
      <c r="CM128" s="306"/>
      <c r="CN128" s="306"/>
      <c r="CO128" s="306"/>
      <c r="CP128" s="306"/>
      <c r="CQ128" s="306"/>
      <c r="CR128" s="306"/>
      <c r="CS128" s="306"/>
      <c r="CU128" s="306"/>
      <c r="CV128" s="306"/>
      <c r="CW128" s="306"/>
      <c r="CX128" s="306"/>
      <c r="CY128" s="306"/>
      <c r="CZ128" s="306"/>
      <c r="DA128" s="306"/>
      <c r="DB128" s="306"/>
      <c r="DC128" s="306"/>
      <c r="DE128" s="306"/>
      <c r="DF128" s="306"/>
      <c r="DG128" s="306"/>
      <c r="DH128" s="306"/>
      <c r="DI128" s="306"/>
      <c r="DJ128" s="306"/>
      <c r="DK128" s="232"/>
      <c r="DL128" s="232"/>
      <c r="DN128" s="307">
        <f t="shared" si="10"/>
        <v>0</v>
      </c>
      <c r="DO128" s="307">
        <f t="shared" si="10"/>
        <v>0</v>
      </c>
      <c r="DP128" s="173">
        <f t="shared" si="11"/>
        <v>0</v>
      </c>
    </row>
    <row r="129" spans="1:120">
      <c r="A129" s="168">
        <v>4029</v>
      </c>
      <c r="B129" s="2">
        <v>145120</v>
      </c>
      <c r="C129" s="2" t="s">
        <v>271</v>
      </c>
      <c r="D129" s="175"/>
      <c r="E129" s="267">
        <v>0</v>
      </c>
      <c r="F129" s="267">
        <v>0</v>
      </c>
      <c r="G129" s="267">
        <v>0</v>
      </c>
      <c r="H129" s="267">
        <v>0</v>
      </c>
      <c r="I129" s="267">
        <v>0</v>
      </c>
      <c r="J129" s="267">
        <v>0</v>
      </c>
      <c r="K129" s="267">
        <v>0</v>
      </c>
      <c r="L129" s="267">
        <f t="shared" si="6"/>
        <v>0</v>
      </c>
      <c r="M129" s="267">
        <f t="shared" si="7"/>
        <v>0</v>
      </c>
      <c r="N129" s="175"/>
      <c r="O129" s="297">
        <v>0</v>
      </c>
      <c r="P129" s="297">
        <v>0</v>
      </c>
      <c r="Q129" s="297">
        <v>0</v>
      </c>
      <c r="R129" s="297">
        <v>0</v>
      </c>
      <c r="S129" s="297">
        <v>0</v>
      </c>
      <c r="T129" s="297">
        <v>0</v>
      </c>
      <c r="U129" s="297">
        <v>0</v>
      </c>
      <c r="V129" s="297">
        <f t="shared" si="8"/>
        <v>0</v>
      </c>
      <c r="W129" s="297">
        <f t="shared" si="9"/>
        <v>0</v>
      </c>
      <c r="X129" s="175"/>
      <c r="Y129" s="298"/>
      <c r="Z129" s="298"/>
      <c r="AA129" s="298"/>
      <c r="AB129" s="298"/>
      <c r="AC129" s="298"/>
      <c r="AD129" s="298"/>
      <c r="AE129" s="298"/>
      <c r="AF129" s="299"/>
      <c r="AG129" s="298"/>
      <c r="AH129" s="215"/>
      <c r="AI129" s="300"/>
      <c r="AJ129" s="300"/>
      <c r="AK129" s="300"/>
      <c r="AL129" s="300"/>
      <c r="AM129" s="300"/>
      <c r="AN129" s="300"/>
      <c r="AO129" s="300"/>
      <c r="AP129" s="300"/>
      <c r="AR129" s="301"/>
      <c r="AS129" s="301"/>
      <c r="AT129" s="301"/>
      <c r="AU129" s="301"/>
      <c r="AV129" s="301"/>
      <c r="AW129" s="301"/>
      <c r="AX129" s="301"/>
      <c r="AY129" s="301"/>
      <c r="AZ129" s="302"/>
      <c r="BA129" s="300"/>
      <c r="BB129" s="300"/>
      <c r="BC129" s="300"/>
      <c r="BD129" s="300"/>
      <c r="BE129" s="300"/>
      <c r="BF129" s="300"/>
      <c r="BG129" s="300"/>
      <c r="BH129" s="300"/>
      <c r="BI129" s="215"/>
      <c r="BJ129" s="303"/>
      <c r="BK129" s="303"/>
      <c r="BL129" s="303"/>
      <c r="BM129" s="303"/>
      <c r="BN129" s="303"/>
      <c r="BO129" s="303"/>
      <c r="BP129" s="303"/>
      <c r="BQ129" s="303"/>
      <c r="BR129" s="303"/>
      <c r="BS129" s="303"/>
      <c r="BT129" s="303"/>
      <c r="BU129" s="303"/>
      <c r="BV129" s="303"/>
      <c r="BW129" s="303"/>
      <c r="BX129" s="303"/>
      <c r="BY129" s="303"/>
      <c r="BZ129" s="303"/>
      <c r="CA129" s="303"/>
      <c r="CB129" s="304"/>
      <c r="CC129" s="297"/>
      <c r="CD129" s="297"/>
      <c r="CE129" s="297"/>
      <c r="CF129" s="297"/>
      <c r="CG129" s="297"/>
      <c r="CH129" s="297"/>
      <c r="CI129" s="297"/>
      <c r="CJ129" s="175"/>
      <c r="CK129" s="305"/>
      <c r="CL129" s="306"/>
      <c r="CM129" s="306"/>
      <c r="CN129" s="306"/>
      <c r="CO129" s="306"/>
      <c r="CP129" s="306"/>
      <c r="CQ129" s="306"/>
      <c r="CR129" s="306"/>
      <c r="CS129" s="306"/>
      <c r="CU129" s="306"/>
      <c r="CV129" s="306"/>
      <c r="CW129" s="306"/>
      <c r="CX129" s="306"/>
      <c r="CY129" s="306"/>
      <c r="CZ129" s="306"/>
      <c r="DA129" s="306"/>
      <c r="DB129" s="306"/>
      <c r="DC129" s="306"/>
      <c r="DE129" s="306"/>
      <c r="DF129" s="306"/>
      <c r="DG129" s="306"/>
      <c r="DH129" s="306"/>
      <c r="DI129" s="306"/>
      <c r="DJ129" s="306"/>
      <c r="DK129" s="232"/>
      <c r="DL129" s="232"/>
      <c r="DN129" s="307">
        <f t="shared" si="10"/>
        <v>0</v>
      </c>
      <c r="DO129" s="307">
        <f t="shared" si="10"/>
        <v>0</v>
      </c>
      <c r="DP129" s="173">
        <f t="shared" si="11"/>
        <v>0</v>
      </c>
    </row>
    <row r="130" spans="1:120">
      <c r="A130" s="168">
        <v>2162</v>
      </c>
      <c r="B130" s="2">
        <v>141977</v>
      </c>
      <c r="C130" s="2" t="s">
        <v>272</v>
      </c>
      <c r="D130" s="175"/>
      <c r="E130" s="267">
        <v>0</v>
      </c>
      <c r="F130" s="267">
        <v>0</v>
      </c>
      <c r="G130" s="267">
        <v>25716.600000000002</v>
      </c>
      <c r="H130" s="267">
        <v>0</v>
      </c>
      <c r="I130" s="267">
        <v>0</v>
      </c>
      <c r="J130" s="267">
        <v>819</v>
      </c>
      <c r="K130" s="267">
        <v>0</v>
      </c>
      <c r="L130" s="267">
        <f t="shared" si="6"/>
        <v>26535.600000000002</v>
      </c>
      <c r="M130" s="267">
        <f t="shared" si="7"/>
        <v>21228.480000000003</v>
      </c>
      <c r="N130" s="175"/>
      <c r="O130" s="297">
        <v>0</v>
      </c>
      <c r="P130" s="297">
        <v>0</v>
      </c>
      <c r="Q130" s="297">
        <v>14695.2</v>
      </c>
      <c r="R130" s="297">
        <v>0</v>
      </c>
      <c r="S130" s="297">
        <v>0</v>
      </c>
      <c r="T130" s="297">
        <v>370.49999999999994</v>
      </c>
      <c r="U130" s="297">
        <v>0</v>
      </c>
      <c r="V130" s="297">
        <f t="shared" si="8"/>
        <v>15065.7</v>
      </c>
      <c r="W130" s="297">
        <f t="shared" si="9"/>
        <v>12052.560000000001</v>
      </c>
      <c r="X130" s="175"/>
      <c r="Y130" s="298"/>
      <c r="Z130" s="298"/>
      <c r="AA130" s="298"/>
      <c r="AB130" s="298"/>
      <c r="AC130" s="298"/>
      <c r="AD130" s="298"/>
      <c r="AE130" s="298"/>
      <c r="AF130" s="299"/>
      <c r="AG130" s="298"/>
      <c r="AH130" s="215"/>
      <c r="AI130" s="300"/>
      <c r="AJ130" s="300"/>
      <c r="AK130" s="300"/>
      <c r="AL130" s="300"/>
      <c r="AM130" s="300"/>
      <c r="AN130" s="300"/>
      <c r="AO130" s="300"/>
      <c r="AP130" s="300"/>
      <c r="AR130" s="301"/>
      <c r="AS130" s="301"/>
      <c r="AT130" s="301"/>
      <c r="AU130" s="301"/>
      <c r="AV130" s="301"/>
      <c r="AW130" s="301"/>
      <c r="AX130" s="301"/>
      <c r="AY130" s="301"/>
      <c r="AZ130" s="302"/>
      <c r="BA130" s="300"/>
      <c r="BB130" s="300"/>
      <c r="BC130" s="300"/>
      <c r="BD130" s="300"/>
      <c r="BE130" s="300"/>
      <c r="BF130" s="300"/>
      <c r="BG130" s="300"/>
      <c r="BH130" s="300"/>
      <c r="BI130" s="215"/>
      <c r="BJ130" s="303"/>
      <c r="BK130" s="303"/>
      <c r="BL130" s="303"/>
      <c r="BM130" s="303"/>
      <c r="BN130" s="303"/>
      <c r="BO130" s="303"/>
      <c r="BP130" s="303"/>
      <c r="BQ130" s="303"/>
      <c r="BR130" s="303"/>
      <c r="BS130" s="303"/>
      <c r="BT130" s="303"/>
      <c r="BU130" s="303"/>
      <c r="BV130" s="303"/>
      <c r="BW130" s="303"/>
      <c r="BX130" s="303"/>
      <c r="BY130" s="303"/>
      <c r="BZ130" s="303"/>
      <c r="CA130" s="303"/>
      <c r="CB130" s="304"/>
      <c r="CC130" s="297"/>
      <c r="CD130" s="297"/>
      <c r="CE130" s="297"/>
      <c r="CF130" s="297"/>
      <c r="CG130" s="297"/>
      <c r="CH130" s="297"/>
      <c r="CI130" s="297"/>
      <c r="CJ130" s="175"/>
      <c r="CK130" s="305"/>
      <c r="CL130" s="306"/>
      <c r="CM130" s="306"/>
      <c r="CN130" s="306"/>
      <c r="CO130" s="306"/>
      <c r="CP130" s="306"/>
      <c r="CQ130" s="306"/>
      <c r="CR130" s="306"/>
      <c r="CS130" s="306"/>
      <c r="CU130" s="306"/>
      <c r="CV130" s="306"/>
      <c r="CW130" s="306"/>
      <c r="CX130" s="306"/>
      <c r="CY130" s="306"/>
      <c r="CZ130" s="306"/>
      <c r="DA130" s="306"/>
      <c r="DB130" s="306"/>
      <c r="DC130" s="306"/>
      <c r="DE130" s="306"/>
      <c r="DF130" s="306"/>
      <c r="DG130" s="306"/>
      <c r="DH130" s="306"/>
      <c r="DI130" s="306"/>
      <c r="DJ130" s="306"/>
      <c r="DK130" s="232"/>
      <c r="DL130" s="232"/>
      <c r="DN130" s="307">
        <f t="shared" si="10"/>
        <v>41601.300000000003</v>
      </c>
      <c r="DO130" s="307">
        <f t="shared" si="10"/>
        <v>0</v>
      </c>
      <c r="DP130" s="173">
        <f t="shared" si="11"/>
        <v>41601.300000000003</v>
      </c>
    </row>
    <row r="131" spans="1:120">
      <c r="A131" s="168">
        <v>2075</v>
      </c>
      <c r="B131" s="2">
        <v>138998</v>
      </c>
      <c r="C131" s="2" t="s">
        <v>273</v>
      </c>
      <c r="D131" s="175"/>
      <c r="E131" s="267">
        <v>0</v>
      </c>
      <c r="F131" s="267">
        <v>0</v>
      </c>
      <c r="G131" s="267">
        <v>18369</v>
      </c>
      <c r="H131" s="267">
        <v>0</v>
      </c>
      <c r="I131" s="267">
        <v>0</v>
      </c>
      <c r="J131" s="267">
        <v>643.5</v>
      </c>
      <c r="K131" s="267">
        <v>0</v>
      </c>
      <c r="L131" s="267">
        <f t="shared" si="6"/>
        <v>19012.5</v>
      </c>
      <c r="M131" s="267">
        <f t="shared" si="7"/>
        <v>15210</v>
      </c>
      <c r="N131" s="175"/>
      <c r="O131" s="297">
        <v>0</v>
      </c>
      <c r="P131" s="297">
        <v>0</v>
      </c>
      <c r="Q131" s="297">
        <v>18369</v>
      </c>
      <c r="R131" s="297">
        <v>896.99999999999989</v>
      </c>
      <c r="S131" s="297">
        <v>0</v>
      </c>
      <c r="T131" s="297">
        <v>505.04999999999995</v>
      </c>
      <c r="U131" s="297">
        <v>0</v>
      </c>
      <c r="V131" s="297">
        <f t="shared" si="8"/>
        <v>19771.05</v>
      </c>
      <c r="W131" s="297">
        <f t="shared" si="9"/>
        <v>15816.84</v>
      </c>
      <c r="X131" s="175"/>
      <c r="Y131" s="298"/>
      <c r="Z131" s="298"/>
      <c r="AA131" s="298"/>
      <c r="AB131" s="298"/>
      <c r="AC131" s="298"/>
      <c r="AD131" s="298"/>
      <c r="AE131" s="298"/>
      <c r="AF131" s="299"/>
      <c r="AG131" s="298"/>
      <c r="AH131" s="215"/>
      <c r="AI131" s="300"/>
      <c r="AJ131" s="300"/>
      <c r="AK131" s="300"/>
      <c r="AL131" s="300"/>
      <c r="AM131" s="300"/>
      <c r="AN131" s="300"/>
      <c r="AO131" s="300"/>
      <c r="AP131" s="300"/>
      <c r="AR131" s="301"/>
      <c r="AS131" s="301"/>
      <c r="AT131" s="301"/>
      <c r="AU131" s="301"/>
      <c r="AV131" s="301"/>
      <c r="AW131" s="301"/>
      <c r="AX131" s="301"/>
      <c r="AY131" s="301"/>
      <c r="AZ131" s="302"/>
      <c r="BA131" s="300"/>
      <c r="BB131" s="300"/>
      <c r="BC131" s="300"/>
      <c r="BD131" s="300"/>
      <c r="BE131" s="300"/>
      <c r="BF131" s="300"/>
      <c r="BG131" s="300"/>
      <c r="BH131" s="300"/>
      <c r="BI131" s="215"/>
      <c r="BJ131" s="303"/>
      <c r="BK131" s="303"/>
      <c r="BL131" s="303"/>
      <c r="BM131" s="303"/>
      <c r="BN131" s="303"/>
      <c r="BO131" s="303"/>
      <c r="BP131" s="303"/>
      <c r="BQ131" s="303"/>
      <c r="BR131" s="303"/>
      <c r="BS131" s="303"/>
      <c r="BT131" s="303"/>
      <c r="BU131" s="303"/>
      <c r="BV131" s="303"/>
      <c r="BW131" s="303"/>
      <c r="BX131" s="303"/>
      <c r="BY131" s="303"/>
      <c r="BZ131" s="303"/>
      <c r="CA131" s="303"/>
      <c r="CB131" s="304"/>
      <c r="CC131" s="297"/>
      <c r="CD131" s="297"/>
      <c r="CE131" s="297"/>
      <c r="CF131" s="297"/>
      <c r="CG131" s="297"/>
      <c r="CH131" s="297"/>
      <c r="CI131" s="297"/>
      <c r="CJ131" s="175"/>
      <c r="CK131" s="305"/>
      <c r="CL131" s="306"/>
      <c r="CM131" s="306"/>
      <c r="CN131" s="306"/>
      <c r="CO131" s="306"/>
      <c r="CP131" s="306"/>
      <c r="CQ131" s="306"/>
      <c r="CR131" s="306"/>
      <c r="CS131" s="306"/>
      <c r="CU131" s="306"/>
      <c r="CV131" s="306"/>
      <c r="CW131" s="306"/>
      <c r="CX131" s="306"/>
      <c r="CY131" s="306"/>
      <c r="CZ131" s="306"/>
      <c r="DA131" s="306"/>
      <c r="DB131" s="306"/>
      <c r="DC131" s="306"/>
      <c r="DE131" s="306"/>
      <c r="DF131" s="306"/>
      <c r="DG131" s="306"/>
      <c r="DH131" s="306"/>
      <c r="DI131" s="306"/>
      <c r="DJ131" s="306"/>
      <c r="DK131" s="232"/>
      <c r="DL131" s="232"/>
      <c r="DN131" s="307">
        <f t="shared" si="10"/>
        <v>38783.550000000003</v>
      </c>
      <c r="DO131" s="307">
        <f t="shared" si="10"/>
        <v>0</v>
      </c>
      <c r="DP131" s="173">
        <f t="shared" si="11"/>
        <v>38783.550000000003</v>
      </c>
    </row>
    <row r="132" spans="1:120">
      <c r="A132" s="168">
        <v>2132</v>
      </c>
      <c r="B132" s="2">
        <v>146701</v>
      </c>
      <c r="C132" s="2" t="s">
        <v>274</v>
      </c>
      <c r="D132" s="175"/>
      <c r="E132" s="267">
        <v>0</v>
      </c>
      <c r="F132" s="267">
        <v>0</v>
      </c>
      <c r="G132" s="267">
        <v>57556.200000000004</v>
      </c>
      <c r="H132" s="267">
        <v>3587.9999999999995</v>
      </c>
      <c r="I132" s="267">
        <v>0</v>
      </c>
      <c r="J132" s="267">
        <v>1209</v>
      </c>
      <c r="K132" s="267">
        <v>0</v>
      </c>
      <c r="L132" s="267">
        <f t="shared" si="6"/>
        <v>62353.200000000004</v>
      </c>
      <c r="M132" s="267">
        <f t="shared" si="7"/>
        <v>49882.560000000005</v>
      </c>
      <c r="N132" s="175"/>
      <c r="O132" s="297">
        <v>0</v>
      </c>
      <c r="P132" s="297">
        <v>0</v>
      </c>
      <c r="Q132" s="297">
        <v>48984</v>
      </c>
      <c r="R132" s="297">
        <v>1121.25</v>
      </c>
      <c r="S132" s="297">
        <v>0</v>
      </c>
      <c r="T132" s="297">
        <v>992.55</v>
      </c>
      <c r="U132" s="297">
        <v>0</v>
      </c>
      <c r="V132" s="297">
        <f t="shared" si="8"/>
        <v>51097.8</v>
      </c>
      <c r="W132" s="297">
        <f t="shared" si="9"/>
        <v>40878.240000000005</v>
      </c>
      <c r="X132" s="175"/>
      <c r="Y132" s="298"/>
      <c r="Z132" s="298"/>
      <c r="AA132" s="298"/>
      <c r="AB132" s="298"/>
      <c r="AC132" s="298"/>
      <c r="AD132" s="298"/>
      <c r="AE132" s="298"/>
      <c r="AF132" s="299"/>
      <c r="AG132" s="298"/>
      <c r="AH132" s="215"/>
      <c r="AI132" s="300"/>
      <c r="AJ132" s="300"/>
      <c r="AK132" s="300"/>
      <c r="AL132" s="300"/>
      <c r="AM132" s="300"/>
      <c r="AN132" s="300"/>
      <c r="AO132" s="300"/>
      <c r="AP132" s="300"/>
      <c r="AR132" s="301"/>
      <c r="AS132" s="301"/>
      <c r="AT132" s="301"/>
      <c r="AU132" s="301"/>
      <c r="AV132" s="301"/>
      <c r="AW132" s="301"/>
      <c r="AX132" s="301"/>
      <c r="AY132" s="301"/>
      <c r="AZ132" s="302"/>
      <c r="BA132" s="300"/>
      <c r="BB132" s="300"/>
      <c r="BC132" s="300"/>
      <c r="BD132" s="300"/>
      <c r="BE132" s="300"/>
      <c r="BF132" s="300"/>
      <c r="BG132" s="300"/>
      <c r="BH132" s="300"/>
      <c r="BI132" s="215"/>
      <c r="BJ132" s="303"/>
      <c r="BK132" s="303"/>
      <c r="BL132" s="303"/>
      <c r="BM132" s="303"/>
      <c r="BN132" s="303"/>
      <c r="BO132" s="303"/>
      <c r="BP132" s="303"/>
      <c r="BQ132" s="303"/>
      <c r="BR132" s="303"/>
      <c r="BS132" s="303"/>
      <c r="BT132" s="303"/>
      <c r="BU132" s="303"/>
      <c r="BV132" s="303"/>
      <c r="BW132" s="303"/>
      <c r="BX132" s="303"/>
      <c r="BY132" s="303"/>
      <c r="BZ132" s="303"/>
      <c r="CA132" s="303"/>
      <c r="CB132" s="304"/>
      <c r="CC132" s="297"/>
      <c r="CD132" s="297"/>
      <c r="CE132" s="297"/>
      <c r="CF132" s="297"/>
      <c r="CG132" s="297"/>
      <c r="CH132" s="297"/>
      <c r="CI132" s="297"/>
      <c r="CJ132" s="175"/>
      <c r="CK132" s="305"/>
      <c r="CL132" s="306"/>
      <c r="CM132" s="306"/>
      <c r="CN132" s="306"/>
      <c r="CO132" s="306"/>
      <c r="CP132" s="306"/>
      <c r="CQ132" s="306"/>
      <c r="CR132" s="306"/>
      <c r="CS132" s="306"/>
      <c r="CU132" s="306"/>
      <c r="CV132" s="306"/>
      <c r="CW132" s="306"/>
      <c r="CX132" s="306"/>
      <c r="CY132" s="306"/>
      <c r="CZ132" s="306"/>
      <c r="DA132" s="306"/>
      <c r="DB132" s="306"/>
      <c r="DC132" s="306"/>
      <c r="DE132" s="306"/>
      <c r="DF132" s="306"/>
      <c r="DG132" s="306"/>
      <c r="DH132" s="306"/>
      <c r="DI132" s="306"/>
      <c r="DJ132" s="306"/>
      <c r="DK132" s="232"/>
      <c r="DL132" s="232"/>
      <c r="DN132" s="307">
        <f t="shared" si="10"/>
        <v>113451.00000000001</v>
      </c>
      <c r="DO132" s="307">
        <f t="shared" si="10"/>
        <v>0</v>
      </c>
      <c r="DP132" s="173">
        <f t="shared" si="11"/>
        <v>113451.00000000001</v>
      </c>
    </row>
    <row r="133" spans="1:120">
      <c r="A133" s="168">
        <v>3322</v>
      </c>
      <c r="B133" s="2">
        <v>151625</v>
      </c>
      <c r="C133" s="2" t="s">
        <v>11</v>
      </c>
      <c r="D133" s="175"/>
      <c r="E133" s="267">
        <v>0</v>
      </c>
      <c r="F133" s="267">
        <v>0</v>
      </c>
      <c r="G133" s="267">
        <v>46534.8</v>
      </c>
      <c r="H133" s="267">
        <v>1569.7499999999998</v>
      </c>
      <c r="I133" s="267">
        <v>0</v>
      </c>
      <c r="J133" s="267">
        <v>961.35</v>
      </c>
      <c r="K133" s="267">
        <v>0</v>
      </c>
      <c r="L133" s="267">
        <f t="shared" si="6"/>
        <v>49065.9</v>
      </c>
      <c r="M133" s="267">
        <f t="shared" si="7"/>
        <v>39252.720000000001</v>
      </c>
      <c r="N133" s="175"/>
      <c r="O133" s="297">
        <v>0</v>
      </c>
      <c r="P133" s="297">
        <v>0</v>
      </c>
      <c r="Q133" s="297">
        <v>30615</v>
      </c>
      <c r="R133" s="297">
        <v>672.75</v>
      </c>
      <c r="S133" s="297">
        <v>0</v>
      </c>
      <c r="T133" s="297">
        <v>651.29999999999995</v>
      </c>
      <c r="U133" s="297">
        <v>0</v>
      </c>
      <c r="V133" s="297">
        <f t="shared" si="8"/>
        <v>31939.05</v>
      </c>
      <c r="W133" s="297">
        <f t="shared" si="9"/>
        <v>25551.24</v>
      </c>
      <c r="X133" s="175"/>
      <c r="Y133" s="298"/>
      <c r="Z133" s="298"/>
      <c r="AA133" s="298"/>
      <c r="AB133" s="298"/>
      <c r="AC133" s="298"/>
      <c r="AD133" s="298"/>
      <c r="AE133" s="298"/>
      <c r="AF133" s="299"/>
      <c r="AG133" s="298"/>
      <c r="AH133" s="215"/>
      <c r="AI133" s="300"/>
      <c r="AJ133" s="300"/>
      <c r="AK133" s="300"/>
      <c r="AL133" s="300"/>
      <c r="AM133" s="300"/>
      <c r="AN133" s="300"/>
      <c r="AO133" s="300"/>
      <c r="AP133" s="300"/>
      <c r="AR133" s="301"/>
      <c r="AS133" s="301"/>
      <c r="AT133" s="301"/>
      <c r="AU133" s="301"/>
      <c r="AV133" s="301"/>
      <c r="AW133" s="301"/>
      <c r="AX133" s="301"/>
      <c r="AY133" s="301"/>
      <c r="AZ133" s="302"/>
      <c r="BA133" s="300"/>
      <c r="BB133" s="300"/>
      <c r="BC133" s="300"/>
      <c r="BD133" s="300"/>
      <c r="BE133" s="300"/>
      <c r="BF133" s="300"/>
      <c r="BG133" s="300"/>
      <c r="BH133" s="300"/>
      <c r="BI133" s="215"/>
      <c r="BJ133" s="303"/>
      <c r="BK133" s="303"/>
      <c r="BL133" s="303"/>
      <c r="BM133" s="303"/>
      <c r="BN133" s="303"/>
      <c r="BO133" s="303"/>
      <c r="BP133" s="303"/>
      <c r="BQ133" s="303"/>
      <c r="BR133" s="303"/>
      <c r="BS133" s="303"/>
      <c r="BT133" s="303"/>
      <c r="BU133" s="303"/>
      <c r="BV133" s="303"/>
      <c r="BW133" s="303"/>
      <c r="BX133" s="303"/>
      <c r="BY133" s="303"/>
      <c r="BZ133" s="303"/>
      <c r="CA133" s="303"/>
      <c r="CB133" s="304"/>
      <c r="CC133" s="297"/>
      <c r="CD133" s="297"/>
      <c r="CE133" s="297"/>
      <c r="CF133" s="297"/>
      <c r="CG133" s="297"/>
      <c r="CH133" s="297"/>
      <c r="CI133" s="297"/>
      <c r="CJ133" s="175"/>
      <c r="CK133" s="305"/>
      <c r="CL133" s="306"/>
      <c r="CM133" s="306"/>
      <c r="CN133" s="306"/>
      <c r="CO133" s="306"/>
      <c r="CP133" s="306"/>
      <c r="CQ133" s="306"/>
      <c r="CR133" s="306"/>
      <c r="CS133" s="306"/>
      <c r="CU133" s="306"/>
      <c r="CV133" s="306"/>
      <c r="CW133" s="306"/>
      <c r="CX133" s="306"/>
      <c r="CY133" s="306"/>
      <c r="CZ133" s="306"/>
      <c r="DA133" s="306"/>
      <c r="DB133" s="306"/>
      <c r="DC133" s="306"/>
      <c r="DE133" s="306"/>
      <c r="DF133" s="306"/>
      <c r="DG133" s="306"/>
      <c r="DH133" s="306"/>
      <c r="DI133" s="306"/>
      <c r="DJ133" s="306"/>
      <c r="DK133" s="232"/>
      <c r="DL133" s="232"/>
      <c r="DN133" s="307">
        <f t="shared" si="10"/>
        <v>81004.95</v>
      </c>
      <c r="DO133" s="307">
        <f t="shared" si="10"/>
        <v>0</v>
      </c>
      <c r="DP133" s="173">
        <f t="shared" si="11"/>
        <v>81004.95</v>
      </c>
    </row>
    <row r="134" spans="1:120">
      <c r="A134" s="168">
        <v>7004</v>
      </c>
      <c r="B134" s="2">
        <v>148225</v>
      </c>
      <c r="C134" s="2" t="s">
        <v>275</v>
      </c>
      <c r="D134" s="175"/>
      <c r="E134" s="267"/>
      <c r="F134" s="267"/>
      <c r="G134" s="267"/>
      <c r="H134" s="267"/>
      <c r="I134" s="267"/>
      <c r="J134" s="267"/>
      <c r="K134" s="267"/>
      <c r="L134" s="267"/>
      <c r="M134" s="267"/>
      <c r="N134" s="175"/>
      <c r="O134" s="297"/>
      <c r="P134" s="297"/>
      <c r="Q134" s="297"/>
      <c r="R134" s="297"/>
      <c r="S134" s="297"/>
      <c r="T134" s="297"/>
      <c r="U134" s="297"/>
      <c r="V134" s="297"/>
      <c r="W134" s="297"/>
      <c r="X134" s="175"/>
      <c r="Y134" s="298"/>
      <c r="Z134" s="298"/>
      <c r="AA134" s="298"/>
      <c r="AB134" s="298"/>
      <c r="AC134" s="298"/>
      <c r="AD134" s="298"/>
      <c r="AE134" s="298"/>
      <c r="AF134" s="299"/>
      <c r="AG134" s="298"/>
      <c r="AH134" s="215"/>
      <c r="AI134" s="300"/>
      <c r="AJ134" s="300"/>
      <c r="AK134" s="300"/>
      <c r="AL134" s="300"/>
      <c r="AM134" s="300"/>
      <c r="AN134" s="300"/>
      <c r="AO134" s="300"/>
      <c r="AP134" s="300"/>
      <c r="AR134" s="301"/>
      <c r="AS134" s="301"/>
      <c r="AT134" s="301"/>
      <c r="AU134" s="301"/>
      <c r="AV134" s="301"/>
      <c r="AW134" s="301"/>
      <c r="AX134" s="301"/>
      <c r="AY134" s="301"/>
      <c r="AZ134" s="302"/>
      <c r="BA134" s="300"/>
      <c r="BB134" s="300"/>
      <c r="BC134" s="300"/>
      <c r="BD134" s="300"/>
      <c r="BE134" s="300"/>
      <c r="BF134" s="300"/>
      <c r="BG134" s="300"/>
      <c r="BH134" s="300"/>
      <c r="BI134" s="215"/>
      <c r="BJ134" s="303"/>
      <c r="BK134" s="303"/>
      <c r="BL134" s="303"/>
      <c r="BM134" s="303"/>
      <c r="BN134" s="303"/>
      <c r="BO134" s="303"/>
      <c r="BP134" s="303"/>
      <c r="BQ134" s="303"/>
      <c r="BR134" s="303"/>
      <c r="BS134" s="303"/>
      <c r="BT134" s="303"/>
      <c r="BU134" s="303"/>
      <c r="BV134" s="303"/>
      <c r="BW134" s="303"/>
      <c r="BX134" s="303"/>
      <c r="BY134" s="303"/>
      <c r="BZ134" s="303"/>
      <c r="CA134" s="303"/>
      <c r="CB134" s="304"/>
      <c r="CC134" s="297"/>
      <c r="CD134" s="297"/>
      <c r="CE134" s="297"/>
      <c r="CF134" s="297"/>
      <c r="CG134" s="297"/>
      <c r="CH134" s="297"/>
      <c r="CI134" s="297"/>
      <c r="CJ134" s="175"/>
      <c r="CK134" s="305"/>
      <c r="CL134" s="306"/>
      <c r="CM134" s="306"/>
      <c r="CN134" s="306"/>
      <c r="CO134" s="306"/>
      <c r="CP134" s="306"/>
      <c r="CQ134" s="306"/>
      <c r="CR134" s="306"/>
      <c r="CS134" s="306"/>
      <c r="CU134" s="306"/>
      <c r="CV134" s="306"/>
      <c r="CW134" s="306"/>
      <c r="CX134" s="306"/>
      <c r="CY134" s="306"/>
      <c r="CZ134" s="306"/>
      <c r="DA134" s="306"/>
      <c r="DB134" s="306"/>
      <c r="DC134" s="306"/>
      <c r="DE134" s="306"/>
      <c r="DF134" s="306"/>
      <c r="DG134" s="306"/>
      <c r="DH134" s="306"/>
      <c r="DI134" s="306"/>
      <c r="DJ134" s="306"/>
      <c r="DK134" s="232"/>
      <c r="DL134" s="232"/>
      <c r="DN134" s="307">
        <f t="shared" si="10"/>
        <v>0</v>
      </c>
      <c r="DO134" s="307">
        <f t="shared" si="10"/>
        <v>0</v>
      </c>
      <c r="DP134" s="173">
        <f t="shared" si="11"/>
        <v>0</v>
      </c>
    </row>
    <row r="135" spans="1:120">
      <c r="A135" s="168">
        <v>2463</v>
      </c>
      <c r="B135" s="2">
        <v>139452</v>
      </c>
      <c r="C135" s="2" t="s">
        <v>276</v>
      </c>
      <c r="D135" s="175"/>
      <c r="E135" s="267">
        <v>0</v>
      </c>
      <c r="F135" s="267">
        <v>0</v>
      </c>
      <c r="G135" s="267">
        <v>47759.4</v>
      </c>
      <c r="H135" s="267">
        <v>0</v>
      </c>
      <c r="I135" s="267">
        <v>0</v>
      </c>
      <c r="J135" s="267">
        <v>15.6</v>
      </c>
      <c r="K135" s="267">
        <v>0</v>
      </c>
      <c r="L135" s="267">
        <f t="shared" si="6"/>
        <v>47775</v>
      </c>
      <c r="M135" s="267">
        <f t="shared" si="7"/>
        <v>38220</v>
      </c>
      <c r="N135" s="175"/>
      <c r="O135" s="297">
        <v>0</v>
      </c>
      <c r="P135" s="297">
        <v>0</v>
      </c>
      <c r="Q135" s="297">
        <v>48984</v>
      </c>
      <c r="R135" s="297">
        <v>224.24999999999997</v>
      </c>
      <c r="S135" s="297">
        <v>186.44736842105263</v>
      </c>
      <c r="T135" s="297">
        <v>0</v>
      </c>
      <c r="U135" s="297">
        <v>0</v>
      </c>
      <c r="V135" s="297">
        <f t="shared" si="8"/>
        <v>49394.697368421053</v>
      </c>
      <c r="W135" s="297">
        <f t="shared" si="9"/>
        <v>39515.757894736846</v>
      </c>
      <c r="X135" s="175"/>
      <c r="Y135" s="298"/>
      <c r="Z135" s="298"/>
      <c r="AA135" s="298"/>
      <c r="AB135" s="298"/>
      <c r="AC135" s="298"/>
      <c r="AD135" s="298"/>
      <c r="AE135" s="298"/>
      <c r="AF135" s="299"/>
      <c r="AG135" s="298"/>
      <c r="AH135" s="215"/>
      <c r="AI135" s="300"/>
      <c r="AJ135" s="300"/>
      <c r="AK135" s="300"/>
      <c r="AL135" s="300"/>
      <c r="AM135" s="300"/>
      <c r="AN135" s="300"/>
      <c r="AO135" s="300"/>
      <c r="AP135" s="300"/>
      <c r="AR135" s="301"/>
      <c r="AS135" s="301"/>
      <c r="AT135" s="301"/>
      <c r="AU135" s="301"/>
      <c r="AV135" s="301"/>
      <c r="AW135" s="301"/>
      <c r="AX135" s="301"/>
      <c r="AY135" s="301"/>
      <c r="AZ135" s="302"/>
      <c r="BA135" s="300"/>
      <c r="BB135" s="300"/>
      <c r="BC135" s="300"/>
      <c r="BD135" s="300"/>
      <c r="BE135" s="300"/>
      <c r="BF135" s="300"/>
      <c r="BG135" s="300"/>
      <c r="BH135" s="300"/>
      <c r="BI135" s="215"/>
      <c r="BJ135" s="303"/>
      <c r="BK135" s="303"/>
      <c r="BL135" s="303"/>
      <c r="BM135" s="303"/>
      <c r="BN135" s="303"/>
      <c r="BO135" s="303"/>
      <c r="BP135" s="303"/>
      <c r="BQ135" s="303"/>
      <c r="BR135" s="303"/>
      <c r="BS135" s="303"/>
      <c r="BT135" s="303"/>
      <c r="BU135" s="303"/>
      <c r="BV135" s="303"/>
      <c r="BW135" s="303"/>
      <c r="BX135" s="303"/>
      <c r="BY135" s="303"/>
      <c r="BZ135" s="303"/>
      <c r="CA135" s="303"/>
      <c r="CB135" s="304"/>
      <c r="CC135" s="297"/>
      <c r="CD135" s="297"/>
      <c r="CE135" s="297"/>
      <c r="CF135" s="297"/>
      <c r="CG135" s="297"/>
      <c r="CH135" s="297"/>
      <c r="CI135" s="297"/>
      <c r="CJ135" s="175"/>
      <c r="CK135" s="305"/>
      <c r="CL135" s="306"/>
      <c r="CM135" s="306"/>
      <c r="CN135" s="306"/>
      <c r="CO135" s="306"/>
      <c r="CP135" s="306"/>
      <c r="CQ135" s="306"/>
      <c r="CR135" s="306"/>
      <c r="CS135" s="306"/>
      <c r="CU135" s="306"/>
      <c r="CV135" s="306"/>
      <c r="CW135" s="306"/>
      <c r="CX135" s="306"/>
      <c r="CY135" s="306"/>
      <c r="CZ135" s="306"/>
      <c r="DA135" s="306"/>
      <c r="DB135" s="306"/>
      <c r="DC135" s="306"/>
      <c r="DE135" s="306"/>
      <c r="DF135" s="306"/>
      <c r="DG135" s="306"/>
      <c r="DH135" s="306"/>
      <c r="DI135" s="306"/>
      <c r="DJ135" s="306"/>
      <c r="DK135" s="232"/>
      <c r="DL135" s="232"/>
      <c r="DN135" s="307">
        <f t="shared" si="10"/>
        <v>97169.697368421053</v>
      </c>
      <c r="DO135" s="307">
        <f t="shared" si="10"/>
        <v>0</v>
      </c>
      <c r="DP135" s="173">
        <f t="shared" si="11"/>
        <v>97169.697368421053</v>
      </c>
    </row>
    <row r="136" spans="1:120">
      <c r="A136" s="168">
        <v>2100</v>
      </c>
      <c r="B136" s="2">
        <v>139014</v>
      </c>
      <c r="C136" s="2" t="s">
        <v>277</v>
      </c>
      <c r="D136" s="175"/>
      <c r="E136" s="267">
        <v>0</v>
      </c>
      <c r="F136" s="267">
        <v>0</v>
      </c>
      <c r="G136" s="267">
        <v>30615</v>
      </c>
      <c r="H136" s="267">
        <v>3139.4999999999995</v>
      </c>
      <c r="I136" s="267">
        <v>1044.68</v>
      </c>
      <c r="J136" s="267">
        <v>2287.35</v>
      </c>
      <c r="K136" s="267">
        <v>0</v>
      </c>
      <c r="L136" s="267">
        <f t="shared" si="6"/>
        <v>37086.53</v>
      </c>
      <c r="M136" s="267">
        <f t="shared" si="7"/>
        <v>29669.224000000002</v>
      </c>
      <c r="N136" s="175"/>
      <c r="O136" s="297">
        <v>0</v>
      </c>
      <c r="P136" s="297">
        <v>0</v>
      </c>
      <c r="Q136" s="297">
        <v>22042.799999999999</v>
      </c>
      <c r="R136" s="297">
        <v>2466.75</v>
      </c>
      <c r="S136" s="297">
        <v>746.2</v>
      </c>
      <c r="T136" s="297">
        <v>1398.15</v>
      </c>
      <c r="U136" s="297">
        <v>0</v>
      </c>
      <c r="V136" s="297">
        <f t="shared" si="8"/>
        <v>26653.9</v>
      </c>
      <c r="W136" s="297">
        <f t="shared" si="9"/>
        <v>21323.120000000003</v>
      </c>
      <c r="X136" s="175"/>
      <c r="Y136" s="298"/>
      <c r="Z136" s="298"/>
      <c r="AA136" s="298"/>
      <c r="AB136" s="298"/>
      <c r="AC136" s="298"/>
      <c r="AD136" s="298"/>
      <c r="AE136" s="298"/>
      <c r="AF136" s="299"/>
      <c r="AG136" s="298"/>
      <c r="AH136" s="215"/>
      <c r="AI136" s="300"/>
      <c r="AJ136" s="300"/>
      <c r="AK136" s="300"/>
      <c r="AL136" s="300"/>
      <c r="AM136" s="300"/>
      <c r="AN136" s="300"/>
      <c r="AO136" s="300"/>
      <c r="AP136" s="300"/>
      <c r="AR136" s="301"/>
      <c r="AS136" s="301"/>
      <c r="AT136" s="301"/>
      <c r="AU136" s="301"/>
      <c r="AV136" s="301"/>
      <c r="AW136" s="301"/>
      <c r="AX136" s="301"/>
      <c r="AY136" s="301"/>
      <c r="AZ136" s="302"/>
      <c r="BA136" s="300"/>
      <c r="BB136" s="300"/>
      <c r="BC136" s="300"/>
      <c r="BD136" s="300"/>
      <c r="BE136" s="300"/>
      <c r="BF136" s="300"/>
      <c r="BG136" s="300"/>
      <c r="BH136" s="300"/>
      <c r="BI136" s="215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3"/>
      <c r="BV136" s="303"/>
      <c r="BW136" s="303"/>
      <c r="BX136" s="303"/>
      <c r="BY136" s="303"/>
      <c r="BZ136" s="303"/>
      <c r="CA136" s="303"/>
      <c r="CB136" s="304"/>
      <c r="CC136" s="297"/>
      <c r="CD136" s="297"/>
      <c r="CE136" s="297"/>
      <c r="CF136" s="297"/>
      <c r="CG136" s="297"/>
      <c r="CH136" s="297"/>
      <c r="CI136" s="297"/>
      <c r="CJ136" s="175"/>
      <c r="CK136" s="305"/>
      <c r="CL136" s="306"/>
      <c r="CM136" s="306"/>
      <c r="CN136" s="306"/>
      <c r="CO136" s="306"/>
      <c r="CP136" s="306"/>
      <c r="CQ136" s="306"/>
      <c r="CR136" s="306"/>
      <c r="CS136" s="306"/>
      <c r="CU136" s="306"/>
      <c r="CV136" s="306"/>
      <c r="CW136" s="306"/>
      <c r="CX136" s="306"/>
      <c r="CY136" s="306"/>
      <c r="CZ136" s="306"/>
      <c r="DA136" s="306"/>
      <c r="DB136" s="306"/>
      <c r="DC136" s="306"/>
      <c r="DE136" s="306"/>
      <c r="DF136" s="306"/>
      <c r="DG136" s="306"/>
      <c r="DH136" s="306"/>
      <c r="DI136" s="306"/>
      <c r="DJ136" s="306"/>
      <c r="DK136" s="232"/>
      <c r="DL136" s="232"/>
      <c r="DN136" s="307">
        <f t="shared" si="10"/>
        <v>63740.43</v>
      </c>
      <c r="DO136" s="307">
        <f t="shared" si="10"/>
        <v>0</v>
      </c>
      <c r="DP136" s="173">
        <f t="shared" si="11"/>
        <v>63740.43</v>
      </c>
    </row>
    <row r="137" spans="1:120">
      <c r="A137" s="168">
        <v>2070</v>
      </c>
      <c r="B137" s="2">
        <v>138864</v>
      </c>
      <c r="C137" s="2" t="s">
        <v>278</v>
      </c>
      <c r="D137" s="175"/>
      <c r="E137" s="267">
        <v>0</v>
      </c>
      <c r="F137" s="267">
        <v>0</v>
      </c>
      <c r="G137" s="267">
        <v>26941.200000000001</v>
      </c>
      <c r="H137" s="267">
        <v>2018.2499999999998</v>
      </c>
      <c r="I137" s="267">
        <v>671.58</v>
      </c>
      <c r="J137" s="267">
        <v>1456.65</v>
      </c>
      <c r="K137" s="267">
        <v>0</v>
      </c>
      <c r="L137" s="267">
        <f t="shared" ref="L137:L200" si="12">SUM(E137:K137)</f>
        <v>31087.680000000004</v>
      </c>
      <c r="M137" s="267">
        <f t="shared" ref="M137:M200" si="13">L137*80%</f>
        <v>24870.144000000004</v>
      </c>
      <c r="N137" s="175"/>
      <c r="O137" s="297">
        <v>0</v>
      </c>
      <c r="P137" s="297">
        <v>15566.849999999999</v>
      </c>
      <c r="Q137" s="297">
        <v>31839.600000000002</v>
      </c>
      <c r="R137" s="297">
        <v>2466.75</v>
      </c>
      <c r="S137" s="297">
        <v>820.82</v>
      </c>
      <c r="T137" s="297">
        <v>1509.3</v>
      </c>
      <c r="U137" s="297">
        <v>0</v>
      </c>
      <c r="V137" s="297">
        <f t="shared" ref="V137:V200" si="14">SUM(O137:U137)</f>
        <v>52203.32</v>
      </c>
      <c r="W137" s="297">
        <f t="shared" ref="W137:W200" si="15">V137*80%</f>
        <v>41762.656000000003</v>
      </c>
      <c r="X137" s="175"/>
      <c r="Y137" s="298"/>
      <c r="Z137" s="298"/>
      <c r="AA137" s="298"/>
      <c r="AB137" s="298"/>
      <c r="AC137" s="298"/>
      <c r="AD137" s="298"/>
      <c r="AE137" s="298"/>
      <c r="AF137" s="299"/>
      <c r="AG137" s="298"/>
      <c r="AH137" s="215"/>
      <c r="AI137" s="300"/>
      <c r="AJ137" s="300"/>
      <c r="AK137" s="300"/>
      <c r="AL137" s="300"/>
      <c r="AM137" s="300"/>
      <c r="AN137" s="300"/>
      <c r="AO137" s="300"/>
      <c r="AP137" s="300"/>
      <c r="AR137" s="301"/>
      <c r="AS137" s="301"/>
      <c r="AT137" s="301"/>
      <c r="AU137" s="301"/>
      <c r="AV137" s="301"/>
      <c r="AW137" s="301"/>
      <c r="AX137" s="301"/>
      <c r="AY137" s="301"/>
      <c r="AZ137" s="302"/>
      <c r="BA137" s="300"/>
      <c r="BB137" s="300"/>
      <c r="BC137" s="300"/>
      <c r="BD137" s="300"/>
      <c r="BE137" s="300"/>
      <c r="BF137" s="300"/>
      <c r="BG137" s="300"/>
      <c r="BH137" s="300"/>
      <c r="BI137" s="215"/>
      <c r="BJ137" s="303"/>
      <c r="BK137" s="303"/>
      <c r="BL137" s="303"/>
      <c r="BM137" s="303"/>
      <c r="BN137" s="303"/>
      <c r="BO137" s="303"/>
      <c r="BP137" s="303"/>
      <c r="BQ137" s="303"/>
      <c r="BR137" s="303"/>
      <c r="BS137" s="303"/>
      <c r="BT137" s="303"/>
      <c r="BU137" s="303"/>
      <c r="BV137" s="303"/>
      <c r="BW137" s="303"/>
      <c r="BX137" s="303"/>
      <c r="BY137" s="303"/>
      <c r="BZ137" s="303"/>
      <c r="CA137" s="303"/>
      <c r="CB137" s="304"/>
      <c r="CC137" s="297"/>
      <c r="CD137" s="297"/>
      <c r="CE137" s="297"/>
      <c r="CF137" s="297"/>
      <c r="CG137" s="297"/>
      <c r="CH137" s="297"/>
      <c r="CI137" s="297"/>
      <c r="CJ137" s="175"/>
      <c r="CK137" s="305"/>
      <c r="CL137" s="306"/>
      <c r="CM137" s="306"/>
      <c r="CN137" s="306"/>
      <c r="CO137" s="306"/>
      <c r="CP137" s="306"/>
      <c r="CQ137" s="306"/>
      <c r="CR137" s="306"/>
      <c r="CS137" s="306"/>
      <c r="CU137" s="306"/>
      <c r="CV137" s="306"/>
      <c r="CW137" s="306"/>
      <c r="CX137" s="306"/>
      <c r="CY137" s="306"/>
      <c r="CZ137" s="306"/>
      <c r="DA137" s="306"/>
      <c r="DB137" s="306"/>
      <c r="DC137" s="306"/>
      <c r="DE137" s="306"/>
      <c r="DF137" s="306"/>
      <c r="DG137" s="306"/>
      <c r="DH137" s="306"/>
      <c r="DI137" s="306"/>
      <c r="DJ137" s="306"/>
      <c r="DK137" s="232"/>
      <c r="DL137" s="232"/>
      <c r="DN137" s="307">
        <f t="shared" ref="DN137:DO196" si="16">SUMIFS($E137:$AG137,$E$3:$AG$3,DN$7)</f>
        <v>83291.000000000015</v>
      </c>
      <c r="DO137" s="307">
        <f t="shared" si="16"/>
        <v>0</v>
      </c>
      <c r="DP137" s="173">
        <f t="shared" ref="DP137:DP195" si="17">SUM(DN137:DO137)</f>
        <v>83291.000000000015</v>
      </c>
    </row>
    <row r="138" spans="1:120">
      <c r="A138" s="168">
        <v>2078</v>
      </c>
      <c r="B138" s="2">
        <v>139000</v>
      </c>
      <c r="C138" s="2" t="s">
        <v>279</v>
      </c>
      <c r="D138" s="175"/>
      <c r="E138" s="267">
        <v>0</v>
      </c>
      <c r="F138" s="267">
        <v>0</v>
      </c>
      <c r="G138" s="267">
        <v>50820.899999999994</v>
      </c>
      <c r="H138" s="267">
        <v>896.99999999999989</v>
      </c>
      <c r="I138" s="267">
        <v>223.85999999999999</v>
      </c>
      <c r="J138" s="267">
        <v>582.79</v>
      </c>
      <c r="K138" s="267">
        <v>0</v>
      </c>
      <c r="L138" s="267">
        <f t="shared" si="12"/>
        <v>52524.549999999996</v>
      </c>
      <c r="M138" s="267">
        <f t="shared" si="13"/>
        <v>42019.64</v>
      </c>
      <c r="N138" s="175"/>
      <c r="O138" s="297">
        <v>0</v>
      </c>
      <c r="P138" s="297">
        <v>0</v>
      </c>
      <c r="Q138" s="297">
        <v>47759.400000000009</v>
      </c>
      <c r="R138" s="297">
        <v>224.24999999999997</v>
      </c>
      <c r="S138" s="297">
        <v>74.62</v>
      </c>
      <c r="T138" s="297">
        <v>309.92</v>
      </c>
      <c r="U138" s="297">
        <v>0</v>
      </c>
      <c r="V138" s="297">
        <f t="shared" si="14"/>
        <v>48368.19000000001</v>
      </c>
      <c r="W138" s="297">
        <f t="shared" si="15"/>
        <v>38694.552000000011</v>
      </c>
      <c r="X138" s="175"/>
      <c r="Y138" s="298"/>
      <c r="Z138" s="298"/>
      <c r="AA138" s="298"/>
      <c r="AB138" s="298"/>
      <c r="AC138" s="298"/>
      <c r="AD138" s="298"/>
      <c r="AE138" s="298"/>
      <c r="AF138" s="299"/>
      <c r="AG138" s="298"/>
      <c r="AH138" s="215"/>
      <c r="AI138" s="300"/>
      <c r="AJ138" s="300"/>
      <c r="AK138" s="300"/>
      <c r="AL138" s="300"/>
      <c r="AM138" s="300"/>
      <c r="AN138" s="300"/>
      <c r="AO138" s="300"/>
      <c r="AP138" s="300"/>
      <c r="AR138" s="301"/>
      <c r="AS138" s="301"/>
      <c r="AT138" s="301"/>
      <c r="AU138" s="301"/>
      <c r="AV138" s="301"/>
      <c r="AW138" s="301"/>
      <c r="AX138" s="301"/>
      <c r="AY138" s="301"/>
      <c r="AZ138" s="302"/>
      <c r="BA138" s="300"/>
      <c r="BB138" s="300"/>
      <c r="BC138" s="300"/>
      <c r="BD138" s="300"/>
      <c r="BE138" s="300"/>
      <c r="BF138" s="300"/>
      <c r="BG138" s="300"/>
      <c r="BH138" s="300"/>
      <c r="BI138" s="215"/>
      <c r="BJ138" s="303"/>
      <c r="BK138" s="303"/>
      <c r="BL138" s="303"/>
      <c r="BM138" s="303"/>
      <c r="BN138" s="303"/>
      <c r="BO138" s="303"/>
      <c r="BP138" s="303"/>
      <c r="BQ138" s="303"/>
      <c r="BR138" s="303"/>
      <c r="BS138" s="303"/>
      <c r="BT138" s="303"/>
      <c r="BU138" s="303"/>
      <c r="BV138" s="303"/>
      <c r="BW138" s="303"/>
      <c r="BX138" s="303"/>
      <c r="BY138" s="303"/>
      <c r="BZ138" s="303"/>
      <c r="CA138" s="303"/>
      <c r="CB138" s="304"/>
      <c r="CC138" s="297"/>
      <c r="CD138" s="297"/>
      <c r="CE138" s="297"/>
      <c r="CF138" s="297"/>
      <c r="CG138" s="297"/>
      <c r="CH138" s="297"/>
      <c r="CI138" s="297"/>
      <c r="CJ138" s="175"/>
      <c r="CK138" s="305"/>
      <c r="CL138" s="306"/>
      <c r="CM138" s="306"/>
      <c r="CN138" s="306"/>
      <c r="CO138" s="306"/>
      <c r="CP138" s="306"/>
      <c r="CQ138" s="306"/>
      <c r="CR138" s="306"/>
      <c r="CS138" s="306"/>
      <c r="CU138" s="306"/>
      <c r="CV138" s="306"/>
      <c r="CW138" s="306"/>
      <c r="CX138" s="306"/>
      <c r="CY138" s="306"/>
      <c r="CZ138" s="306"/>
      <c r="DA138" s="306"/>
      <c r="DB138" s="306"/>
      <c r="DC138" s="306"/>
      <c r="DE138" s="306"/>
      <c r="DF138" s="306"/>
      <c r="DG138" s="306"/>
      <c r="DH138" s="306"/>
      <c r="DI138" s="306"/>
      <c r="DJ138" s="306"/>
      <c r="DK138" s="232"/>
      <c r="DL138" s="232"/>
      <c r="DN138" s="307">
        <f t="shared" si="16"/>
        <v>100892.74</v>
      </c>
      <c r="DO138" s="307">
        <f t="shared" si="16"/>
        <v>0</v>
      </c>
      <c r="DP138" s="173">
        <f t="shared" si="17"/>
        <v>100892.74</v>
      </c>
    </row>
    <row r="139" spans="1:120">
      <c r="A139" s="168">
        <v>2038</v>
      </c>
      <c r="B139" s="2">
        <v>138799</v>
      </c>
      <c r="C139" s="2" t="s">
        <v>280</v>
      </c>
      <c r="D139" s="175"/>
      <c r="E139" s="267">
        <v>0</v>
      </c>
      <c r="F139" s="267">
        <v>0</v>
      </c>
      <c r="G139" s="267">
        <v>0</v>
      </c>
      <c r="H139" s="267">
        <v>0</v>
      </c>
      <c r="I139" s="267">
        <v>0</v>
      </c>
      <c r="J139" s="267">
        <v>0</v>
      </c>
      <c r="K139" s="267">
        <v>0</v>
      </c>
      <c r="L139" s="267">
        <f t="shared" si="12"/>
        <v>0</v>
      </c>
      <c r="M139" s="267">
        <f t="shared" si="13"/>
        <v>0</v>
      </c>
      <c r="N139" s="175"/>
      <c r="O139" s="297">
        <v>0</v>
      </c>
      <c r="P139" s="297">
        <v>0</v>
      </c>
      <c r="Q139" s="297">
        <v>25716.600000000002</v>
      </c>
      <c r="R139" s="297">
        <v>1121.25</v>
      </c>
      <c r="S139" s="297">
        <v>373.1</v>
      </c>
      <c r="T139" s="297">
        <v>663</v>
      </c>
      <c r="U139" s="297">
        <v>0</v>
      </c>
      <c r="V139" s="297">
        <f t="shared" si="14"/>
        <v>27873.95</v>
      </c>
      <c r="W139" s="297">
        <f t="shared" si="15"/>
        <v>22299.160000000003</v>
      </c>
      <c r="X139" s="175"/>
      <c r="Y139" s="298"/>
      <c r="Z139" s="298"/>
      <c r="AA139" s="298"/>
      <c r="AB139" s="298"/>
      <c r="AC139" s="298"/>
      <c r="AD139" s="298"/>
      <c r="AE139" s="298"/>
      <c r="AF139" s="299"/>
      <c r="AG139" s="298"/>
      <c r="AH139" s="215"/>
      <c r="AI139" s="300"/>
      <c r="AJ139" s="300"/>
      <c r="AK139" s="300"/>
      <c r="AL139" s="300"/>
      <c r="AM139" s="300"/>
      <c r="AN139" s="300"/>
      <c r="AO139" s="300"/>
      <c r="AP139" s="300"/>
      <c r="AR139" s="301"/>
      <c r="AS139" s="301"/>
      <c r="AT139" s="301"/>
      <c r="AU139" s="301"/>
      <c r="AV139" s="301"/>
      <c r="AW139" s="301"/>
      <c r="AX139" s="301"/>
      <c r="AY139" s="301"/>
      <c r="AZ139" s="302"/>
      <c r="BA139" s="300"/>
      <c r="BB139" s="300"/>
      <c r="BC139" s="300"/>
      <c r="BD139" s="300"/>
      <c r="BE139" s="300"/>
      <c r="BF139" s="300"/>
      <c r="BG139" s="300"/>
      <c r="BH139" s="300"/>
      <c r="BI139" s="215"/>
      <c r="BJ139" s="303"/>
      <c r="BK139" s="303"/>
      <c r="BL139" s="303"/>
      <c r="BM139" s="303"/>
      <c r="BN139" s="303"/>
      <c r="BO139" s="303"/>
      <c r="BP139" s="303"/>
      <c r="BQ139" s="303"/>
      <c r="BR139" s="303"/>
      <c r="BS139" s="303"/>
      <c r="BT139" s="303"/>
      <c r="BU139" s="303"/>
      <c r="BV139" s="303"/>
      <c r="BW139" s="303"/>
      <c r="BX139" s="303"/>
      <c r="BY139" s="303"/>
      <c r="BZ139" s="303"/>
      <c r="CA139" s="303"/>
      <c r="CB139" s="304"/>
      <c r="CC139" s="297"/>
      <c r="CD139" s="297"/>
      <c r="CE139" s="297"/>
      <c r="CF139" s="297"/>
      <c r="CG139" s="297"/>
      <c r="CH139" s="297"/>
      <c r="CI139" s="297"/>
      <c r="CJ139" s="175"/>
      <c r="CK139" s="305"/>
      <c r="CL139" s="306"/>
      <c r="CM139" s="306"/>
      <c r="CN139" s="306"/>
      <c r="CO139" s="306"/>
      <c r="CP139" s="306"/>
      <c r="CQ139" s="306"/>
      <c r="CR139" s="306"/>
      <c r="CS139" s="306"/>
      <c r="CU139" s="306"/>
      <c r="CV139" s="306"/>
      <c r="CW139" s="306"/>
      <c r="CX139" s="306"/>
      <c r="CY139" s="306"/>
      <c r="CZ139" s="306"/>
      <c r="DA139" s="306"/>
      <c r="DB139" s="306"/>
      <c r="DC139" s="306"/>
      <c r="DE139" s="306"/>
      <c r="DF139" s="306"/>
      <c r="DG139" s="306"/>
      <c r="DH139" s="306"/>
      <c r="DI139" s="306"/>
      <c r="DJ139" s="306"/>
      <c r="DK139" s="232"/>
      <c r="DL139" s="232"/>
      <c r="DN139" s="307">
        <f t="shared" si="16"/>
        <v>27873.95</v>
      </c>
      <c r="DO139" s="307">
        <f t="shared" si="16"/>
        <v>0</v>
      </c>
      <c r="DP139" s="173">
        <f t="shared" si="17"/>
        <v>27873.95</v>
      </c>
    </row>
    <row r="140" spans="1:120">
      <c r="A140" s="168">
        <v>3431</v>
      </c>
      <c r="B140" s="2">
        <v>151942</v>
      </c>
      <c r="C140" s="2" t="s">
        <v>15</v>
      </c>
      <c r="D140" s="175"/>
      <c r="E140" s="267">
        <v>0</v>
      </c>
      <c r="F140" s="267">
        <v>0</v>
      </c>
      <c r="G140" s="267">
        <v>89395.8</v>
      </c>
      <c r="H140" s="267">
        <v>896.99999999999989</v>
      </c>
      <c r="I140" s="267">
        <v>522.13473684210521</v>
      </c>
      <c r="J140" s="267">
        <v>1158.3</v>
      </c>
      <c r="K140" s="267">
        <v>975</v>
      </c>
      <c r="L140" s="267">
        <f t="shared" si="12"/>
        <v>92948.234736842118</v>
      </c>
      <c r="M140" s="267">
        <f t="shared" si="13"/>
        <v>74358.587789473691</v>
      </c>
      <c r="N140" s="175"/>
      <c r="O140" s="297">
        <v>0</v>
      </c>
      <c r="P140" s="297">
        <v>0</v>
      </c>
      <c r="Q140" s="297">
        <v>49228.92</v>
      </c>
      <c r="R140" s="297">
        <v>448.49999999999994</v>
      </c>
      <c r="S140" s="297">
        <v>74.62</v>
      </c>
      <c r="T140" s="297">
        <v>610.35</v>
      </c>
      <c r="U140" s="297">
        <v>0</v>
      </c>
      <c r="V140" s="297">
        <f t="shared" si="14"/>
        <v>50362.39</v>
      </c>
      <c r="W140" s="297">
        <f t="shared" si="15"/>
        <v>40289.912000000004</v>
      </c>
      <c r="X140" s="175"/>
      <c r="Y140" s="298"/>
      <c r="Z140" s="298"/>
      <c r="AA140" s="298"/>
      <c r="AB140" s="298"/>
      <c r="AC140" s="298"/>
      <c r="AD140" s="298"/>
      <c r="AE140" s="298"/>
      <c r="AF140" s="299"/>
      <c r="AG140" s="298"/>
      <c r="AH140" s="215"/>
      <c r="AI140" s="300"/>
      <c r="AJ140" s="300"/>
      <c r="AK140" s="300"/>
      <c r="AL140" s="300"/>
      <c r="AM140" s="300"/>
      <c r="AN140" s="300"/>
      <c r="AO140" s="300"/>
      <c r="AP140" s="300"/>
      <c r="AR140" s="301"/>
      <c r="AS140" s="301"/>
      <c r="AT140" s="301"/>
      <c r="AU140" s="301"/>
      <c r="AV140" s="301"/>
      <c r="AW140" s="301"/>
      <c r="AX140" s="301"/>
      <c r="AY140" s="301"/>
      <c r="AZ140" s="302"/>
      <c r="BA140" s="300"/>
      <c r="BB140" s="300"/>
      <c r="BC140" s="300"/>
      <c r="BD140" s="300"/>
      <c r="BE140" s="300"/>
      <c r="BF140" s="300"/>
      <c r="BG140" s="300"/>
      <c r="BH140" s="300"/>
      <c r="BI140" s="215"/>
      <c r="BJ140" s="303"/>
      <c r="BK140" s="303"/>
      <c r="BL140" s="303"/>
      <c r="BM140" s="303"/>
      <c r="BN140" s="303"/>
      <c r="BO140" s="303"/>
      <c r="BP140" s="303"/>
      <c r="BQ140" s="303"/>
      <c r="BR140" s="303"/>
      <c r="BS140" s="303"/>
      <c r="BT140" s="303"/>
      <c r="BU140" s="303"/>
      <c r="BV140" s="303"/>
      <c r="BW140" s="303"/>
      <c r="BX140" s="303"/>
      <c r="BY140" s="303"/>
      <c r="BZ140" s="303"/>
      <c r="CA140" s="303"/>
      <c r="CB140" s="304"/>
      <c r="CC140" s="297"/>
      <c r="CD140" s="297"/>
      <c r="CE140" s="297"/>
      <c r="CF140" s="297"/>
      <c r="CG140" s="297"/>
      <c r="CH140" s="297"/>
      <c r="CI140" s="297"/>
      <c r="CJ140" s="175"/>
      <c r="CK140" s="305"/>
      <c r="CL140" s="306"/>
      <c r="CM140" s="306"/>
      <c r="CN140" s="306"/>
      <c r="CO140" s="306"/>
      <c r="CP140" s="306"/>
      <c r="CQ140" s="306"/>
      <c r="CR140" s="306"/>
      <c r="CS140" s="306"/>
      <c r="CU140" s="306"/>
      <c r="CV140" s="306"/>
      <c r="CW140" s="306"/>
      <c r="CX140" s="306"/>
      <c r="CY140" s="306"/>
      <c r="CZ140" s="306"/>
      <c r="DA140" s="306"/>
      <c r="DB140" s="306"/>
      <c r="DC140" s="306"/>
      <c r="DE140" s="306"/>
      <c r="DF140" s="306"/>
      <c r="DG140" s="306"/>
      <c r="DH140" s="306"/>
      <c r="DI140" s="306"/>
      <c r="DJ140" s="306"/>
      <c r="DK140" s="232"/>
      <c r="DL140" s="232"/>
      <c r="DN140" s="307">
        <f t="shared" si="16"/>
        <v>142335.62473684212</v>
      </c>
      <c r="DO140" s="307">
        <f t="shared" si="16"/>
        <v>975</v>
      </c>
      <c r="DP140" s="173">
        <f t="shared" si="17"/>
        <v>143310.62473684212</v>
      </c>
    </row>
    <row r="141" spans="1:120">
      <c r="A141" s="168">
        <v>5411</v>
      </c>
      <c r="B141" s="2">
        <v>136406</v>
      </c>
      <c r="C141" s="2" t="s">
        <v>281</v>
      </c>
      <c r="D141" s="175"/>
      <c r="E141" s="267">
        <v>0</v>
      </c>
      <c r="F141" s="267">
        <v>0</v>
      </c>
      <c r="G141" s="267">
        <v>0</v>
      </c>
      <c r="H141" s="267">
        <v>0</v>
      </c>
      <c r="I141" s="267">
        <v>0</v>
      </c>
      <c r="J141" s="267">
        <v>0</v>
      </c>
      <c r="K141" s="267">
        <v>0</v>
      </c>
      <c r="L141" s="267">
        <f t="shared" si="12"/>
        <v>0</v>
      </c>
      <c r="M141" s="267">
        <f t="shared" si="13"/>
        <v>0</v>
      </c>
      <c r="N141" s="175"/>
      <c r="O141" s="297">
        <v>0</v>
      </c>
      <c r="P141" s="297">
        <v>0</v>
      </c>
      <c r="Q141" s="297">
        <v>0</v>
      </c>
      <c r="R141" s="297">
        <v>0</v>
      </c>
      <c r="S141" s="297">
        <v>0</v>
      </c>
      <c r="T141" s="297">
        <v>0</v>
      </c>
      <c r="U141" s="297">
        <v>0</v>
      </c>
      <c r="V141" s="297">
        <f t="shared" si="14"/>
        <v>0</v>
      </c>
      <c r="W141" s="297">
        <f t="shared" si="15"/>
        <v>0</v>
      </c>
      <c r="X141" s="175"/>
      <c r="Y141" s="298"/>
      <c r="Z141" s="298"/>
      <c r="AA141" s="298"/>
      <c r="AB141" s="298"/>
      <c r="AC141" s="298"/>
      <c r="AD141" s="298"/>
      <c r="AE141" s="298"/>
      <c r="AF141" s="299"/>
      <c r="AG141" s="298"/>
      <c r="AH141" s="215"/>
      <c r="AI141" s="300"/>
      <c r="AJ141" s="300"/>
      <c r="AK141" s="300"/>
      <c r="AL141" s="300"/>
      <c r="AM141" s="300"/>
      <c r="AN141" s="300"/>
      <c r="AO141" s="300"/>
      <c r="AP141" s="300"/>
      <c r="AR141" s="301"/>
      <c r="AS141" s="301"/>
      <c r="AT141" s="301"/>
      <c r="AU141" s="301"/>
      <c r="AV141" s="301"/>
      <c r="AW141" s="301"/>
      <c r="AX141" s="301"/>
      <c r="AY141" s="301"/>
      <c r="AZ141" s="302"/>
      <c r="BA141" s="300"/>
      <c r="BB141" s="300"/>
      <c r="BC141" s="300"/>
      <c r="BD141" s="300"/>
      <c r="BE141" s="300"/>
      <c r="BF141" s="300"/>
      <c r="BG141" s="300"/>
      <c r="BH141" s="300"/>
      <c r="BI141" s="215"/>
      <c r="BJ141" s="303"/>
      <c r="BK141" s="303"/>
      <c r="BL141" s="303"/>
      <c r="BM141" s="303"/>
      <c r="BN141" s="303"/>
      <c r="BO141" s="303"/>
      <c r="BP141" s="303"/>
      <c r="BQ141" s="303"/>
      <c r="BR141" s="303"/>
      <c r="BS141" s="303"/>
      <c r="BT141" s="303"/>
      <c r="BU141" s="303"/>
      <c r="BV141" s="303"/>
      <c r="BW141" s="303"/>
      <c r="BX141" s="303"/>
      <c r="BY141" s="303"/>
      <c r="BZ141" s="303"/>
      <c r="CA141" s="303"/>
      <c r="CB141" s="304"/>
      <c r="CC141" s="297"/>
      <c r="CD141" s="297"/>
      <c r="CE141" s="297"/>
      <c r="CF141" s="297"/>
      <c r="CG141" s="297"/>
      <c r="CH141" s="297"/>
      <c r="CI141" s="297"/>
      <c r="CJ141" s="175"/>
      <c r="CK141" s="305"/>
      <c r="CL141" s="306"/>
      <c r="CM141" s="306"/>
      <c r="CN141" s="306"/>
      <c r="CO141" s="306"/>
      <c r="CP141" s="306"/>
      <c r="CQ141" s="306"/>
      <c r="CR141" s="306"/>
      <c r="CS141" s="306"/>
      <c r="CU141" s="306"/>
      <c r="CV141" s="306"/>
      <c r="CW141" s="306"/>
      <c r="CX141" s="306"/>
      <c r="CY141" s="306"/>
      <c r="CZ141" s="306"/>
      <c r="DA141" s="306"/>
      <c r="DB141" s="306"/>
      <c r="DC141" s="306"/>
      <c r="DE141" s="306"/>
      <c r="DF141" s="306"/>
      <c r="DG141" s="306"/>
      <c r="DH141" s="306"/>
      <c r="DI141" s="306"/>
      <c r="DJ141" s="306"/>
      <c r="DK141" s="232"/>
      <c r="DL141" s="232"/>
      <c r="DN141" s="307">
        <f t="shared" si="16"/>
        <v>0</v>
      </c>
      <c r="DO141" s="307">
        <f t="shared" si="16"/>
        <v>0</v>
      </c>
      <c r="DP141" s="173">
        <f t="shared" si="17"/>
        <v>0</v>
      </c>
    </row>
    <row r="142" spans="1:120">
      <c r="A142" s="168">
        <v>4004</v>
      </c>
      <c r="B142" s="2">
        <v>138586</v>
      </c>
      <c r="C142" s="2" t="s">
        <v>282</v>
      </c>
      <c r="D142" s="175"/>
      <c r="E142" s="267">
        <v>0</v>
      </c>
      <c r="F142" s="267">
        <v>0</v>
      </c>
      <c r="G142" s="267">
        <v>0</v>
      </c>
      <c r="H142" s="267">
        <v>0</v>
      </c>
      <c r="I142" s="267">
        <v>0</v>
      </c>
      <c r="J142" s="267">
        <v>0</v>
      </c>
      <c r="K142" s="267">
        <v>0</v>
      </c>
      <c r="L142" s="267">
        <f t="shared" si="12"/>
        <v>0</v>
      </c>
      <c r="M142" s="267">
        <f t="shared" si="13"/>
        <v>0</v>
      </c>
      <c r="N142" s="175"/>
      <c r="O142" s="297">
        <v>0</v>
      </c>
      <c r="P142" s="297">
        <v>0</v>
      </c>
      <c r="Q142" s="297">
        <v>0</v>
      </c>
      <c r="R142" s="297">
        <v>0</v>
      </c>
      <c r="S142" s="297">
        <v>0</v>
      </c>
      <c r="T142" s="297">
        <v>0</v>
      </c>
      <c r="U142" s="297">
        <v>0</v>
      </c>
      <c r="V142" s="297">
        <f t="shared" si="14"/>
        <v>0</v>
      </c>
      <c r="W142" s="297">
        <f t="shared" si="15"/>
        <v>0</v>
      </c>
      <c r="X142" s="175"/>
      <c r="Y142" s="298"/>
      <c r="Z142" s="298"/>
      <c r="AA142" s="298"/>
      <c r="AB142" s="298"/>
      <c r="AC142" s="298"/>
      <c r="AD142" s="298"/>
      <c r="AE142" s="298"/>
      <c r="AF142" s="299"/>
      <c r="AG142" s="298"/>
      <c r="AH142" s="215"/>
      <c r="AI142" s="300"/>
      <c r="AJ142" s="300"/>
      <c r="AK142" s="300"/>
      <c r="AL142" s="300"/>
      <c r="AM142" s="300"/>
      <c r="AN142" s="300"/>
      <c r="AO142" s="300"/>
      <c r="AP142" s="300"/>
      <c r="AR142" s="301"/>
      <c r="AS142" s="301"/>
      <c r="AT142" s="301"/>
      <c r="AU142" s="301"/>
      <c r="AV142" s="301"/>
      <c r="AW142" s="301"/>
      <c r="AX142" s="301"/>
      <c r="AY142" s="301"/>
      <c r="AZ142" s="302"/>
      <c r="BA142" s="300"/>
      <c r="BB142" s="300"/>
      <c r="BC142" s="300"/>
      <c r="BD142" s="300"/>
      <c r="BE142" s="300"/>
      <c r="BF142" s="300"/>
      <c r="BG142" s="300"/>
      <c r="BH142" s="300"/>
      <c r="BI142" s="215"/>
      <c r="BJ142" s="303"/>
      <c r="BK142" s="303"/>
      <c r="BL142" s="303"/>
      <c r="BM142" s="303"/>
      <c r="BN142" s="303"/>
      <c r="BO142" s="303"/>
      <c r="BP142" s="303"/>
      <c r="BQ142" s="303"/>
      <c r="BR142" s="303"/>
      <c r="BS142" s="303"/>
      <c r="BT142" s="303"/>
      <c r="BU142" s="303"/>
      <c r="BV142" s="303"/>
      <c r="BW142" s="303"/>
      <c r="BX142" s="303"/>
      <c r="BY142" s="303"/>
      <c r="BZ142" s="303"/>
      <c r="CA142" s="303"/>
      <c r="CB142" s="304"/>
      <c r="CC142" s="297"/>
      <c r="CD142" s="297"/>
      <c r="CE142" s="297"/>
      <c r="CF142" s="297"/>
      <c r="CG142" s="297"/>
      <c r="CH142" s="297"/>
      <c r="CI142" s="297"/>
      <c r="CJ142" s="175"/>
      <c r="CK142" s="305"/>
      <c r="CL142" s="306"/>
      <c r="CM142" s="306"/>
      <c r="CN142" s="306"/>
      <c r="CO142" s="306"/>
      <c r="CP142" s="306"/>
      <c r="CQ142" s="306"/>
      <c r="CR142" s="306"/>
      <c r="CS142" s="306"/>
      <c r="CU142" s="306"/>
      <c r="CV142" s="306"/>
      <c r="CW142" s="306"/>
      <c r="CX142" s="306"/>
      <c r="CY142" s="306"/>
      <c r="CZ142" s="306"/>
      <c r="DA142" s="306"/>
      <c r="DB142" s="306"/>
      <c r="DC142" s="306"/>
      <c r="DE142" s="306"/>
      <c r="DF142" s="306"/>
      <c r="DG142" s="306"/>
      <c r="DH142" s="306"/>
      <c r="DI142" s="306"/>
      <c r="DJ142" s="306"/>
      <c r="DK142" s="232"/>
      <c r="DL142" s="232"/>
      <c r="DN142" s="307">
        <f t="shared" si="16"/>
        <v>0</v>
      </c>
      <c r="DO142" s="307">
        <f t="shared" si="16"/>
        <v>0</v>
      </c>
      <c r="DP142" s="173">
        <f t="shared" si="17"/>
        <v>0</v>
      </c>
    </row>
    <row r="143" spans="1:120">
      <c r="A143" s="168">
        <v>2032</v>
      </c>
      <c r="B143" s="2">
        <v>137492</v>
      </c>
      <c r="C143" s="2" t="s">
        <v>283</v>
      </c>
      <c r="D143" s="175"/>
      <c r="E143" s="267">
        <v>0</v>
      </c>
      <c r="F143" s="267">
        <v>0</v>
      </c>
      <c r="G143" s="267">
        <v>0</v>
      </c>
      <c r="H143" s="267">
        <v>0</v>
      </c>
      <c r="I143" s="267">
        <v>0</v>
      </c>
      <c r="J143" s="267">
        <v>0</v>
      </c>
      <c r="K143" s="267">
        <v>0</v>
      </c>
      <c r="L143" s="267">
        <f t="shared" si="12"/>
        <v>0</v>
      </c>
      <c r="M143" s="267">
        <f t="shared" si="13"/>
        <v>0</v>
      </c>
      <c r="N143" s="175"/>
      <c r="O143" s="297">
        <v>0</v>
      </c>
      <c r="P143" s="297">
        <v>0</v>
      </c>
      <c r="Q143" s="297">
        <v>0</v>
      </c>
      <c r="R143" s="297">
        <v>0</v>
      </c>
      <c r="S143" s="297">
        <v>0</v>
      </c>
      <c r="T143" s="297">
        <v>0</v>
      </c>
      <c r="U143" s="297">
        <v>0</v>
      </c>
      <c r="V143" s="297">
        <f t="shared" si="14"/>
        <v>0</v>
      </c>
      <c r="W143" s="297">
        <f t="shared" si="15"/>
        <v>0</v>
      </c>
      <c r="X143" s="175"/>
      <c r="Y143" s="298"/>
      <c r="Z143" s="298"/>
      <c r="AA143" s="298"/>
      <c r="AB143" s="298"/>
      <c r="AC143" s="298"/>
      <c r="AD143" s="298"/>
      <c r="AE143" s="298"/>
      <c r="AF143" s="299"/>
      <c r="AG143" s="298"/>
      <c r="AH143" s="215"/>
      <c r="AI143" s="300"/>
      <c r="AJ143" s="300"/>
      <c r="AK143" s="300"/>
      <c r="AL143" s="300"/>
      <c r="AM143" s="300"/>
      <c r="AN143" s="300"/>
      <c r="AO143" s="300"/>
      <c r="AP143" s="300"/>
      <c r="AR143" s="301"/>
      <c r="AS143" s="301"/>
      <c r="AT143" s="301"/>
      <c r="AU143" s="301"/>
      <c r="AV143" s="301"/>
      <c r="AW143" s="301"/>
      <c r="AX143" s="301"/>
      <c r="AY143" s="301"/>
      <c r="AZ143" s="302"/>
      <c r="BA143" s="300"/>
      <c r="BB143" s="300"/>
      <c r="BC143" s="300"/>
      <c r="BD143" s="300"/>
      <c r="BE143" s="300"/>
      <c r="BF143" s="300"/>
      <c r="BG143" s="300"/>
      <c r="BH143" s="300"/>
      <c r="BI143" s="215"/>
      <c r="BJ143" s="303"/>
      <c r="BK143" s="303"/>
      <c r="BL143" s="303"/>
      <c r="BM143" s="303"/>
      <c r="BN143" s="303"/>
      <c r="BO143" s="303"/>
      <c r="BP143" s="303"/>
      <c r="BQ143" s="303"/>
      <c r="BR143" s="303"/>
      <c r="BS143" s="303"/>
      <c r="BT143" s="303"/>
      <c r="BU143" s="303"/>
      <c r="BV143" s="303"/>
      <c r="BW143" s="303"/>
      <c r="BX143" s="303"/>
      <c r="BY143" s="303"/>
      <c r="BZ143" s="303"/>
      <c r="CA143" s="303"/>
      <c r="CB143" s="304"/>
      <c r="CC143" s="297"/>
      <c r="CD143" s="297"/>
      <c r="CE143" s="297"/>
      <c r="CF143" s="297"/>
      <c r="CG143" s="297"/>
      <c r="CH143" s="297"/>
      <c r="CI143" s="297"/>
      <c r="CJ143" s="175"/>
      <c r="CK143" s="305"/>
      <c r="CL143" s="306"/>
      <c r="CM143" s="306"/>
      <c r="CN143" s="306"/>
      <c r="CO143" s="306"/>
      <c r="CP143" s="306"/>
      <c r="CQ143" s="306"/>
      <c r="CR143" s="306"/>
      <c r="CS143" s="306"/>
      <c r="CU143" s="306"/>
      <c r="CV143" s="306"/>
      <c r="CW143" s="306"/>
      <c r="CX143" s="306"/>
      <c r="CY143" s="306"/>
      <c r="CZ143" s="306"/>
      <c r="DA143" s="306"/>
      <c r="DB143" s="306"/>
      <c r="DC143" s="306"/>
      <c r="DE143" s="306"/>
      <c r="DF143" s="306"/>
      <c r="DG143" s="306"/>
      <c r="DH143" s="306"/>
      <c r="DI143" s="306"/>
      <c r="DJ143" s="306"/>
      <c r="DK143" s="232"/>
      <c r="DL143" s="232"/>
      <c r="DN143" s="307">
        <f t="shared" si="16"/>
        <v>0</v>
      </c>
      <c r="DO143" s="307">
        <f t="shared" si="16"/>
        <v>0</v>
      </c>
      <c r="DP143" s="173">
        <f t="shared" si="17"/>
        <v>0</v>
      </c>
    </row>
    <row r="144" spans="1:120">
      <c r="A144" s="168">
        <v>2315</v>
      </c>
      <c r="B144" s="2">
        <v>142358</v>
      </c>
      <c r="C144" s="2" t="s">
        <v>284</v>
      </c>
      <c r="D144" s="175"/>
      <c r="E144" s="267">
        <v>0</v>
      </c>
      <c r="F144" s="267">
        <v>0</v>
      </c>
      <c r="G144" s="267">
        <v>0</v>
      </c>
      <c r="H144" s="267">
        <v>0</v>
      </c>
      <c r="I144" s="267">
        <v>0</v>
      </c>
      <c r="J144" s="267">
        <v>0</v>
      </c>
      <c r="K144" s="267">
        <v>0</v>
      </c>
      <c r="L144" s="267">
        <f t="shared" si="12"/>
        <v>0</v>
      </c>
      <c r="M144" s="267">
        <f t="shared" si="13"/>
        <v>0</v>
      </c>
      <c r="N144" s="175"/>
      <c r="O144" s="297">
        <v>0</v>
      </c>
      <c r="P144" s="297">
        <v>0</v>
      </c>
      <c r="Q144" s="297">
        <v>0</v>
      </c>
      <c r="R144" s="297">
        <v>0</v>
      </c>
      <c r="S144" s="297">
        <v>0</v>
      </c>
      <c r="T144" s="297">
        <v>0</v>
      </c>
      <c r="U144" s="297">
        <v>0</v>
      </c>
      <c r="V144" s="297">
        <f t="shared" si="14"/>
        <v>0</v>
      </c>
      <c r="W144" s="297">
        <f t="shared" si="15"/>
        <v>0</v>
      </c>
      <c r="X144" s="175"/>
      <c r="Y144" s="298"/>
      <c r="Z144" s="298"/>
      <c r="AA144" s="298"/>
      <c r="AB144" s="298"/>
      <c r="AC144" s="298"/>
      <c r="AD144" s="298"/>
      <c r="AE144" s="298"/>
      <c r="AF144" s="299"/>
      <c r="AG144" s="298"/>
      <c r="AH144" s="215"/>
      <c r="AI144" s="300"/>
      <c r="AJ144" s="300"/>
      <c r="AK144" s="300"/>
      <c r="AL144" s="300"/>
      <c r="AM144" s="300"/>
      <c r="AN144" s="300"/>
      <c r="AO144" s="300"/>
      <c r="AP144" s="300"/>
      <c r="AR144" s="301"/>
      <c r="AS144" s="301"/>
      <c r="AT144" s="301"/>
      <c r="AU144" s="301"/>
      <c r="AV144" s="301"/>
      <c r="AW144" s="301"/>
      <c r="AX144" s="301"/>
      <c r="AY144" s="301"/>
      <c r="AZ144" s="302"/>
      <c r="BA144" s="300"/>
      <c r="BB144" s="300"/>
      <c r="BC144" s="300"/>
      <c r="BD144" s="300"/>
      <c r="BE144" s="300"/>
      <c r="BF144" s="300"/>
      <c r="BG144" s="300"/>
      <c r="BH144" s="300"/>
      <c r="BI144" s="215"/>
      <c r="BJ144" s="303"/>
      <c r="BK144" s="303"/>
      <c r="BL144" s="303"/>
      <c r="BM144" s="303"/>
      <c r="BN144" s="303"/>
      <c r="BO144" s="303"/>
      <c r="BP144" s="303"/>
      <c r="BQ144" s="303"/>
      <c r="BR144" s="303"/>
      <c r="BS144" s="303"/>
      <c r="BT144" s="303"/>
      <c r="BU144" s="303"/>
      <c r="BV144" s="303"/>
      <c r="BW144" s="303"/>
      <c r="BX144" s="303"/>
      <c r="BY144" s="303"/>
      <c r="BZ144" s="303"/>
      <c r="CA144" s="303"/>
      <c r="CB144" s="304"/>
      <c r="CC144" s="297"/>
      <c r="CD144" s="297"/>
      <c r="CE144" s="297"/>
      <c r="CF144" s="297"/>
      <c r="CG144" s="297"/>
      <c r="CH144" s="297"/>
      <c r="CI144" s="297"/>
      <c r="CJ144" s="175"/>
      <c r="CK144" s="305"/>
      <c r="CL144" s="306"/>
      <c r="CM144" s="306"/>
      <c r="CN144" s="306"/>
      <c r="CO144" s="306"/>
      <c r="CP144" s="306"/>
      <c r="CQ144" s="306"/>
      <c r="CR144" s="306"/>
      <c r="CS144" s="306"/>
      <c r="CU144" s="306"/>
      <c r="CV144" s="306"/>
      <c r="CW144" s="306"/>
      <c r="CX144" s="306"/>
      <c r="CY144" s="306"/>
      <c r="CZ144" s="306"/>
      <c r="DA144" s="306"/>
      <c r="DB144" s="306"/>
      <c r="DC144" s="306"/>
      <c r="DE144" s="306"/>
      <c r="DF144" s="306"/>
      <c r="DG144" s="306"/>
      <c r="DH144" s="306"/>
      <c r="DI144" s="306"/>
      <c r="DJ144" s="306"/>
      <c r="DK144" s="232"/>
      <c r="DL144" s="232"/>
      <c r="DN144" s="307">
        <f t="shared" si="16"/>
        <v>0</v>
      </c>
      <c r="DO144" s="307">
        <f t="shared" si="16"/>
        <v>0</v>
      </c>
      <c r="DP144" s="173">
        <f t="shared" si="17"/>
        <v>0</v>
      </c>
    </row>
    <row r="145" spans="1:120">
      <c r="A145" s="168">
        <v>2263</v>
      </c>
      <c r="B145" s="2">
        <v>142203</v>
      </c>
      <c r="C145" s="2" t="s">
        <v>285</v>
      </c>
      <c r="D145" s="175"/>
      <c r="E145" s="267">
        <v>0</v>
      </c>
      <c r="F145" s="267">
        <v>0</v>
      </c>
      <c r="G145" s="267">
        <v>0</v>
      </c>
      <c r="H145" s="267">
        <v>0</v>
      </c>
      <c r="I145" s="267">
        <v>0</v>
      </c>
      <c r="J145" s="267">
        <v>0</v>
      </c>
      <c r="K145" s="267">
        <v>0</v>
      </c>
      <c r="L145" s="267">
        <f t="shared" si="12"/>
        <v>0</v>
      </c>
      <c r="M145" s="267">
        <f t="shared" si="13"/>
        <v>0</v>
      </c>
      <c r="N145" s="175"/>
      <c r="O145" s="297">
        <v>0</v>
      </c>
      <c r="P145" s="297">
        <v>0</v>
      </c>
      <c r="Q145" s="297">
        <v>0</v>
      </c>
      <c r="R145" s="297">
        <v>0</v>
      </c>
      <c r="S145" s="297">
        <v>0</v>
      </c>
      <c r="T145" s="297">
        <v>0</v>
      </c>
      <c r="U145" s="297">
        <v>0</v>
      </c>
      <c r="V145" s="297">
        <f t="shared" si="14"/>
        <v>0</v>
      </c>
      <c r="W145" s="297">
        <f t="shared" si="15"/>
        <v>0</v>
      </c>
      <c r="X145" s="175"/>
      <c r="Y145" s="298"/>
      <c r="Z145" s="298"/>
      <c r="AA145" s="298"/>
      <c r="AB145" s="298"/>
      <c r="AC145" s="298"/>
      <c r="AD145" s="298"/>
      <c r="AE145" s="298"/>
      <c r="AF145" s="299"/>
      <c r="AG145" s="298"/>
      <c r="AH145" s="215"/>
      <c r="AI145" s="300"/>
      <c r="AJ145" s="300"/>
      <c r="AK145" s="300"/>
      <c r="AL145" s="300"/>
      <c r="AM145" s="300"/>
      <c r="AN145" s="300"/>
      <c r="AO145" s="300"/>
      <c r="AP145" s="300"/>
      <c r="AR145" s="301"/>
      <c r="AS145" s="301"/>
      <c r="AT145" s="301"/>
      <c r="AU145" s="301"/>
      <c r="AV145" s="301"/>
      <c r="AW145" s="301"/>
      <c r="AX145" s="301"/>
      <c r="AY145" s="301"/>
      <c r="AZ145" s="302"/>
      <c r="BA145" s="300"/>
      <c r="BB145" s="300"/>
      <c r="BC145" s="300"/>
      <c r="BD145" s="300"/>
      <c r="BE145" s="300"/>
      <c r="BF145" s="300"/>
      <c r="BG145" s="300"/>
      <c r="BH145" s="300"/>
      <c r="BI145" s="215"/>
      <c r="BJ145" s="303"/>
      <c r="BK145" s="303"/>
      <c r="BL145" s="303"/>
      <c r="BM145" s="303"/>
      <c r="BN145" s="303"/>
      <c r="BO145" s="303"/>
      <c r="BP145" s="303"/>
      <c r="BQ145" s="303"/>
      <c r="BR145" s="303"/>
      <c r="BS145" s="303"/>
      <c r="BT145" s="303"/>
      <c r="BU145" s="303"/>
      <c r="BV145" s="303"/>
      <c r="BW145" s="303"/>
      <c r="BX145" s="303"/>
      <c r="BY145" s="303"/>
      <c r="BZ145" s="303"/>
      <c r="CA145" s="303"/>
      <c r="CB145" s="304"/>
      <c r="CC145" s="297"/>
      <c r="CD145" s="297"/>
      <c r="CE145" s="297"/>
      <c r="CF145" s="297"/>
      <c r="CG145" s="297"/>
      <c r="CH145" s="297"/>
      <c r="CI145" s="297"/>
      <c r="CJ145" s="175"/>
      <c r="CK145" s="305"/>
      <c r="CL145" s="306"/>
      <c r="CM145" s="306"/>
      <c r="CN145" s="306"/>
      <c r="CO145" s="306"/>
      <c r="CP145" s="306"/>
      <c r="CQ145" s="306"/>
      <c r="CR145" s="306"/>
      <c r="CS145" s="306"/>
      <c r="CU145" s="306"/>
      <c r="CV145" s="306"/>
      <c r="CW145" s="306"/>
      <c r="CX145" s="306"/>
      <c r="CY145" s="306"/>
      <c r="CZ145" s="306"/>
      <c r="DA145" s="306"/>
      <c r="DB145" s="306"/>
      <c r="DC145" s="306"/>
      <c r="DE145" s="306"/>
      <c r="DF145" s="306"/>
      <c r="DG145" s="306"/>
      <c r="DH145" s="306"/>
      <c r="DI145" s="306"/>
      <c r="DJ145" s="306"/>
      <c r="DK145" s="232"/>
      <c r="DL145" s="232"/>
      <c r="DN145" s="307">
        <f t="shared" si="16"/>
        <v>0</v>
      </c>
      <c r="DO145" s="307">
        <f t="shared" si="16"/>
        <v>0</v>
      </c>
      <c r="DP145" s="173">
        <f t="shared" si="17"/>
        <v>0</v>
      </c>
    </row>
    <row r="146" spans="1:120">
      <c r="A146" s="168">
        <v>2212</v>
      </c>
      <c r="B146" s="2">
        <v>150692</v>
      </c>
      <c r="C146" s="2" t="s">
        <v>286</v>
      </c>
      <c r="D146" s="175"/>
      <c r="E146" s="267">
        <v>0</v>
      </c>
      <c r="F146" s="267">
        <v>0</v>
      </c>
      <c r="G146" s="267">
        <v>17144.400000000001</v>
      </c>
      <c r="H146" s="267">
        <v>0</v>
      </c>
      <c r="I146" s="267">
        <v>0</v>
      </c>
      <c r="J146" s="267">
        <v>1166.0999999999999</v>
      </c>
      <c r="K146" s="267">
        <v>0</v>
      </c>
      <c r="L146" s="267">
        <f t="shared" si="12"/>
        <v>18310.5</v>
      </c>
      <c r="M146" s="267">
        <f t="shared" si="13"/>
        <v>14648.400000000001</v>
      </c>
      <c r="N146" s="175"/>
      <c r="O146" s="297">
        <v>0</v>
      </c>
      <c r="P146" s="297">
        <v>0</v>
      </c>
      <c r="Q146" s="297">
        <v>17144.400000000001</v>
      </c>
      <c r="R146" s="297">
        <v>0</v>
      </c>
      <c r="S146" s="297">
        <v>0</v>
      </c>
      <c r="T146" s="297">
        <v>1353.3</v>
      </c>
      <c r="U146" s="297">
        <v>0</v>
      </c>
      <c r="V146" s="297">
        <f t="shared" si="14"/>
        <v>18497.7</v>
      </c>
      <c r="W146" s="297">
        <f t="shared" si="15"/>
        <v>14798.160000000002</v>
      </c>
      <c r="X146" s="175"/>
      <c r="Y146" s="298"/>
      <c r="Z146" s="298"/>
      <c r="AA146" s="298"/>
      <c r="AB146" s="298"/>
      <c r="AC146" s="298"/>
      <c r="AD146" s="298"/>
      <c r="AE146" s="298"/>
      <c r="AF146" s="299"/>
      <c r="AG146" s="298"/>
      <c r="AH146" s="215"/>
      <c r="AI146" s="300"/>
      <c r="AJ146" s="300"/>
      <c r="AK146" s="300"/>
      <c r="AL146" s="300"/>
      <c r="AM146" s="300"/>
      <c r="AN146" s="300"/>
      <c r="AO146" s="300"/>
      <c r="AP146" s="300"/>
      <c r="AR146" s="301"/>
      <c r="AS146" s="301"/>
      <c r="AT146" s="301"/>
      <c r="AU146" s="301"/>
      <c r="AV146" s="301"/>
      <c r="AW146" s="301"/>
      <c r="AX146" s="301"/>
      <c r="AY146" s="301"/>
      <c r="AZ146" s="302"/>
      <c r="BA146" s="300"/>
      <c r="BB146" s="300"/>
      <c r="BC146" s="300"/>
      <c r="BD146" s="300"/>
      <c r="BE146" s="300"/>
      <c r="BF146" s="300"/>
      <c r="BG146" s="300"/>
      <c r="BH146" s="300"/>
      <c r="BI146" s="215"/>
      <c r="BJ146" s="303"/>
      <c r="BK146" s="303"/>
      <c r="BL146" s="303"/>
      <c r="BM146" s="303"/>
      <c r="BN146" s="303"/>
      <c r="BO146" s="303"/>
      <c r="BP146" s="303"/>
      <c r="BQ146" s="303"/>
      <c r="BR146" s="303"/>
      <c r="BS146" s="303"/>
      <c r="BT146" s="303"/>
      <c r="BU146" s="303"/>
      <c r="BV146" s="303"/>
      <c r="BW146" s="303"/>
      <c r="BX146" s="303"/>
      <c r="BY146" s="303"/>
      <c r="BZ146" s="303"/>
      <c r="CA146" s="303"/>
      <c r="CB146" s="304"/>
      <c r="CC146" s="297"/>
      <c r="CD146" s="297"/>
      <c r="CE146" s="297"/>
      <c r="CF146" s="297"/>
      <c r="CG146" s="297"/>
      <c r="CH146" s="297"/>
      <c r="CI146" s="297"/>
      <c r="CJ146" s="175"/>
      <c r="CK146" s="305"/>
      <c r="CL146" s="306"/>
      <c r="CM146" s="306"/>
      <c r="CN146" s="306"/>
      <c r="CO146" s="306"/>
      <c r="CP146" s="306"/>
      <c r="CQ146" s="306"/>
      <c r="CR146" s="306"/>
      <c r="CS146" s="306"/>
      <c r="CU146" s="306"/>
      <c r="CV146" s="306"/>
      <c r="CW146" s="306"/>
      <c r="CX146" s="306"/>
      <c r="CY146" s="306"/>
      <c r="CZ146" s="306"/>
      <c r="DA146" s="306"/>
      <c r="DB146" s="306"/>
      <c r="DC146" s="306"/>
      <c r="DE146" s="306"/>
      <c r="DF146" s="306"/>
      <c r="DG146" s="306"/>
      <c r="DH146" s="306"/>
      <c r="DI146" s="306"/>
      <c r="DJ146" s="306"/>
      <c r="DK146" s="232"/>
      <c r="DL146" s="232"/>
      <c r="DN146" s="307">
        <f t="shared" si="16"/>
        <v>36808.200000000004</v>
      </c>
      <c r="DO146" s="307">
        <f t="shared" si="16"/>
        <v>0</v>
      </c>
      <c r="DP146" s="173">
        <f t="shared" si="17"/>
        <v>36808.200000000004</v>
      </c>
    </row>
    <row r="147" spans="1:120">
      <c r="A147" s="168">
        <v>2102</v>
      </c>
      <c r="B147" s="2">
        <v>139120</v>
      </c>
      <c r="C147" s="2" t="s">
        <v>287</v>
      </c>
      <c r="D147" s="175"/>
      <c r="E147" s="267">
        <v>0</v>
      </c>
      <c r="F147" s="267">
        <v>0</v>
      </c>
      <c r="G147" s="267">
        <v>79599</v>
      </c>
      <c r="H147" s="267">
        <v>5382</v>
      </c>
      <c r="I147" s="267">
        <v>2126.3621052631579</v>
      </c>
      <c r="J147" s="267">
        <v>5368.3499999999995</v>
      </c>
      <c r="K147" s="267">
        <v>0</v>
      </c>
      <c r="L147" s="267">
        <f t="shared" si="12"/>
        <v>92475.71210526317</v>
      </c>
      <c r="M147" s="267">
        <f t="shared" si="13"/>
        <v>73980.569684210539</v>
      </c>
      <c r="N147" s="175"/>
      <c r="O147" s="297">
        <v>0</v>
      </c>
      <c r="P147" s="297">
        <v>0</v>
      </c>
      <c r="Q147" s="297">
        <v>61230</v>
      </c>
      <c r="R147" s="297">
        <v>4260.75</v>
      </c>
      <c r="S147" s="297">
        <v>1454.782105263158</v>
      </c>
      <c r="T147" s="297">
        <v>3903.8999999999996</v>
      </c>
      <c r="U147" s="297">
        <v>0</v>
      </c>
      <c r="V147" s="297">
        <f t="shared" si="14"/>
        <v>70849.432105263157</v>
      </c>
      <c r="W147" s="297">
        <f t="shared" si="15"/>
        <v>56679.545684210527</v>
      </c>
      <c r="X147" s="175"/>
      <c r="Y147" s="298"/>
      <c r="Z147" s="298"/>
      <c r="AA147" s="298"/>
      <c r="AB147" s="298"/>
      <c r="AC147" s="298"/>
      <c r="AD147" s="298"/>
      <c r="AE147" s="298"/>
      <c r="AF147" s="299"/>
      <c r="AG147" s="298"/>
      <c r="AH147" s="215"/>
      <c r="AI147" s="300"/>
      <c r="AJ147" s="300"/>
      <c r="AK147" s="300"/>
      <c r="AL147" s="300"/>
      <c r="AM147" s="300"/>
      <c r="AN147" s="300"/>
      <c r="AO147" s="300"/>
      <c r="AP147" s="300"/>
      <c r="AR147" s="301"/>
      <c r="AS147" s="301"/>
      <c r="AT147" s="301"/>
      <c r="AU147" s="301"/>
      <c r="AV147" s="301"/>
      <c r="AW147" s="301"/>
      <c r="AX147" s="301"/>
      <c r="AY147" s="301"/>
      <c r="AZ147" s="302"/>
      <c r="BA147" s="300"/>
      <c r="BB147" s="300"/>
      <c r="BC147" s="300"/>
      <c r="BD147" s="300"/>
      <c r="BE147" s="300"/>
      <c r="BF147" s="300"/>
      <c r="BG147" s="300"/>
      <c r="BH147" s="300"/>
      <c r="BI147" s="215"/>
      <c r="BJ147" s="303"/>
      <c r="BK147" s="303"/>
      <c r="BL147" s="303"/>
      <c r="BM147" s="303"/>
      <c r="BN147" s="303"/>
      <c r="BO147" s="303"/>
      <c r="BP147" s="303"/>
      <c r="BQ147" s="303"/>
      <c r="BR147" s="303"/>
      <c r="BS147" s="303"/>
      <c r="BT147" s="303"/>
      <c r="BU147" s="303"/>
      <c r="BV147" s="303"/>
      <c r="BW147" s="303"/>
      <c r="BX147" s="303"/>
      <c r="BY147" s="303"/>
      <c r="BZ147" s="303"/>
      <c r="CA147" s="303"/>
      <c r="CB147" s="304"/>
      <c r="CC147" s="297"/>
      <c r="CD147" s="297"/>
      <c r="CE147" s="297"/>
      <c r="CF147" s="297"/>
      <c r="CG147" s="297"/>
      <c r="CH147" s="297"/>
      <c r="CI147" s="297"/>
      <c r="CJ147" s="175"/>
      <c r="CK147" s="305"/>
      <c r="CL147" s="306"/>
      <c r="CM147" s="306"/>
      <c r="CN147" s="306"/>
      <c r="CO147" s="306"/>
      <c r="CP147" s="306"/>
      <c r="CQ147" s="306"/>
      <c r="CR147" s="306"/>
      <c r="CS147" s="306"/>
      <c r="CU147" s="306"/>
      <c r="CV147" s="306"/>
      <c r="CW147" s="306"/>
      <c r="CX147" s="306"/>
      <c r="CY147" s="306"/>
      <c r="CZ147" s="306"/>
      <c r="DA147" s="306"/>
      <c r="DB147" s="306"/>
      <c r="DC147" s="306"/>
      <c r="DE147" s="306"/>
      <c r="DF147" s="306"/>
      <c r="DG147" s="306"/>
      <c r="DH147" s="306"/>
      <c r="DI147" s="306"/>
      <c r="DJ147" s="306"/>
      <c r="DK147" s="232"/>
      <c r="DL147" s="232"/>
      <c r="DN147" s="307">
        <f t="shared" si="16"/>
        <v>163325.14421052631</v>
      </c>
      <c r="DO147" s="307">
        <f t="shared" si="16"/>
        <v>0</v>
      </c>
      <c r="DP147" s="173">
        <f t="shared" si="17"/>
        <v>163325.14421052631</v>
      </c>
    </row>
    <row r="148" spans="1:120">
      <c r="A148" s="168">
        <v>2107</v>
      </c>
      <c r="B148" s="2">
        <v>139129</v>
      </c>
      <c r="C148" s="2" t="s">
        <v>288</v>
      </c>
      <c r="D148" s="175"/>
      <c r="E148" s="267">
        <v>0</v>
      </c>
      <c r="F148" s="267">
        <v>0</v>
      </c>
      <c r="G148" s="267">
        <v>0</v>
      </c>
      <c r="H148" s="267">
        <v>0</v>
      </c>
      <c r="I148" s="267">
        <v>0</v>
      </c>
      <c r="J148" s="267">
        <v>0</v>
      </c>
      <c r="K148" s="267">
        <v>0</v>
      </c>
      <c r="L148" s="267">
        <f t="shared" si="12"/>
        <v>0</v>
      </c>
      <c r="M148" s="267">
        <f t="shared" si="13"/>
        <v>0</v>
      </c>
      <c r="N148" s="175"/>
      <c r="O148" s="297">
        <v>0</v>
      </c>
      <c r="P148" s="297">
        <v>0</v>
      </c>
      <c r="Q148" s="297">
        <v>0</v>
      </c>
      <c r="R148" s="297">
        <v>0</v>
      </c>
      <c r="S148" s="297">
        <v>0</v>
      </c>
      <c r="T148" s="297">
        <v>0</v>
      </c>
      <c r="U148" s="297">
        <v>0</v>
      </c>
      <c r="V148" s="297">
        <f t="shared" si="14"/>
        <v>0</v>
      </c>
      <c r="W148" s="297">
        <f t="shared" si="15"/>
        <v>0</v>
      </c>
      <c r="X148" s="175"/>
      <c r="Y148" s="298"/>
      <c r="Z148" s="298"/>
      <c r="AA148" s="298"/>
      <c r="AB148" s="298"/>
      <c r="AC148" s="298"/>
      <c r="AD148" s="298"/>
      <c r="AE148" s="298"/>
      <c r="AF148" s="299"/>
      <c r="AG148" s="298"/>
      <c r="AH148" s="215"/>
      <c r="AI148" s="300"/>
      <c r="AJ148" s="300"/>
      <c r="AK148" s="300"/>
      <c r="AL148" s="300"/>
      <c r="AM148" s="300"/>
      <c r="AN148" s="300"/>
      <c r="AO148" s="300"/>
      <c r="AP148" s="300"/>
      <c r="AR148" s="301"/>
      <c r="AS148" s="301"/>
      <c r="AT148" s="301"/>
      <c r="AU148" s="301"/>
      <c r="AV148" s="301"/>
      <c r="AW148" s="301"/>
      <c r="AX148" s="301"/>
      <c r="AY148" s="301"/>
      <c r="AZ148" s="302"/>
      <c r="BA148" s="300"/>
      <c r="BB148" s="300"/>
      <c r="BC148" s="300"/>
      <c r="BD148" s="300"/>
      <c r="BE148" s="300"/>
      <c r="BF148" s="300"/>
      <c r="BG148" s="300"/>
      <c r="BH148" s="300"/>
      <c r="BI148" s="215"/>
      <c r="BJ148" s="303"/>
      <c r="BK148" s="303"/>
      <c r="BL148" s="303"/>
      <c r="BM148" s="303"/>
      <c r="BN148" s="303"/>
      <c r="BO148" s="303"/>
      <c r="BP148" s="303"/>
      <c r="BQ148" s="303"/>
      <c r="BR148" s="303"/>
      <c r="BS148" s="303"/>
      <c r="BT148" s="303"/>
      <c r="BU148" s="303"/>
      <c r="BV148" s="303"/>
      <c r="BW148" s="303"/>
      <c r="BX148" s="303"/>
      <c r="BY148" s="303"/>
      <c r="BZ148" s="303"/>
      <c r="CA148" s="303"/>
      <c r="CB148" s="304"/>
      <c r="CC148" s="297"/>
      <c r="CD148" s="297"/>
      <c r="CE148" s="297"/>
      <c r="CF148" s="297"/>
      <c r="CG148" s="297"/>
      <c r="CH148" s="297"/>
      <c r="CI148" s="297"/>
      <c r="CJ148" s="175"/>
      <c r="CK148" s="305"/>
      <c r="CL148" s="306"/>
      <c r="CM148" s="306"/>
      <c r="CN148" s="306"/>
      <c r="CO148" s="306"/>
      <c r="CP148" s="306"/>
      <c r="CQ148" s="306"/>
      <c r="CR148" s="306"/>
      <c r="CS148" s="306"/>
      <c r="CU148" s="306"/>
      <c r="CV148" s="306"/>
      <c r="CW148" s="306"/>
      <c r="CX148" s="306"/>
      <c r="CY148" s="306"/>
      <c r="CZ148" s="306"/>
      <c r="DA148" s="306"/>
      <c r="DB148" s="306"/>
      <c r="DC148" s="306"/>
      <c r="DE148" s="306"/>
      <c r="DF148" s="306"/>
      <c r="DG148" s="306"/>
      <c r="DH148" s="306"/>
      <c r="DI148" s="306"/>
      <c r="DJ148" s="306"/>
      <c r="DK148" s="232"/>
      <c r="DL148" s="232"/>
      <c r="DN148" s="307">
        <f t="shared" si="16"/>
        <v>0</v>
      </c>
      <c r="DO148" s="307">
        <f t="shared" si="16"/>
        <v>0</v>
      </c>
      <c r="DP148" s="173">
        <f t="shared" si="17"/>
        <v>0</v>
      </c>
    </row>
    <row r="149" spans="1:120">
      <c r="A149" s="168">
        <v>2117</v>
      </c>
      <c r="B149" s="2">
        <v>139242</v>
      </c>
      <c r="C149" s="2" t="s">
        <v>289</v>
      </c>
      <c r="D149" s="175"/>
      <c r="E149" s="267">
        <v>0</v>
      </c>
      <c r="F149" s="267">
        <v>0</v>
      </c>
      <c r="G149" s="267">
        <v>41636.400000000001</v>
      </c>
      <c r="H149" s="267">
        <v>896.99999999999989</v>
      </c>
      <c r="I149" s="267">
        <v>298.48</v>
      </c>
      <c r="J149" s="267">
        <v>684.45</v>
      </c>
      <c r="K149" s="267">
        <v>0</v>
      </c>
      <c r="L149" s="267">
        <f t="shared" si="12"/>
        <v>43516.33</v>
      </c>
      <c r="M149" s="267">
        <f t="shared" si="13"/>
        <v>34813.064000000006</v>
      </c>
      <c r="N149" s="175"/>
      <c r="O149" s="297">
        <v>0</v>
      </c>
      <c r="P149" s="297">
        <v>0</v>
      </c>
      <c r="Q149" s="297">
        <v>24492</v>
      </c>
      <c r="R149" s="297">
        <v>448.49999999999994</v>
      </c>
      <c r="S149" s="297">
        <v>0</v>
      </c>
      <c r="T149" s="297">
        <v>434.84999999999997</v>
      </c>
      <c r="U149" s="297">
        <v>0</v>
      </c>
      <c r="V149" s="297">
        <f t="shared" si="14"/>
        <v>25375.35</v>
      </c>
      <c r="W149" s="297">
        <f t="shared" si="15"/>
        <v>20300.28</v>
      </c>
      <c r="X149" s="175"/>
      <c r="Y149" s="298"/>
      <c r="Z149" s="298"/>
      <c r="AA149" s="298"/>
      <c r="AB149" s="298"/>
      <c r="AC149" s="298"/>
      <c r="AD149" s="298"/>
      <c r="AE149" s="298"/>
      <c r="AF149" s="299"/>
      <c r="AG149" s="298"/>
      <c r="AH149" s="215"/>
      <c r="AI149" s="300"/>
      <c r="AJ149" s="300"/>
      <c r="AK149" s="300"/>
      <c r="AL149" s="300"/>
      <c r="AM149" s="300"/>
      <c r="AN149" s="300"/>
      <c r="AO149" s="300"/>
      <c r="AP149" s="300"/>
      <c r="AR149" s="301"/>
      <c r="AS149" s="301"/>
      <c r="AT149" s="301"/>
      <c r="AU149" s="301"/>
      <c r="AV149" s="301"/>
      <c r="AW149" s="301"/>
      <c r="AX149" s="301"/>
      <c r="AY149" s="301"/>
      <c r="AZ149" s="302"/>
      <c r="BA149" s="300"/>
      <c r="BB149" s="300"/>
      <c r="BC149" s="300"/>
      <c r="BD149" s="300"/>
      <c r="BE149" s="300"/>
      <c r="BF149" s="300"/>
      <c r="BG149" s="300"/>
      <c r="BH149" s="300"/>
      <c r="BI149" s="215"/>
      <c r="BJ149" s="303"/>
      <c r="BK149" s="303"/>
      <c r="BL149" s="303"/>
      <c r="BM149" s="303"/>
      <c r="BN149" s="303"/>
      <c r="BO149" s="303"/>
      <c r="BP149" s="303"/>
      <c r="BQ149" s="303"/>
      <c r="BR149" s="303"/>
      <c r="BS149" s="303"/>
      <c r="BT149" s="303"/>
      <c r="BU149" s="303"/>
      <c r="BV149" s="303"/>
      <c r="BW149" s="303"/>
      <c r="BX149" s="303"/>
      <c r="BY149" s="303"/>
      <c r="BZ149" s="303"/>
      <c r="CA149" s="303"/>
      <c r="CB149" s="304"/>
      <c r="CC149" s="297"/>
      <c r="CD149" s="297"/>
      <c r="CE149" s="297"/>
      <c r="CF149" s="297"/>
      <c r="CG149" s="297"/>
      <c r="CH149" s="297"/>
      <c r="CI149" s="297"/>
      <c r="CJ149" s="175"/>
      <c r="CK149" s="305"/>
      <c r="CL149" s="306"/>
      <c r="CM149" s="306"/>
      <c r="CN149" s="306"/>
      <c r="CO149" s="306"/>
      <c r="CP149" s="306"/>
      <c r="CQ149" s="306"/>
      <c r="CR149" s="306"/>
      <c r="CS149" s="306"/>
      <c r="CU149" s="306"/>
      <c r="CV149" s="306"/>
      <c r="CW149" s="306"/>
      <c r="CX149" s="306"/>
      <c r="CY149" s="306"/>
      <c r="CZ149" s="306"/>
      <c r="DA149" s="306"/>
      <c r="DB149" s="306"/>
      <c r="DC149" s="306"/>
      <c r="DE149" s="306"/>
      <c r="DF149" s="306"/>
      <c r="DG149" s="306"/>
      <c r="DH149" s="306"/>
      <c r="DI149" s="306"/>
      <c r="DJ149" s="306"/>
      <c r="DK149" s="232"/>
      <c r="DL149" s="232"/>
      <c r="DN149" s="307">
        <f t="shared" si="16"/>
        <v>68891.680000000008</v>
      </c>
      <c r="DO149" s="307">
        <f t="shared" si="16"/>
        <v>0</v>
      </c>
      <c r="DP149" s="173">
        <f t="shared" si="17"/>
        <v>68891.680000000008</v>
      </c>
    </row>
    <row r="150" spans="1:120">
      <c r="A150" s="168">
        <v>2141</v>
      </c>
      <c r="B150" s="2">
        <v>140161</v>
      </c>
      <c r="C150" s="2" t="s">
        <v>290</v>
      </c>
      <c r="D150" s="175"/>
      <c r="E150" s="267">
        <v>0</v>
      </c>
      <c r="F150" s="267">
        <v>0</v>
      </c>
      <c r="G150" s="267">
        <v>22042.799999999999</v>
      </c>
      <c r="H150" s="267">
        <v>0</v>
      </c>
      <c r="I150" s="267">
        <v>0</v>
      </c>
      <c r="J150" s="267">
        <v>2022.1499999999999</v>
      </c>
      <c r="K150" s="267">
        <v>0</v>
      </c>
      <c r="L150" s="267">
        <f t="shared" si="12"/>
        <v>24064.95</v>
      </c>
      <c r="M150" s="267">
        <f t="shared" si="13"/>
        <v>19251.960000000003</v>
      </c>
      <c r="N150" s="175"/>
      <c r="O150" s="297">
        <v>0</v>
      </c>
      <c r="P150" s="297">
        <v>0</v>
      </c>
      <c r="Q150" s="297">
        <v>22695.919999999998</v>
      </c>
      <c r="R150" s="297">
        <v>2018.2499999999998</v>
      </c>
      <c r="S150" s="297">
        <v>671.58</v>
      </c>
      <c r="T150" s="297">
        <v>1788.1499999999999</v>
      </c>
      <c r="U150" s="297">
        <v>0</v>
      </c>
      <c r="V150" s="297">
        <f t="shared" si="14"/>
        <v>27173.9</v>
      </c>
      <c r="W150" s="297">
        <f t="shared" si="15"/>
        <v>21739.120000000003</v>
      </c>
      <c r="X150" s="175"/>
      <c r="Y150" s="298"/>
      <c r="Z150" s="298"/>
      <c r="AA150" s="298"/>
      <c r="AB150" s="298"/>
      <c r="AC150" s="298"/>
      <c r="AD150" s="298"/>
      <c r="AE150" s="298"/>
      <c r="AF150" s="299"/>
      <c r="AG150" s="298"/>
      <c r="AH150" s="215"/>
      <c r="AI150" s="300"/>
      <c r="AJ150" s="300"/>
      <c r="AK150" s="300"/>
      <c r="AL150" s="300"/>
      <c r="AM150" s="300"/>
      <c r="AN150" s="300"/>
      <c r="AO150" s="300"/>
      <c r="AP150" s="300"/>
      <c r="AR150" s="301"/>
      <c r="AS150" s="301"/>
      <c r="AT150" s="301"/>
      <c r="AU150" s="301"/>
      <c r="AV150" s="301"/>
      <c r="AW150" s="301"/>
      <c r="AX150" s="301"/>
      <c r="AY150" s="301"/>
      <c r="AZ150" s="302"/>
      <c r="BA150" s="300"/>
      <c r="BB150" s="300"/>
      <c r="BC150" s="300"/>
      <c r="BD150" s="300"/>
      <c r="BE150" s="300"/>
      <c r="BF150" s="300"/>
      <c r="BG150" s="300"/>
      <c r="BH150" s="300"/>
      <c r="BI150" s="215"/>
      <c r="BJ150" s="303"/>
      <c r="BK150" s="303"/>
      <c r="BL150" s="303"/>
      <c r="BM150" s="303"/>
      <c r="BN150" s="303"/>
      <c r="BO150" s="303"/>
      <c r="BP150" s="303"/>
      <c r="BQ150" s="303"/>
      <c r="BR150" s="303"/>
      <c r="BS150" s="303"/>
      <c r="BT150" s="303"/>
      <c r="BU150" s="303"/>
      <c r="BV150" s="303"/>
      <c r="BW150" s="303"/>
      <c r="BX150" s="303"/>
      <c r="BY150" s="303"/>
      <c r="BZ150" s="303"/>
      <c r="CA150" s="303"/>
      <c r="CB150" s="304"/>
      <c r="CC150" s="297"/>
      <c r="CD150" s="297"/>
      <c r="CE150" s="297"/>
      <c r="CF150" s="297"/>
      <c r="CG150" s="297"/>
      <c r="CH150" s="297"/>
      <c r="CI150" s="297"/>
      <c r="CJ150" s="175"/>
      <c r="CK150" s="305"/>
      <c r="CL150" s="306"/>
      <c r="CM150" s="306"/>
      <c r="CN150" s="306"/>
      <c r="CO150" s="306"/>
      <c r="CP150" s="306"/>
      <c r="CQ150" s="306"/>
      <c r="CR150" s="306"/>
      <c r="CS150" s="306"/>
      <c r="CU150" s="306"/>
      <c r="CV150" s="306"/>
      <c r="CW150" s="306"/>
      <c r="CX150" s="306"/>
      <c r="CY150" s="306"/>
      <c r="CZ150" s="306"/>
      <c r="DA150" s="306"/>
      <c r="DB150" s="306"/>
      <c r="DC150" s="306"/>
      <c r="DE150" s="306"/>
      <c r="DF150" s="306"/>
      <c r="DG150" s="306"/>
      <c r="DH150" s="306"/>
      <c r="DI150" s="306"/>
      <c r="DJ150" s="306"/>
      <c r="DK150" s="232"/>
      <c r="DL150" s="232"/>
      <c r="DN150" s="307">
        <f t="shared" si="16"/>
        <v>51238.85</v>
      </c>
      <c r="DO150" s="307">
        <f t="shared" si="16"/>
        <v>0</v>
      </c>
      <c r="DP150" s="173">
        <f t="shared" si="17"/>
        <v>51238.85</v>
      </c>
    </row>
    <row r="151" spans="1:120">
      <c r="A151" s="168">
        <v>2110</v>
      </c>
      <c r="B151" s="2">
        <v>139214</v>
      </c>
      <c r="C151" s="2" t="s">
        <v>291</v>
      </c>
      <c r="D151" s="175"/>
      <c r="E151" s="267">
        <v>0</v>
      </c>
      <c r="F151" s="267">
        <v>0</v>
      </c>
      <c r="G151" s="267">
        <v>91845</v>
      </c>
      <c r="H151" s="267">
        <v>1345.5</v>
      </c>
      <c r="I151" s="267">
        <v>74.62</v>
      </c>
      <c r="J151" s="267">
        <v>1569.75</v>
      </c>
      <c r="K151" s="267">
        <v>0</v>
      </c>
      <c r="L151" s="267">
        <f t="shared" si="12"/>
        <v>94834.87</v>
      </c>
      <c r="M151" s="267">
        <f t="shared" si="13"/>
        <v>75867.895999999993</v>
      </c>
      <c r="N151" s="175"/>
      <c r="O151" s="297">
        <v>0</v>
      </c>
      <c r="P151" s="297">
        <v>0</v>
      </c>
      <c r="Q151" s="297">
        <v>72251.400000000009</v>
      </c>
      <c r="R151" s="297">
        <v>2691</v>
      </c>
      <c r="S151" s="297">
        <v>522.34</v>
      </c>
      <c r="T151" s="297">
        <v>1181.6999999999998</v>
      </c>
      <c r="U151" s="297">
        <v>0</v>
      </c>
      <c r="V151" s="297">
        <f t="shared" si="14"/>
        <v>76646.44</v>
      </c>
      <c r="W151" s="297">
        <f t="shared" si="15"/>
        <v>61317.152000000002</v>
      </c>
      <c r="X151" s="175"/>
      <c r="Y151" s="298"/>
      <c r="Z151" s="298"/>
      <c r="AA151" s="298"/>
      <c r="AB151" s="298"/>
      <c r="AC151" s="298"/>
      <c r="AD151" s="298"/>
      <c r="AE151" s="298"/>
      <c r="AF151" s="299"/>
      <c r="AG151" s="298"/>
      <c r="AH151" s="215"/>
      <c r="AI151" s="300"/>
      <c r="AJ151" s="300"/>
      <c r="AK151" s="300"/>
      <c r="AL151" s="300"/>
      <c r="AM151" s="300"/>
      <c r="AN151" s="300"/>
      <c r="AO151" s="300"/>
      <c r="AP151" s="300"/>
      <c r="AR151" s="301"/>
      <c r="AS151" s="301"/>
      <c r="AT151" s="301"/>
      <c r="AU151" s="301"/>
      <c r="AV151" s="301"/>
      <c r="AW151" s="301"/>
      <c r="AX151" s="301"/>
      <c r="AY151" s="301"/>
      <c r="AZ151" s="302"/>
      <c r="BA151" s="300"/>
      <c r="BB151" s="300"/>
      <c r="BC151" s="300"/>
      <c r="BD151" s="300"/>
      <c r="BE151" s="300"/>
      <c r="BF151" s="300"/>
      <c r="BG151" s="300"/>
      <c r="BH151" s="300"/>
      <c r="BI151" s="215"/>
      <c r="BJ151" s="303"/>
      <c r="BK151" s="303"/>
      <c r="BL151" s="303"/>
      <c r="BM151" s="303"/>
      <c r="BN151" s="303"/>
      <c r="BO151" s="303"/>
      <c r="BP151" s="303"/>
      <c r="BQ151" s="303"/>
      <c r="BR151" s="303"/>
      <c r="BS151" s="303"/>
      <c r="BT151" s="303"/>
      <c r="BU151" s="303"/>
      <c r="BV151" s="303"/>
      <c r="BW151" s="303"/>
      <c r="BX151" s="303"/>
      <c r="BY151" s="303"/>
      <c r="BZ151" s="303"/>
      <c r="CA151" s="303"/>
      <c r="CB151" s="304"/>
      <c r="CC151" s="297"/>
      <c r="CD151" s="297"/>
      <c r="CE151" s="297"/>
      <c r="CF151" s="297"/>
      <c r="CG151" s="297"/>
      <c r="CH151" s="297"/>
      <c r="CI151" s="297"/>
      <c r="CJ151" s="175"/>
      <c r="CK151" s="305"/>
      <c r="CL151" s="306"/>
      <c r="CM151" s="306"/>
      <c r="CN151" s="306"/>
      <c r="CO151" s="306"/>
      <c r="CP151" s="306"/>
      <c r="CQ151" s="306"/>
      <c r="CR151" s="306"/>
      <c r="CS151" s="306"/>
      <c r="CU151" s="306"/>
      <c r="CV151" s="306"/>
      <c r="CW151" s="306"/>
      <c r="CX151" s="306"/>
      <c r="CY151" s="306"/>
      <c r="CZ151" s="306"/>
      <c r="DA151" s="306"/>
      <c r="DB151" s="306"/>
      <c r="DC151" s="306"/>
      <c r="DE151" s="306"/>
      <c r="DF151" s="306"/>
      <c r="DG151" s="306"/>
      <c r="DH151" s="306"/>
      <c r="DI151" s="306"/>
      <c r="DJ151" s="306"/>
      <c r="DK151" s="232"/>
      <c r="DL151" s="232"/>
      <c r="DN151" s="307">
        <f t="shared" si="16"/>
        <v>171481.31000000003</v>
      </c>
      <c r="DO151" s="307">
        <f t="shared" si="16"/>
        <v>0</v>
      </c>
      <c r="DP151" s="173">
        <f t="shared" si="17"/>
        <v>171481.31000000003</v>
      </c>
    </row>
    <row r="152" spans="1:120">
      <c r="A152" s="168">
        <v>2103</v>
      </c>
      <c r="B152" s="2">
        <v>139125</v>
      </c>
      <c r="C152" s="2" t="s">
        <v>292</v>
      </c>
      <c r="D152" s="175"/>
      <c r="E152" s="267">
        <v>0</v>
      </c>
      <c r="F152" s="267">
        <v>0</v>
      </c>
      <c r="G152" s="267">
        <v>74700.600000000006</v>
      </c>
      <c r="H152" s="267">
        <v>448.49999999999994</v>
      </c>
      <c r="I152" s="267">
        <v>261.06736842105261</v>
      </c>
      <c r="J152" s="267">
        <v>1983.15</v>
      </c>
      <c r="K152" s="267">
        <v>0</v>
      </c>
      <c r="L152" s="267">
        <f t="shared" si="12"/>
        <v>77393.317368421049</v>
      </c>
      <c r="M152" s="267">
        <f t="shared" si="13"/>
        <v>61914.653894736839</v>
      </c>
      <c r="N152" s="175"/>
      <c r="O152" s="297">
        <v>0</v>
      </c>
      <c r="P152" s="297">
        <v>0</v>
      </c>
      <c r="Q152" s="297">
        <v>19593.600000000002</v>
      </c>
      <c r="R152" s="297">
        <v>224.24999999999997</v>
      </c>
      <c r="S152" s="297">
        <v>0</v>
      </c>
      <c r="T152" s="297">
        <v>407.55</v>
      </c>
      <c r="U152" s="297">
        <v>0</v>
      </c>
      <c r="V152" s="297">
        <f t="shared" si="14"/>
        <v>20225.400000000001</v>
      </c>
      <c r="W152" s="297">
        <f t="shared" si="15"/>
        <v>16180.320000000002</v>
      </c>
      <c r="X152" s="175"/>
      <c r="Y152" s="298"/>
      <c r="Z152" s="298"/>
      <c r="AA152" s="298"/>
      <c r="AB152" s="298"/>
      <c r="AC152" s="298"/>
      <c r="AD152" s="298"/>
      <c r="AE152" s="298"/>
      <c r="AF152" s="299"/>
      <c r="AG152" s="298"/>
      <c r="AH152" s="215"/>
      <c r="AI152" s="300"/>
      <c r="AJ152" s="300"/>
      <c r="AK152" s="300"/>
      <c r="AL152" s="300"/>
      <c r="AM152" s="300"/>
      <c r="AN152" s="300"/>
      <c r="AO152" s="300"/>
      <c r="AP152" s="300"/>
      <c r="AR152" s="301"/>
      <c r="AS152" s="301"/>
      <c r="AT152" s="301"/>
      <c r="AU152" s="301"/>
      <c r="AV152" s="301"/>
      <c r="AW152" s="301"/>
      <c r="AX152" s="301"/>
      <c r="AY152" s="301"/>
      <c r="AZ152" s="302"/>
      <c r="BA152" s="300"/>
      <c r="BB152" s="300"/>
      <c r="BC152" s="300"/>
      <c r="BD152" s="300"/>
      <c r="BE152" s="300"/>
      <c r="BF152" s="300"/>
      <c r="BG152" s="300"/>
      <c r="BH152" s="300"/>
      <c r="BI152" s="215"/>
      <c r="BJ152" s="303"/>
      <c r="BK152" s="303"/>
      <c r="BL152" s="303"/>
      <c r="BM152" s="303"/>
      <c r="BN152" s="303"/>
      <c r="BO152" s="303"/>
      <c r="BP152" s="303"/>
      <c r="BQ152" s="303"/>
      <c r="BR152" s="303"/>
      <c r="BS152" s="303"/>
      <c r="BT152" s="303"/>
      <c r="BU152" s="303"/>
      <c r="BV152" s="303"/>
      <c r="BW152" s="303"/>
      <c r="BX152" s="303"/>
      <c r="BY152" s="303"/>
      <c r="BZ152" s="303"/>
      <c r="CA152" s="303"/>
      <c r="CB152" s="304"/>
      <c r="CC152" s="297"/>
      <c r="CD152" s="297"/>
      <c r="CE152" s="297"/>
      <c r="CF152" s="297"/>
      <c r="CG152" s="297"/>
      <c r="CH152" s="297"/>
      <c r="CI152" s="297"/>
      <c r="CJ152" s="175"/>
      <c r="CK152" s="305"/>
      <c r="CL152" s="306"/>
      <c r="CM152" s="306"/>
      <c r="CN152" s="306"/>
      <c r="CO152" s="306"/>
      <c r="CP152" s="306"/>
      <c r="CQ152" s="306"/>
      <c r="CR152" s="306"/>
      <c r="CS152" s="306"/>
      <c r="CU152" s="306"/>
      <c r="CV152" s="306"/>
      <c r="CW152" s="306"/>
      <c r="CX152" s="306"/>
      <c r="CY152" s="306"/>
      <c r="CZ152" s="306"/>
      <c r="DA152" s="306"/>
      <c r="DB152" s="306"/>
      <c r="DC152" s="306"/>
      <c r="DE152" s="306"/>
      <c r="DF152" s="306"/>
      <c r="DG152" s="306"/>
      <c r="DH152" s="306"/>
      <c r="DI152" s="306"/>
      <c r="DJ152" s="306"/>
      <c r="DK152" s="232"/>
      <c r="DL152" s="232"/>
      <c r="DN152" s="307">
        <f t="shared" si="16"/>
        <v>97618.717368421057</v>
      </c>
      <c r="DO152" s="307">
        <f t="shared" si="16"/>
        <v>0</v>
      </c>
      <c r="DP152" s="173">
        <f t="shared" si="17"/>
        <v>97618.717368421057</v>
      </c>
    </row>
    <row r="153" spans="1:120">
      <c r="A153" s="168">
        <v>2221</v>
      </c>
      <c r="B153" s="2">
        <v>150894</v>
      </c>
      <c r="C153" s="2" t="s">
        <v>293</v>
      </c>
      <c r="D153" s="175"/>
      <c r="E153" s="267">
        <v>0</v>
      </c>
      <c r="F153" s="267">
        <v>0</v>
      </c>
      <c r="G153" s="267">
        <v>52657.8</v>
      </c>
      <c r="H153" s="267">
        <v>3587.9999999999995</v>
      </c>
      <c r="I153" s="267">
        <v>1119.3000000000002</v>
      </c>
      <c r="J153" s="267">
        <v>633.75</v>
      </c>
      <c r="K153" s="267">
        <v>0</v>
      </c>
      <c r="L153" s="267">
        <f t="shared" si="12"/>
        <v>57998.850000000006</v>
      </c>
      <c r="M153" s="267">
        <f t="shared" si="13"/>
        <v>46399.080000000009</v>
      </c>
      <c r="N153" s="175"/>
      <c r="O153" s="297">
        <v>0</v>
      </c>
      <c r="P153" s="297">
        <v>0</v>
      </c>
      <c r="Q153" s="297">
        <v>35513.4</v>
      </c>
      <c r="R153" s="297">
        <v>2691</v>
      </c>
      <c r="S153" s="297">
        <v>895.43999999999994</v>
      </c>
      <c r="T153" s="297">
        <v>390</v>
      </c>
      <c r="U153" s="297">
        <v>0</v>
      </c>
      <c r="V153" s="297">
        <f t="shared" si="14"/>
        <v>39489.840000000004</v>
      </c>
      <c r="W153" s="297">
        <f t="shared" si="15"/>
        <v>31591.872000000003</v>
      </c>
      <c r="X153" s="175"/>
      <c r="Y153" s="298"/>
      <c r="Z153" s="298"/>
      <c r="AA153" s="298"/>
      <c r="AB153" s="298"/>
      <c r="AC153" s="298"/>
      <c r="AD153" s="298"/>
      <c r="AE153" s="298"/>
      <c r="AF153" s="299"/>
      <c r="AG153" s="298"/>
      <c r="AH153" s="215"/>
      <c r="AI153" s="300"/>
      <c r="AJ153" s="300"/>
      <c r="AK153" s="300"/>
      <c r="AL153" s="300"/>
      <c r="AM153" s="300"/>
      <c r="AN153" s="300"/>
      <c r="AO153" s="300"/>
      <c r="AP153" s="300"/>
      <c r="AR153" s="301"/>
      <c r="AS153" s="301"/>
      <c r="AT153" s="301"/>
      <c r="AU153" s="301"/>
      <c r="AV153" s="301"/>
      <c r="AW153" s="301"/>
      <c r="AX153" s="301"/>
      <c r="AY153" s="301"/>
      <c r="AZ153" s="302"/>
      <c r="BA153" s="300"/>
      <c r="BB153" s="300"/>
      <c r="BC153" s="300"/>
      <c r="BD153" s="300"/>
      <c r="BE153" s="300"/>
      <c r="BF153" s="300"/>
      <c r="BG153" s="300"/>
      <c r="BH153" s="300"/>
      <c r="BI153" s="215"/>
      <c r="BJ153" s="303"/>
      <c r="BK153" s="303"/>
      <c r="BL153" s="303"/>
      <c r="BM153" s="303"/>
      <c r="BN153" s="303"/>
      <c r="BO153" s="303"/>
      <c r="BP153" s="303"/>
      <c r="BQ153" s="303"/>
      <c r="BR153" s="303"/>
      <c r="BS153" s="303"/>
      <c r="BT153" s="303"/>
      <c r="BU153" s="303"/>
      <c r="BV153" s="303"/>
      <c r="BW153" s="303"/>
      <c r="BX153" s="303"/>
      <c r="BY153" s="303"/>
      <c r="BZ153" s="303"/>
      <c r="CA153" s="303"/>
      <c r="CB153" s="304"/>
      <c r="CC153" s="297"/>
      <c r="CD153" s="297"/>
      <c r="CE153" s="297"/>
      <c r="CF153" s="297"/>
      <c r="CG153" s="297"/>
      <c r="CH153" s="297"/>
      <c r="CI153" s="297"/>
      <c r="CJ153" s="175"/>
      <c r="CK153" s="305"/>
      <c r="CL153" s="306"/>
      <c r="CM153" s="306"/>
      <c r="CN153" s="306"/>
      <c r="CO153" s="306"/>
      <c r="CP153" s="306"/>
      <c r="CQ153" s="306"/>
      <c r="CR153" s="306"/>
      <c r="CS153" s="306"/>
      <c r="CU153" s="306"/>
      <c r="CV153" s="306"/>
      <c r="CW153" s="306"/>
      <c r="CX153" s="306"/>
      <c r="CY153" s="306"/>
      <c r="CZ153" s="306"/>
      <c r="DA153" s="306"/>
      <c r="DB153" s="306"/>
      <c r="DC153" s="306"/>
      <c r="DE153" s="306"/>
      <c r="DF153" s="306"/>
      <c r="DG153" s="306"/>
      <c r="DH153" s="306"/>
      <c r="DI153" s="306"/>
      <c r="DJ153" s="306"/>
      <c r="DK153" s="232"/>
      <c r="DL153" s="232"/>
      <c r="DN153" s="307">
        <f t="shared" si="16"/>
        <v>97488.69</v>
      </c>
      <c r="DO153" s="307">
        <f t="shared" si="16"/>
        <v>0</v>
      </c>
      <c r="DP153" s="173">
        <f t="shared" si="17"/>
        <v>97488.69</v>
      </c>
    </row>
    <row r="154" spans="1:120">
      <c r="A154" s="168">
        <v>2105</v>
      </c>
      <c r="B154" s="2">
        <v>139128</v>
      </c>
      <c r="C154" s="2" t="s">
        <v>294</v>
      </c>
      <c r="D154" s="175"/>
      <c r="E154" s="267">
        <v>0</v>
      </c>
      <c r="F154" s="267">
        <v>0</v>
      </c>
      <c r="G154" s="267">
        <v>0</v>
      </c>
      <c r="H154" s="267">
        <v>0</v>
      </c>
      <c r="I154" s="267">
        <v>0</v>
      </c>
      <c r="J154" s="267">
        <v>0</v>
      </c>
      <c r="K154" s="267">
        <v>0</v>
      </c>
      <c r="L154" s="267">
        <f t="shared" si="12"/>
        <v>0</v>
      </c>
      <c r="M154" s="267">
        <f t="shared" si="13"/>
        <v>0</v>
      </c>
      <c r="N154" s="175"/>
      <c r="O154" s="297">
        <v>0</v>
      </c>
      <c r="P154" s="297">
        <v>0</v>
      </c>
      <c r="Q154" s="297">
        <v>0</v>
      </c>
      <c r="R154" s="297">
        <v>0</v>
      </c>
      <c r="S154" s="297">
        <v>0</v>
      </c>
      <c r="T154" s="297">
        <v>0</v>
      </c>
      <c r="U154" s="297">
        <v>0</v>
      </c>
      <c r="V154" s="297">
        <f t="shared" si="14"/>
        <v>0</v>
      </c>
      <c r="W154" s="297">
        <f t="shared" si="15"/>
        <v>0</v>
      </c>
      <c r="X154" s="175"/>
      <c r="Y154" s="298"/>
      <c r="Z154" s="298"/>
      <c r="AA154" s="298"/>
      <c r="AB154" s="298"/>
      <c r="AC154" s="298"/>
      <c r="AD154" s="298"/>
      <c r="AE154" s="298"/>
      <c r="AF154" s="299"/>
      <c r="AG154" s="298"/>
      <c r="AH154" s="215"/>
      <c r="AI154" s="300"/>
      <c r="AJ154" s="300"/>
      <c r="AK154" s="300"/>
      <c r="AL154" s="300"/>
      <c r="AM154" s="300"/>
      <c r="AN154" s="300"/>
      <c r="AO154" s="300"/>
      <c r="AP154" s="300"/>
      <c r="AR154" s="301"/>
      <c r="AS154" s="301"/>
      <c r="AT154" s="301"/>
      <c r="AU154" s="301"/>
      <c r="AV154" s="301"/>
      <c r="AW154" s="301"/>
      <c r="AX154" s="301"/>
      <c r="AY154" s="301"/>
      <c r="AZ154" s="302"/>
      <c r="BA154" s="300"/>
      <c r="BB154" s="300"/>
      <c r="BC154" s="300"/>
      <c r="BD154" s="300"/>
      <c r="BE154" s="300"/>
      <c r="BF154" s="300"/>
      <c r="BG154" s="300"/>
      <c r="BH154" s="300"/>
      <c r="BI154" s="215"/>
      <c r="BJ154" s="303"/>
      <c r="BK154" s="303"/>
      <c r="BL154" s="303"/>
      <c r="BM154" s="303"/>
      <c r="BN154" s="303"/>
      <c r="BO154" s="303"/>
      <c r="BP154" s="303"/>
      <c r="BQ154" s="303"/>
      <c r="BR154" s="303"/>
      <c r="BS154" s="303"/>
      <c r="BT154" s="303"/>
      <c r="BU154" s="303"/>
      <c r="BV154" s="303"/>
      <c r="BW154" s="303"/>
      <c r="BX154" s="303"/>
      <c r="BY154" s="303"/>
      <c r="BZ154" s="303"/>
      <c r="CA154" s="303"/>
      <c r="CB154" s="304"/>
      <c r="CC154" s="297"/>
      <c r="CD154" s="297"/>
      <c r="CE154" s="297"/>
      <c r="CF154" s="297"/>
      <c r="CG154" s="297"/>
      <c r="CH154" s="297"/>
      <c r="CI154" s="297"/>
      <c r="CJ154" s="175"/>
      <c r="CK154" s="305"/>
      <c r="CL154" s="306"/>
      <c r="CM154" s="306"/>
      <c r="CN154" s="306"/>
      <c r="CO154" s="306"/>
      <c r="CP154" s="306"/>
      <c r="CQ154" s="306"/>
      <c r="CR154" s="306"/>
      <c r="CS154" s="306"/>
      <c r="CU154" s="306"/>
      <c r="CV154" s="306"/>
      <c r="CW154" s="306"/>
      <c r="CX154" s="306"/>
      <c r="CY154" s="306"/>
      <c r="CZ154" s="306"/>
      <c r="DA154" s="306"/>
      <c r="DB154" s="306"/>
      <c r="DC154" s="306"/>
      <c r="DE154" s="306"/>
      <c r="DF154" s="306"/>
      <c r="DG154" s="306"/>
      <c r="DH154" s="306"/>
      <c r="DI154" s="306"/>
      <c r="DJ154" s="306"/>
      <c r="DK154" s="232"/>
      <c r="DL154" s="232"/>
      <c r="DN154" s="307">
        <f t="shared" si="16"/>
        <v>0</v>
      </c>
      <c r="DO154" s="307">
        <f t="shared" si="16"/>
        <v>0</v>
      </c>
      <c r="DP154" s="173">
        <f t="shared" si="17"/>
        <v>0</v>
      </c>
    </row>
    <row r="155" spans="1:120">
      <c r="A155" s="168">
        <v>2206</v>
      </c>
      <c r="B155" s="2">
        <v>147758</v>
      </c>
      <c r="C155" s="2" t="s">
        <v>295</v>
      </c>
      <c r="D155" s="175"/>
      <c r="E155" s="267">
        <v>0</v>
      </c>
      <c r="F155" s="267">
        <v>0</v>
      </c>
      <c r="G155" s="267">
        <v>0</v>
      </c>
      <c r="H155" s="267">
        <v>0</v>
      </c>
      <c r="I155" s="267">
        <v>0</v>
      </c>
      <c r="J155" s="267">
        <v>0</v>
      </c>
      <c r="K155" s="267">
        <v>0</v>
      </c>
      <c r="L155" s="267">
        <f t="shared" si="12"/>
        <v>0</v>
      </c>
      <c r="M155" s="267">
        <f t="shared" si="13"/>
        <v>0</v>
      </c>
      <c r="N155" s="175"/>
      <c r="O155" s="297">
        <v>0</v>
      </c>
      <c r="P155" s="297">
        <v>0</v>
      </c>
      <c r="Q155" s="297">
        <v>0</v>
      </c>
      <c r="R155" s="297">
        <v>0</v>
      </c>
      <c r="S155" s="297">
        <v>0</v>
      </c>
      <c r="T155" s="297">
        <v>0</v>
      </c>
      <c r="U155" s="297">
        <v>0</v>
      </c>
      <c r="V155" s="297">
        <f t="shared" si="14"/>
        <v>0</v>
      </c>
      <c r="W155" s="297">
        <f t="shared" si="15"/>
        <v>0</v>
      </c>
      <c r="X155" s="175"/>
      <c r="Y155" s="298"/>
      <c r="Z155" s="298"/>
      <c r="AA155" s="298"/>
      <c r="AB155" s="298"/>
      <c r="AC155" s="298"/>
      <c r="AD155" s="298"/>
      <c r="AE155" s="298"/>
      <c r="AF155" s="299"/>
      <c r="AG155" s="298"/>
      <c r="AH155" s="215"/>
      <c r="AI155" s="300"/>
      <c r="AJ155" s="300"/>
      <c r="AK155" s="300"/>
      <c r="AL155" s="300"/>
      <c r="AM155" s="300"/>
      <c r="AN155" s="300"/>
      <c r="AO155" s="300"/>
      <c r="AP155" s="300"/>
      <c r="AR155" s="301"/>
      <c r="AS155" s="301"/>
      <c r="AT155" s="301"/>
      <c r="AU155" s="301"/>
      <c r="AV155" s="301"/>
      <c r="AW155" s="301"/>
      <c r="AX155" s="301"/>
      <c r="AY155" s="301"/>
      <c r="AZ155" s="302"/>
      <c r="BA155" s="300"/>
      <c r="BB155" s="300"/>
      <c r="BC155" s="300"/>
      <c r="BD155" s="300"/>
      <c r="BE155" s="300"/>
      <c r="BF155" s="300"/>
      <c r="BG155" s="300"/>
      <c r="BH155" s="300"/>
      <c r="BI155" s="215"/>
      <c r="BJ155" s="303"/>
      <c r="BK155" s="303"/>
      <c r="BL155" s="303"/>
      <c r="BM155" s="303"/>
      <c r="BN155" s="303"/>
      <c r="BO155" s="303"/>
      <c r="BP155" s="303"/>
      <c r="BQ155" s="303"/>
      <c r="BR155" s="303"/>
      <c r="BS155" s="303"/>
      <c r="BT155" s="303"/>
      <c r="BU155" s="303"/>
      <c r="BV155" s="303"/>
      <c r="BW155" s="303"/>
      <c r="BX155" s="303"/>
      <c r="BY155" s="303"/>
      <c r="BZ155" s="303"/>
      <c r="CA155" s="303"/>
      <c r="CB155" s="304"/>
      <c r="CC155" s="297"/>
      <c r="CD155" s="297"/>
      <c r="CE155" s="297"/>
      <c r="CF155" s="297"/>
      <c r="CG155" s="297"/>
      <c r="CH155" s="297"/>
      <c r="CI155" s="297"/>
      <c r="CJ155" s="175"/>
      <c r="CK155" s="305"/>
      <c r="CL155" s="306"/>
      <c r="CM155" s="306"/>
      <c r="CN155" s="306"/>
      <c r="CO155" s="306"/>
      <c r="CP155" s="306"/>
      <c r="CQ155" s="306"/>
      <c r="CR155" s="306"/>
      <c r="CS155" s="306"/>
      <c r="CU155" s="306"/>
      <c r="CV155" s="306"/>
      <c r="CW155" s="306"/>
      <c r="CX155" s="306"/>
      <c r="CY155" s="306"/>
      <c r="CZ155" s="306"/>
      <c r="DA155" s="306"/>
      <c r="DB155" s="306"/>
      <c r="DC155" s="306"/>
      <c r="DE155" s="306"/>
      <c r="DF155" s="306"/>
      <c r="DG155" s="306"/>
      <c r="DH155" s="306"/>
      <c r="DI155" s="306"/>
      <c r="DJ155" s="306"/>
      <c r="DK155" s="232"/>
      <c r="DL155" s="232"/>
      <c r="DN155" s="307">
        <f t="shared" si="16"/>
        <v>0</v>
      </c>
      <c r="DO155" s="307">
        <f t="shared" si="16"/>
        <v>0</v>
      </c>
      <c r="DP155" s="173">
        <f t="shared" si="17"/>
        <v>0</v>
      </c>
    </row>
    <row r="156" spans="1:120">
      <c r="A156" s="168">
        <v>7007</v>
      </c>
      <c r="B156" s="2">
        <v>151642</v>
      </c>
      <c r="C156" s="2" t="s">
        <v>405</v>
      </c>
      <c r="D156" s="175"/>
      <c r="E156" s="267"/>
      <c r="F156" s="267"/>
      <c r="G156" s="267"/>
      <c r="H156" s="267"/>
      <c r="I156" s="267"/>
      <c r="J156" s="267"/>
      <c r="K156" s="267"/>
      <c r="L156" s="267"/>
      <c r="M156" s="267"/>
      <c r="N156" s="175"/>
      <c r="O156" s="297"/>
      <c r="P156" s="297"/>
      <c r="Q156" s="297"/>
      <c r="R156" s="297"/>
      <c r="S156" s="297"/>
      <c r="T156" s="297"/>
      <c r="U156" s="297"/>
      <c r="V156" s="297"/>
      <c r="W156" s="297"/>
      <c r="X156" s="175"/>
      <c r="Y156" s="298"/>
      <c r="Z156" s="298"/>
      <c r="AA156" s="298"/>
      <c r="AB156" s="298"/>
      <c r="AC156" s="298"/>
      <c r="AD156" s="298"/>
      <c r="AE156" s="298"/>
      <c r="AF156" s="299"/>
      <c r="AG156" s="298"/>
      <c r="AH156" s="215"/>
      <c r="AI156" s="300"/>
      <c r="AJ156" s="300"/>
      <c r="AK156" s="300"/>
      <c r="AL156" s="300"/>
      <c r="AM156" s="300"/>
      <c r="AN156" s="300"/>
      <c r="AO156" s="300"/>
      <c r="AP156" s="300"/>
      <c r="AR156" s="301"/>
      <c r="AS156" s="301"/>
      <c r="AT156" s="301"/>
      <c r="AU156" s="301"/>
      <c r="AV156" s="301"/>
      <c r="AW156" s="301"/>
      <c r="AX156" s="301"/>
      <c r="AY156" s="301"/>
      <c r="AZ156" s="302"/>
      <c r="BA156" s="300"/>
      <c r="BB156" s="300"/>
      <c r="BC156" s="300"/>
      <c r="BD156" s="300"/>
      <c r="BE156" s="300"/>
      <c r="BF156" s="300"/>
      <c r="BG156" s="300"/>
      <c r="BH156" s="300"/>
      <c r="BI156" s="215"/>
      <c r="BJ156" s="303"/>
      <c r="BK156" s="303"/>
      <c r="BL156" s="303"/>
      <c r="BM156" s="303"/>
      <c r="BN156" s="303"/>
      <c r="BO156" s="303"/>
      <c r="BP156" s="303"/>
      <c r="BQ156" s="303"/>
      <c r="BR156" s="303"/>
      <c r="BS156" s="303"/>
      <c r="BT156" s="303"/>
      <c r="BU156" s="303"/>
      <c r="BV156" s="303"/>
      <c r="BW156" s="303"/>
      <c r="BX156" s="303"/>
      <c r="BY156" s="303"/>
      <c r="BZ156" s="303"/>
      <c r="CA156" s="303"/>
      <c r="CB156" s="304"/>
      <c r="CC156" s="297"/>
      <c r="CD156" s="297"/>
      <c r="CE156" s="297"/>
      <c r="CF156" s="297"/>
      <c r="CG156" s="297"/>
      <c r="CH156" s="297"/>
      <c r="CI156" s="297"/>
      <c r="CJ156" s="175"/>
      <c r="CK156" s="305"/>
      <c r="CL156" s="306"/>
      <c r="CM156" s="306"/>
      <c r="CN156" s="306"/>
      <c r="CO156" s="306"/>
      <c r="CP156" s="306"/>
      <c r="CQ156" s="306"/>
      <c r="CR156" s="306"/>
      <c r="CS156" s="306"/>
      <c r="CU156" s="306"/>
      <c r="CV156" s="306"/>
      <c r="CW156" s="306"/>
      <c r="CX156" s="306"/>
      <c r="CY156" s="306"/>
      <c r="CZ156" s="306"/>
      <c r="DA156" s="306"/>
      <c r="DB156" s="306"/>
      <c r="DC156" s="306"/>
      <c r="DE156" s="306"/>
      <c r="DF156" s="306"/>
      <c r="DG156" s="306"/>
      <c r="DH156" s="306"/>
      <c r="DI156" s="306"/>
      <c r="DJ156" s="306"/>
      <c r="DK156" s="232"/>
      <c r="DL156" s="232"/>
      <c r="DN156" s="307">
        <f t="shared" si="16"/>
        <v>0</v>
      </c>
      <c r="DO156" s="307">
        <f t="shared" si="16"/>
        <v>0</v>
      </c>
      <c r="DP156" s="173">
        <f t="shared" si="17"/>
        <v>0</v>
      </c>
    </row>
    <row r="157" spans="1:120">
      <c r="A157" s="168">
        <v>3374</v>
      </c>
      <c r="B157" s="2">
        <v>141484</v>
      </c>
      <c r="C157" s="2" t="s">
        <v>296</v>
      </c>
      <c r="D157" s="175"/>
      <c r="E157" s="267">
        <v>0</v>
      </c>
      <c r="F157" s="267">
        <v>0</v>
      </c>
      <c r="G157" s="267">
        <v>0</v>
      </c>
      <c r="H157" s="267">
        <v>0</v>
      </c>
      <c r="I157" s="267">
        <v>0</v>
      </c>
      <c r="J157" s="267">
        <v>0</v>
      </c>
      <c r="K157" s="267">
        <v>0</v>
      </c>
      <c r="L157" s="267">
        <f t="shared" si="12"/>
        <v>0</v>
      </c>
      <c r="M157" s="267">
        <f t="shared" si="13"/>
        <v>0</v>
      </c>
      <c r="N157" s="175"/>
      <c r="O157" s="297">
        <v>0</v>
      </c>
      <c r="P157" s="297">
        <v>0</v>
      </c>
      <c r="Q157" s="297">
        <v>0</v>
      </c>
      <c r="R157" s="297">
        <v>0</v>
      </c>
      <c r="S157" s="297">
        <v>0</v>
      </c>
      <c r="T157" s="297">
        <v>0</v>
      </c>
      <c r="U157" s="297">
        <v>0</v>
      </c>
      <c r="V157" s="297">
        <f t="shared" si="14"/>
        <v>0</v>
      </c>
      <c r="W157" s="297">
        <f t="shared" si="15"/>
        <v>0</v>
      </c>
      <c r="X157" s="175"/>
      <c r="Y157" s="298"/>
      <c r="Z157" s="298"/>
      <c r="AA157" s="298"/>
      <c r="AB157" s="298"/>
      <c r="AC157" s="298"/>
      <c r="AD157" s="298"/>
      <c r="AE157" s="298"/>
      <c r="AF157" s="299"/>
      <c r="AG157" s="298"/>
      <c r="AH157" s="215"/>
      <c r="AI157" s="300"/>
      <c r="AJ157" s="300"/>
      <c r="AK157" s="300"/>
      <c r="AL157" s="300"/>
      <c r="AM157" s="300"/>
      <c r="AN157" s="300"/>
      <c r="AO157" s="300"/>
      <c r="AP157" s="300"/>
      <c r="AR157" s="301"/>
      <c r="AS157" s="301"/>
      <c r="AT157" s="301"/>
      <c r="AU157" s="301"/>
      <c r="AV157" s="301"/>
      <c r="AW157" s="301"/>
      <c r="AX157" s="301"/>
      <c r="AY157" s="301"/>
      <c r="AZ157" s="302"/>
      <c r="BA157" s="300"/>
      <c r="BB157" s="300"/>
      <c r="BC157" s="300"/>
      <c r="BD157" s="300"/>
      <c r="BE157" s="300"/>
      <c r="BF157" s="300"/>
      <c r="BG157" s="300"/>
      <c r="BH157" s="300"/>
      <c r="BI157" s="215"/>
      <c r="BJ157" s="303"/>
      <c r="BK157" s="303"/>
      <c r="BL157" s="303"/>
      <c r="BM157" s="303"/>
      <c r="BN157" s="303"/>
      <c r="BO157" s="303"/>
      <c r="BP157" s="303"/>
      <c r="BQ157" s="303"/>
      <c r="BR157" s="303"/>
      <c r="BS157" s="303"/>
      <c r="BT157" s="303"/>
      <c r="BU157" s="303"/>
      <c r="BV157" s="303"/>
      <c r="BW157" s="303"/>
      <c r="BX157" s="303"/>
      <c r="BY157" s="303"/>
      <c r="BZ157" s="303"/>
      <c r="CA157" s="303"/>
      <c r="CB157" s="304"/>
      <c r="CC157" s="297"/>
      <c r="CD157" s="297"/>
      <c r="CE157" s="297"/>
      <c r="CF157" s="297"/>
      <c r="CG157" s="297"/>
      <c r="CH157" s="297"/>
      <c r="CI157" s="297"/>
      <c r="CJ157" s="175"/>
      <c r="CK157" s="305"/>
      <c r="CL157" s="306"/>
      <c r="CM157" s="306"/>
      <c r="CN157" s="306"/>
      <c r="CO157" s="306"/>
      <c r="CP157" s="306"/>
      <c r="CQ157" s="306"/>
      <c r="CR157" s="306"/>
      <c r="CS157" s="306"/>
      <c r="CU157" s="306"/>
      <c r="CV157" s="306"/>
      <c r="CW157" s="306"/>
      <c r="CX157" s="306"/>
      <c r="CY157" s="306"/>
      <c r="CZ157" s="306"/>
      <c r="DA157" s="306"/>
      <c r="DB157" s="306"/>
      <c r="DC157" s="306"/>
      <c r="DE157" s="306"/>
      <c r="DF157" s="306"/>
      <c r="DG157" s="306"/>
      <c r="DH157" s="306"/>
      <c r="DI157" s="306"/>
      <c r="DJ157" s="306"/>
      <c r="DK157" s="232"/>
      <c r="DL157" s="232"/>
      <c r="DN157" s="307">
        <f t="shared" si="16"/>
        <v>0</v>
      </c>
      <c r="DO157" s="307">
        <f t="shared" si="16"/>
        <v>0</v>
      </c>
      <c r="DP157" s="173">
        <f t="shared" si="17"/>
        <v>0</v>
      </c>
    </row>
    <row r="158" spans="1:120">
      <c r="A158" s="168">
        <v>3357</v>
      </c>
      <c r="B158" s="2">
        <v>148082</v>
      </c>
      <c r="C158" s="2" t="s">
        <v>297</v>
      </c>
      <c r="D158" s="175"/>
      <c r="E158" s="267">
        <v>0</v>
      </c>
      <c r="F158" s="267">
        <v>0</v>
      </c>
      <c r="G158" s="267">
        <v>0</v>
      </c>
      <c r="H158" s="267">
        <v>0</v>
      </c>
      <c r="I158" s="267">
        <v>0</v>
      </c>
      <c r="J158" s="267">
        <v>0</v>
      </c>
      <c r="K158" s="267">
        <v>0</v>
      </c>
      <c r="L158" s="267">
        <f t="shared" si="12"/>
        <v>0</v>
      </c>
      <c r="M158" s="267">
        <f t="shared" si="13"/>
        <v>0</v>
      </c>
      <c r="N158" s="175"/>
      <c r="O158" s="297">
        <v>0</v>
      </c>
      <c r="P158" s="297">
        <v>0</v>
      </c>
      <c r="Q158" s="297">
        <v>0</v>
      </c>
      <c r="R158" s="297">
        <v>0</v>
      </c>
      <c r="S158" s="297">
        <v>0</v>
      </c>
      <c r="T158" s="297">
        <v>0</v>
      </c>
      <c r="U158" s="297">
        <v>0</v>
      </c>
      <c r="V158" s="297">
        <f t="shared" si="14"/>
        <v>0</v>
      </c>
      <c r="W158" s="297">
        <f t="shared" si="15"/>
        <v>0</v>
      </c>
      <c r="X158" s="175"/>
      <c r="Y158" s="298"/>
      <c r="Z158" s="298"/>
      <c r="AA158" s="298"/>
      <c r="AB158" s="298"/>
      <c r="AC158" s="298"/>
      <c r="AD158" s="298"/>
      <c r="AE158" s="298"/>
      <c r="AF158" s="299"/>
      <c r="AG158" s="298"/>
      <c r="AH158" s="215"/>
      <c r="AI158" s="300"/>
      <c r="AJ158" s="300"/>
      <c r="AK158" s="300"/>
      <c r="AL158" s="300"/>
      <c r="AM158" s="300"/>
      <c r="AN158" s="300"/>
      <c r="AO158" s="300"/>
      <c r="AP158" s="300"/>
      <c r="AR158" s="301"/>
      <c r="AS158" s="301"/>
      <c r="AT158" s="301"/>
      <c r="AU158" s="301"/>
      <c r="AV158" s="301"/>
      <c r="AW158" s="301"/>
      <c r="AX158" s="301"/>
      <c r="AY158" s="301"/>
      <c r="AZ158" s="302"/>
      <c r="BA158" s="300"/>
      <c r="BB158" s="300"/>
      <c r="BC158" s="300"/>
      <c r="BD158" s="300"/>
      <c r="BE158" s="300"/>
      <c r="BF158" s="300"/>
      <c r="BG158" s="300"/>
      <c r="BH158" s="300"/>
      <c r="BI158" s="215"/>
      <c r="BJ158" s="303"/>
      <c r="BK158" s="303"/>
      <c r="BL158" s="303"/>
      <c r="BM158" s="303"/>
      <c r="BN158" s="303"/>
      <c r="BO158" s="303"/>
      <c r="BP158" s="303"/>
      <c r="BQ158" s="303"/>
      <c r="BR158" s="303"/>
      <c r="BS158" s="303"/>
      <c r="BT158" s="303"/>
      <c r="BU158" s="303"/>
      <c r="BV158" s="303"/>
      <c r="BW158" s="303"/>
      <c r="BX158" s="303"/>
      <c r="BY158" s="303"/>
      <c r="BZ158" s="303"/>
      <c r="CA158" s="303"/>
      <c r="CB158" s="304"/>
      <c r="CC158" s="297"/>
      <c r="CD158" s="297"/>
      <c r="CE158" s="297"/>
      <c r="CF158" s="297"/>
      <c r="CG158" s="297"/>
      <c r="CH158" s="297"/>
      <c r="CI158" s="297"/>
      <c r="CJ158" s="175"/>
      <c r="CK158" s="305"/>
      <c r="CL158" s="306"/>
      <c r="CM158" s="306"/>
      <c r="CN158" s="306"/>
      <c r="CO158" s="306"/>
      <c r="CP158" s="306"/>
      <c r="CQ158" s="306"/>
      <c r="CR158" s="306"/>
      <c r="CS158" s="306"/>
      <c r="CU158" s="306"/>
      <c r="CV158" s="306"/>
      <c r="CW158" s="306"/>
      <c r="CX158" s="306"/>
      <c r="CY158" s="306"/>
      <c r="CZ158" s="306"/>
      <c r="DA158" s="306"/>
      <c r="DB158" s="306"/>
      <c r="DC158" s="306"/>
      <c r="DE158" s="306"/>
      <c r="DF158" s="306"/>
      <c r="DG158" s="306"/>
      <c r="DH158" s="306"/>
      <c r="DI158" s="306"/>
      <c r="DJ158" s="306"/>
      <c r="DK158" s="232"/>
      <c r="DL158" s="232"/>
      <c r="DN158" s="307">
        <f t="shared" si="16"/>
        <v>0</v>
      </c>
      <c r="DO158" s="307">
        <f t="shared" si="16"/>
        <v>0</v>
      </c>
      <c r="DP158" s="173">
        <f t="shared" si="17"/>
        <v>0</v>
      </c>
    </row>
    <row r="159" spans="1:120">
      <c r="A159" s="168">
        <v>2021</v>
      </c>
      <c r="B159" s="2">
        <v>150148</v>
      </c>
      <c r="C159" s="2" t="s">
        <v>298</v>
      </c>
      <c r="D159" s="175"/>
      <c r="E159" s="267">
        <v>0</v>
      </c>
      <c r="F159" s="267">
        <v>0</v>
      </c>
      <c r="G159" s="267">
        <v>31839.600000000002</v>
      </c>
      <c r="H159" s="267">
        <v>3139.4999999999995</v>
      </c>
      <c r="I159" s="267">
        <v>671.58</v>
      </c>
      <c r="J159" s="267">
        <v>998.4</v>
      </c>
      <c r="K159" s="267">
        <v>0</v>
      </c>
      <c r="L159" s="267">
        <f t="shared" si="12"/>
        <v>36649.08</v>
      </c>
      <c r="M159" s="267">
        <f t="shared" si="13"/>
        <v>29319.264000000003</v>
      </c>
      <c r="N159" s="175"/>
      <c r="O159" s="297">
        <v>0</v>
      </c>
      <c r="P159" s="297">
        <v>0</v>
      </c>
      <c r="Q159" s="297">
        <v>24492</v>
      </c>
      <c r="R159" s="297">
        <v>1569.7499999999998</v>
      </c>
      <c r="S159" s="297">
        <v>0</v>
      </c>
      <c r="T159" s="297">
        <v>947.69999999999993</v>
      </c>
      <c r="U159" s="297">
        <v>0</v>
      </c>
      <c r="V159" s="297">
        <f t="shared" si="14"/>
        <v>27009.45</v>
      </c>
      <c r="W159" s="297">
        <f t="shared" si="15"/>
        <v>21607.56</v>
      </c>
      <c r="X159" s="175"/>
      <c r="Y159" s="298"/>
      <c r="Z159" s="298"/>
      <c r="AA159" s="298"/>
      <c r="AB159" s="298"/>
      <c r="AC159" s="298"/>
      <c r="AD159" s="298"/>
      <c r="AE159" s="298"/>
      <c r="AF159" s="299"/>
      <c r="AG159" s="298"/>
      <c r="AH159" s="215"/>
      <c r="AI159" s="300"/>
      <c r="AJ159" s="300"/>
      <c r="AK159" s="300"/>
      <c r="AL159" s="300"/>
      <c r="AM159" s="300"/>
      <c r="AN159" s="300"/>
      <c r="AO159" s="300"/>
      <c r="AP159" s="300"/>
      <c r="AR159" s="301"/>
      <c r="AS159" s="301"/>
      <c r="AT159" s="301"/>
      <c r="AU159" s="301"/>
      <c r="AV159" s="301"/>
      <c r="AW159" s="301"/>
      <c r="AX159" s="301"/>
      <c r="AY159" s="301"/>
      <c r="AZ159" s="302"/>
      <c r="BA159" s="300"/>
      <c r="BB159" s="300"/>
      <c r="BC159" s="300"/>
      <c r="BD159" s="300"/>
      <c r="BE159" s="300"/>
      <c r="BF159" s="300"/>
      <c r="BG159" s="300"/>
      <c r="BH159" s="300"/>
      <c r="BI159" s="215"/>
      <c r="BJ159" s="303"/>
      <c r="BK159" s="303"/>
      <c r="BL159" s="303"/>
      <c r="BM159" s="303"/>
      <c r="BN159" s="303"/>
      <c r="BO159" s="303"/>
      <c r="BP159" s="303"/>
      <c r="BQ159" s="303"/>
      <c r="BR159" s="303"/>
      <c r="BS159" s="303"/>
      <c r="BT159" s="303"/>
      <c r="BU159" s="303"/>
      <c r="BV159" s="303"/>
      <c r="BW159" s="303"/>
      <c r="BX159" s="303"/>
      <c r="BY159" s="303"/>
      <c r="BZ159" s="303"/>
      <c r="CA159" s="303"/>
      <c r="CB159" s="304"/>
      <c r="CC159" s="297"/>
      <c r="CD159" s="297"/>
      <c r="CE159" s="297"/>
      <c r="CF159" s="297"/>
      <c r="CG159" s="297"/>
      <c r="CH159" s="297"/>
      <c r="CI159" s="297"/>
      <c r="CJ159" s="175"/>
      <c r="CK159" s="305"/>
      <c r="CL159" s="306"/>
      <c r="CM159" s="306"/>
      <c r="CN159" s="306"/>
      <c r="CO159" s="306"/>
      <c r="CP159" s="306"/>
      <c r="CQ159" s="306"/>
      <c r="CR159" s="306"/>
      <c r="CS159" s="306"/>
      <c r="CU159" s="306"/>
      <c r="CV159" s="306"/>
      <c r="CW159" s="306"/>
      <c r="CX159" s="306"/>
      <c r="CY159" s="306"/>
      <c r="CZ159" s="306"/>
      <c r="DA159" s="306"/>
      <c r="DB159" s="306"/>
      <c r="DC159" s="306"/>
      <c r="DE159" s="306"/>
      <c r="DF159" s="306"/>
      <c r="DG159" s="306"/>
      <c r="DH159" s="306"/>
      <c r="DI159" s="306"/>
      <c r="DJ159" s="306"/>
      <c r="DK159" s="232"/>
      <c r="DL159" s="232"/>
      <c r="DN159" s="307">
        <f t="shared" si="16"/>
        <v>63658.53</v>
      </c>
      <c r="DO159" s="307">
        <f t="shared" si="16"/>
        <v>0</v>
      </c>
      <c r="DP159" s="173">
        <f t="shared" si="17"/>
        <v>63658.53</v>
      </c>
    </row>
    <row r="160" spans="1:120">
      <c r="A160" s="168">
        <v>2149</v>
      </c>
      <c r="B160" s="2">
        <v>150639</v>
      </c>
      <c r="C160" s="2" t="s">
        <v>124</v>
      </c>
      <c r="D160" s="175"/>
      <c r="E160" s="267">
        <v>0</v>
      </c>
      <c r="F160" s="267">
        <v>0</v>
      </c>
      <c r="G160" s="267">
        <v>29390.400000000001</v>
      </c>
      <c r="H160" s="267">
        <v>1569.7499999999998</v>
      </c>
      <c r="I160" s="267">
        <v>522.34</v>
      </c>
      <c r="J160" s="267">
        <v>391.95</v>
      </c>
      <c r="K160" s="267">
        <v>0</v>
      </c>
      <c r="L160" s="267">
        <f t="shared" si="12"/>
        <v>31874.440000000002</v>
      </c>
      <c r="M160" s="267">
        <f t="shared" si="13"/>
        <v>25499.552000000003</v>
      </c>
      <c r="N160" s="175"/>
      <c r="O160" s="297">
        <v>0</v>
      </c>
      <c r="P160" s="297">
        <v>0</v>
      </c>
      <c r="Q160" s="297">
        <v>22042.799999999999</v>
      </c>
      <c r="R160" s="297">
        <v>1793.9999999999998</v>
      </c>
      <c r="S160" s="297">
        <v>596.96</v>
      </c>
      <c r="T160" s="297">
        <v>263.25</v>
      </c>
      <c r="U160" s="297">
        <v>0</v>
      </c>
      <c r="V160" s="297">
        <f t="shared" si="14"/>
        <v>24697.01</v>
      </c>
      <c r="W160" s="297">
        <f t="shared" si="15"/>
        <v>19757.608</v>
      </c>
      <c r="X160" s="175"/>
      <c r="Y160" s="298"/>
      <c r="Z160" s="298"/>
      <c r="AA160" s="298"/>
      <c r="AB160" s="298"/>
      <c r="AC160" s="298"/>
      <c r="AD160" s="298"/>
      <c r="AE160" s="298"/>
      <c r="AF160" s="299"/>
      <c r="AG160" s="298"/>
      <c r="AH160" s="215"/>
      <c r="AI160" s="300"/>
      <c r="AJ160" s="300"/>
      <c r="AK160" s="300"/>
      <c r="AL160" s="300"/>
      <c r="AM160" s="300"/>
      <c r="AN160" s="300"/>
      <c r="AO160" s="300"/>
      <c r="AP160" s="300"/>
      <c r="AR160" s="301"/>
      <c r="AS160" s="301"/>
      <c r="AT160" s="301"/>
      <c r="AU160" s="301"/>
      <c r="AV160" s="301"/>
      <c r="AW160" s="301"/>
      <c r="AX160" s="301"/>
      <c r="AY160" s="301"/>
      <c r="AZ160" s="302"/>
      <c r="BA160" s="300"/>
      <c r="BB160" s="300"/>
      <c r="BC160" s="300"/>
      <c r="BD160" s="300"/>
      <c r="BE160" s="300"/>
      <c r="BF160" s="300"/>
      <c r="BG160" s="300"/>
      <c r="BH160" s="300"/>
      <c r="BI160" s="215"/>
      <c r="BJ160" s="303"/>
      <c r="BK160" s="303"/>
      <c r="BL160" s="303"/>
      <c r="BM160" s="303"/>
      <c r="BN160" s="303"/>
      <c r="BO160" s="303"/>
      <c r="BP160" s="303"/>
      <c r="BQ160" s="303"/>
      <c r="BR160" s="303"/>
      <c r="BS160" s="303"/>
      <c r="BT160" s="303"/>
      <c r="BU160" s="303"/>
      <c r="BV160" s="303"/>
      <c r="BW160" s="303"/>
      <c r="BX160" s="303"/>
      <c r="BY160" s="303"/>
      <c r="BZ160" s="303"/>
      <c r="CA160" s="303"/>
      <c r="CB160" s="304"/>
      <c r="CC160" s="297"/>
      <c r="CD160" s="297"/>
      <c r="CE160" s="297"/>
      <c r="CF160" s="297"/>
      <c r="CG160" s="297"/>
      <c r="CH160" s="297"/>
      <c r="CI160" s="297"/>
      <c r="CJ160" s="175"/>
      <c r="CK160" s="305"/>
      <c r="CL160" s="306"/>
      <c r="CM160" s="306"/>
      <c r="CN160" s="306"/>
      <c r="CO160" s="306"/>
      <c r="CP160" s="306"/>
      <c r="CQ160" s="306"/>
      <c r="CR160" s="306"/>
      <c r="CS160" s="306"/>
      <c r="CU160" s="306"/>
      <c r="CV160" s="306"/>
      <c r="CW160" s="306"/>
      <c r="CX160" s="306"/>
      <c r="CY160" s="306"/>
      <c r="CZ160" s="306"/>
      <c r="DA160" s="306"/>
      <c r="DB160" s="306"/>
      <c r="DC160" s="306"/>
      <c r="DE160" s="306"/>
      <c r="DF160" s="306"/>
      <c r="DG160" s="306"/>
      <c r="DH160" s="306"/>
      <c r="DI160" s="306"/>
      <c r="DJ160" s="306"/>
      <c r="DK160" s="232"/>
      <c r="DL160" s="232"/>
      <c r="DN160" s="307">
        <f t="shared" si="16"/>
        <v>56571.450000000004</v>
      </c>
      <c r="DO160" s="307">
        <f t="shared" si="16"/>
        <v>0</v>
      </c>
      <c r="DP160" s="173">
        <f t="shared" si="17"/>
        <v>56571.450000000004</v>
      </c>
    </row>
    <row r="161" spans="1:120">
      <c r="A161" s="168">
        <v>2458</v>
      </c>
      <c r="B161" s="2">
        <v>139162</v>
      </c>
      <c r="C161" s="2" t="s">
        <v>299</v>
      </c>
      <c r="D161" s="175"/>
      <c r="E161" s="267">
        <v>0</v>
      </c>
      <c r="F161" s="267">
        <v>0</v>
      </c>
      <c r="G161" s="267">
        <v>61230</v>
      </c>
      <c r="H161" s="267">
        <v>2242.5</v>
      </c>
      <c r="I161" s="267">
        <v>74.62</v>
      </c>
      <c r="J161" s="267">
        <v>856.05</v>
      </c>
      <c r="K161" s="267">
        <v>0</v>
      </c>
      <c r="L161" s="267">
        <f t="shared" si="12"/>
        <v>64403.170000000006</v>
      </c>
      <c r="M161" s="267">
        <f t="shared" si="13"/>
        <v>51522.536000000007</v>
      </c>
      <c r="N161" s="175"/>
      <c r="O161" s="297">
        <v>0</v>
      </c>
      <c r="P161" s="297">
        <v>0</v>
      </c>
      <c r="Q161" s="297">
        <v>57556.200000000004</v>
      </c>
      <c r="R161" s="297">
        <v>2018.2499999999998</v>
      </c>
      <c r="S161" s="297">
        <v>0</v>
      </c>
      <c r="T161" s="297">
        <v>897</v>
      </c>
      <c r="U161" s="297">
        <v>0</v>
      </c>
      <c r="V161" s="297">
        <f t="shared" si="14"/>
        <v>60471.450000000004</v>
      </c>
      <c r="W161" s="297">
        <f t="shared" si="15"/>
        <v>48377.16</v>
      </c>
      <c r="X161" s="175"/>
      <c r="Y161" s="298"/>
      <c r="Z161" s="298"/>
      <c r="AA161" s="298"/>
      <c r="AB161" s="298"/>
      <c r="AC161" s="298"/>
      <c r="AD161" s="298"/>
      <c r="AE161" s="298"/>
      <c r="AF161" s="299"/>
      <c r="AG161" s="298"/>
      <c r="AH161" s="215"/>
      <c r="AI161" s="300"/>
      <c r="AJ161" s="300"/>
      <c r="AK161" s="300"/>
      <c r="AL161" s="300"/>
      <c r="AM161" s="300"/>
      <c r="AN161" s="300"/>
      <c r="AO161" s="300"/>
      <c r="AP161" s="300"/>
      <c r="AR161" s="301"/>
      <c r="AS161" s="301"/>
      <c r="AT161" s="301"/>
      <c r="AU161" s="301"/>
      <c r="AV161" s="301"/>
      <c r="AW161" s="301"/>
      <c r="AX161" s="301"/>
      <c r="AY161" s="301"/>
      <c r="AZ161" s="302"/>
      <c r="BA161" s="300"/>
      <c r="BB161" s="300"/>
      <c r="BC161" s="300"/>
      <c r="BD161" s="300"/>
      <c r="BE161" s="300"/>
      <c r="BF161" s="300"/>
      <c r="BG161" s="300"/>
      <c r="BH161" s="300"/>
      <c r="BI161" s="215"/>
      <c r="BJ161" s="303"/>
      <c r="BK161" s="303"/>
      <c r="BL161" s="303"/>
      <c r="BM161" s="303"/>
      <c r="BN161" s="303"/>
      <c r="BO161" s="303"/>
      <c r="BP161" s="303"/>
      <c r="BQ161" s="303"/>
      <c r="BR161" s="303"/>
      <c r="BS161" s="303"/>
      <c r="BT161" s="303"/>
      <c r="BU161" s="303"/>
      <c r="BV161" s="303"/>
      <c r="BW161" s="303"/>
      <c r="BX161" s="303"/>
      <c r="BY161" s="303"/>
      <c r="BZ161" s="303"/>
      <c r="CA161" s="303"/>
      <c r="CB161" s="304"/>
      <c r="CC161" s="297"/>
      <c r="CD161" s="297"/>
      <c r="CE161" s="297"/>
      <c r="CF161" s="297"/>
      <c r="CG161" s="297"/>
      <c r="CH161" s="297"/>
      <c r="CI161" s="297"/>
      <c r="CJ161" s="175"/>
      <c r="CK161" s="305"/>
      <c r="CL161" s="306"/>
      <c r="CM161" s="306"/>
      <c r="CN161" s="306"/>
      <c r="CO161" s="306"/>
      <c r="CP161" s="306"/>
      <c r="CQ161" s="306"/>
      <c r="CR161" s="306"/>
      <c r="CS161" s="306"/>
      <c r="CU161" s="306"/>
      <c r="CV161" s="306"/>
      <c r="CW161" s="306"/>
      <c r="CX161" s="306"/>
      <c r="CY161" s="306"/>
      <c r="CZ161" s="306"/>
      <c r="DA161" s="306"/>
      <c r="DB161" s="306"/>
      <c r="DC161" s="306"/>
      <c r="DE161" s="306"/>
      <c r="DF161" s="306"/>
      <c r="DG161" s="306"/>
      <c r="DH161" s="306"/>
      <c r="DI161" s="306"/>
      <c r="DJ161" s="306"/>
      <c r="DK161" s="232"/>
      <c r="DL161" s="232"/>
      <c r="DN161" s="307">
        <f t="shared" si="16"/>
        <v>124874.62000000001</v>
      </c>
      <c r="DO161" s="307">
        <f t="shared" si="16"/>
        <v>0</v>
      </c>
      <c r="DP161" s="173">
        <f t="shared" si="17"/>
        <v>124874.62000000001</v>
      </c>
    </row>
    <row r="162" spans="1:120">
      <c r="A162" s="168">
        <v>2452</v>
      </c>
      <c r="B162" s="2">
        <v>139631</v>
      </c>
      <c r="C162" s="2" t="s">
        <v>300</v>
      </c>
      <c r="D162" s="175"/>
      <c r="E162" s="267">
        <v>0</v>
      </c>
      <c r="F162" s="267">
        <v>0</v>
      </c>
      <c r="G162" s="267">
        <v>0</v>
      </c>
      <c r="H162" s="267">
        <v>0</v>
      </c>
      <c r="I162" s="267">
        <v>0</v>
      </c>
      <c r="J162" s="267">
        <v>0</v>
      </c>
      <c r="K162" s="267">
        <v>0</v>
      </c>
      <c r="L162" s="267">
        <f t="shared" si="12"/>
        <v>0</v>
      </c>
      <c r="M162" s="267">
        <f t="shared" si="13"/>
        <v>0</v>
      </c>
      <c r="N162" s="175"/>
      <c r="O162" s="297">
        <v>0</v>
      </c>
      <c r="P162" s="297">
        <v>0</v>
      </c>
      <c r="Q162" s="297">
        <v>0</v>
      </c>
      <c r="R162" s="297">
        <v>0</v>
      </c>
      <c r="S162" s="297">
        <v>0</v>
      </c>
      <c r="T162" s="297">
        <v>0</v>
      </c>
      <c r="U162" s="297">
        <v>0</v>
      </c>
      <c r="V162" s="297">
        <f t="shared" si="14"/>
        <v>0</v>
      </c>
      <c r="W162" s="297">
        <f t="shared" si="15"/>
        <v>0</v>
      </c>
      <c r="X162" s="175"/>
      <c r="Y162" s="298"/>
      <c r="Z162" s="298"/>
      <c r="AA162" s="298"/>
      <c r="AB162" s="298"/>
      <c r="AC162" s="298"/>
      <c r="AD162" s="298"/>
      <c r="AE162" s="298"/>
      <c r="AF162" s="299"/>
      <c r="AG162" s="298"/>
      <c r="AH162" s="215"/>
      <c r="AI162" s="300"/>
      <c r="AJ162" s="300"/>
      <c r="AK162" s="300"/>
      <c r="AL162" s="300"/>
      <c r="AM162" s="300"/>
      <c r="AN162" s="300"/>
      <c r="AO162" s="300"/>
      <c r="AP162" s="300"/>
      <c r="AR162" s="301"/>
      <c r="AS162" s="301"/>
      <c r="AT162" s="301"/>
      <c r="AU162" s="301"/>
      <c r="AV162" s="301"/>
      <c r="AW162" s="301"/>
      <c r="AX162" s="301"/>
      <c r="AY162" s="301"/>
      <c r="AZ162" s="302"/>
      <c r="BA162" s="300"/>
      <c r="BB162" s="300"/>
      <c r="BC162" s="300"/>
      <c r="BD162" s="300"/>
      <c r="BE162" s="300"/>
      <c r="BF162" s="300"/>
      <c r="BG162" s="300"/>
      <c r="BH162" s="300"/>
      <c r="BI162" s="215"/>
      <c r="BJ162" s="303"/>
      <c r="BK162" s="303"/>
      <c r="BL162" s="303"/>
      <c r="BM162" s="303"/>
      <c r="BN162" s="303"/>
      <c r="BO162" s="303"/>
      <c r="BP162" s="303"/>
      <c r="BQ162" s="303"/>
      <c r="BR162" s="303"/>
      <c r="BS162" s="303"/>
      <c r="BT162" s="303"/>
      <c r="BU162" s="303"/>
      <c r="BV162" s="303"/>
      <c r="BW162" s="303"/>
      <c r="BX162" s="303"/>
      <c r="BY162" s="303"/>
      <c r="BZ162" s="303"/>
      <c r="CA162" s="303"/>
      <c r="CB162" s="304"/>
      <c r="CC162" s="297"/>
      <c r="CD162" s="297"/>
      <c r="CE162" s="297"/>
      <c r="CF162" s="297"/>
      <c r="CG162" s="297"/>
      <c r="CH162" s="297"/>
      <c r="CI162" s="297"/>
      <c r="CJ162" s="175"/>
      <c r="CK162" s="305"/>
      <c r="CL162" s="306"/>
      <c r="CM162" s="306"/>
      <c r="CN162" s="306"/>
      <c r="CO162" s="306"/>
      <c r="CP162" s="306"/>
      <c r="CQ162" s="306"/>
      <c r="CR162" s="306"/>
      <c r="CS162" s="306"/>
      <c r="CU162" s="306"/>
      <c r="CV162" s="306"/>
      <c r="CW162" s="306"/>
      <c r="CX162" s="306"/>
      <c r="CY162" s="306"/>
      <c r="CZ162" s="306"/>
      <c r="DA162" s="306"/>
      <c r="DB162" s="306"/>
      <c r="DC162" s="306"/>
      <c r="DE162" s="306"/>
      <c r="DF162" s="306"/>
      <c r="DG162" s="306"/>
      <c r="DH162" s="306"/>
      <c r="DI162" s="306"/>
      <c r="DJ162" s="306"/>
      <c r="DK162" s="232"/>
      <c r="DL162" s="232"/>
      <c r="DN162" s="307">
        <f t="shared" si="16"/>
        <v>0</v>
      </c>
      <c r="DO162" s="307">
        <f t="shared" si="16"/>
        <v>0</v>
      </c>
      <c r="DP162" s="173">
        <f t="shared" si="17"/>
        <v>0</v>
      </c>
    </row>
    <row r="163" spans="1:120">
      <c r="A163" s="168">
        <v>2057</v>
      </c>
      <c r="B163" s="2">
        <v>138410</v>
      </c>
      <c r="C163" s="2" t="s">
        <v>301</v>
      </c>
      <c r="D163" s="175"/>
      <c r="E163" s="267">
        <v>0</v>
      </c>
      <c r="F163" s="267">
        <v>0</v>
      </c>
      <c r="G163" s="267">
        <v>47759.4</v>
      </c>
      <c r="H163" s="267">
        <v>4709.25</v>
      </c>
      <c r="I163" s="267">
        <v>1567.02</v>
      </c>
      <c r="J163" s="267">
        <v>2070.9</v>
      </c>
      <c r="K163" s="267">
        <v>0</v>
      </c>
      <c r="L163" s="267">
        <f t="shared" si="12"/>
        <v>56106.57</v>
      </c>
      <c r="M163" s="267">
        <f t="shared" si="13"/>
        <v>44885.256000000001</v>
      </c>
      <c r="N163" s="175"/>
      <c r="O163" s="297">
        <v>0</v>
      </c>
      <c r="P163" s="297">
        <v>0</v>
      </c>
      <c r="Q163" s="297">
        <v>44085.600000000006</v>
      </c>
      <c r="R163" s="297">
        <v>4095</v>
      </c>
      <c r="S163" s="297">
        <v>1344.2</v>
      </c>
      <c r="T163" s="297">
        <v>2238.6</v>
      </c>
      <c r="U163" s="297">
        <v>0</v>
      </c>
      <c r="V163" s="297">
        <f t="shared" si="14"/>
        <v>51763.4</v>
      </c>
      <c r="W163" s="297">
        <f t="shared" si="15"/>
        <v>41410.720000000001</v>
      </c>
      <c r="X163" s="175"/>
      <c r="Y163" s="298"/>
      <c r="Z163" s="298"/>
      <c r="AA163" s="298"/>
      <c r="AB163" s="298"/>
      <c r="AC163" s="298"/>
      <c r="AD163" s="298"/>
      <c r="AE163" s="298"/>
      <c r="AF163" s="299"/>
      <c r="AG163" s="298"/>
      <c r="AH163" s="215"/>
      <c r="AI163" s="300"/>
      <c r="AJ163" s="300"/>
      <c r="AK163" s="300"/>
      <c r="AL163" s="300"/>
      <c r="AM163" s="300"/>
      <c r="AN163" s="300"/>
      <c r="AO163" s="300"/>
      <c r="AP163" s="300"/>
      <c r="AR163" s="301"/>
      <c r="AS163" s="301"/>
      <c r="AT163" s="301"/>
      <c r="AU163" s="301"/>
      <c r="AV163" s="301"/>
      <c r="AW163" s="301"/>
      <c r="AX163" s="301"/>
      <c r="AY163" s="301"/>
      <c r="AZ163" s="302"/>
      <c r="BA163" s="300"/>
      <c r="BB163" s="300"/>
      <c r="BC163" s="300"/>
      <c r="BD163" s="300"/>
      <c r="BE163" s="300"/>
      <c r="BF163" s="300"/>
      <c r="BG163" s="300"/>
      <c r="BH163" s="300"/>
      <c r="BI163" s="215"/>
      <c r="BJ163" s="303"/>
      <c r="BK163" s="303"/>
      <c r="BL163" s="303"/>
      <c r="BM163" s="303"/>
      <c r="BN163" s="303"/>
      <c r="BO163" s="303"/>
      <c r="BP163" s="303"/>
      <c r="BQ163" s="303"/>
      <c r="BR163" s="303"/>
      <c r="BS163" s="303"/>
      <c r="BT163" s="303"/>
      <c r="BU163" s="303"/>
      <c r="BV163" s="303"/>
      <c r="BW163" s="303"/>
      <c r="BX163" s="303"/>
      <c r="BY163" s="303"/>
      <c r="BZ163" s="303"/>
      <c r="CA163" s="303"/>
      <c r="CB163" s="304"/>
      <c r="CC163" s="297"/>
      <c r="CD163" s="297"/>
      <c r="CE163" s="297"/>
      <c r="CF163" s="297"/>
      <c r="CG163" s="297"/>
      <c r="CH163" s="297"/>
      <c r="CI163" s="297"/>
      <c r="CJ163" s="175"/>
      <c r="CK163" s="305"/>
      <c r="CL163" s="306"/>
      <c r="CM163" s="306"/>
      <c r="CN163" s="306"/>
      <c r="CO163" s="306"/>
      <c r="CP163" s="306"/>
      <c r="CQ163" s="306"/>
      <c r="CR163" s="306"/>
      <c r="CS163" s="306"/>
      <c r="CU163" s="306"/>
      <c r="CV163" s="306"/>
      <c r="CW163" s="306"/>
      <c r="CX163" s="306"/>
      <c r="CY163" s="306"/>
      <c r="CZ163" s="306"/>
      <c r="DA163" s="306"/>
      <c r="DB163" s="306"/>
      <c r="DC163" s="306"/>
      <c r="DE163" s="306"/>
      <c r="DF163" s="306"/>
      <c r="DG163" s="306"/>
      <c r="DH163" s="306"/>
      <c r="DI163" s="306"/>
      <c r="DJ163" s="306"/>
      <c r="DK163" s="232"/>
      <c r="DL163" s="232"/>
      <c r="DN163" s="307">
        <f t="shared" si="16"/>
        <v>107869.97000000002</v>
      </c>
      <c r="DO163" s="307">
        <f t="shared" si="16"/>
        <v>0</v>
      </c>
      <c r="DP163" s="173">
        <f t="shared" si="17"/>
        <v>107869.97000000002</v>
      </c>
    </row>
    <row r="164" spans="1:120">
      <c r="A164" s="168">
        <v>4331</v>
      </c>
      <c r="B164" s="2">
        <v>137053</v>
      </c>
      <c r="C164" s="2" t="s">
        <v>302</v>
      </c>
      <c r="D164" s="175"/>
      <c r="E164" s="267">
        <v>0</v>
      </c>
      <c r="F164" s="267">
        <v>0</v>
      </c>
      <c r="G164" s="267">
        <v>0</v>
      </c>
      <c r="H164" s="267">
        <v>0</v>
      </c>
      <c r="I164" s="267">
        <v>0</v>
      </c>
      <c r="J164" s="267">
        <v>0</v>
      </c>
      <c r="K164" s="267">
        <v>0</v>
      </c>
      <c r="L164" s="267">
        <f t="shared" si="12"/>
        <v>0</v>
      </c>
      <c r="M164" s="267">
        <f t="shared" si="13"/>
        <v>0</v>
      </c>
      <c r="N164" s="175"/>
      <c r="O164" s="297">
        <v>0</v>
      </c>
      <c r="P164" s="297">
        <v>0</v>
      </c>
      <c r="Q164" s="297">
        <v>0</v>
      </c>
      <c r="R164" s="297">
        <v>0</v>
      </c>
      <c r="S164" s="297">
        <v>0</v>
      </c>
      <c r="T164" s="297">
        <v>0</v>
      </c>
      <c r="U164" s="297">
        <v>0</v>
      </c>
      <c r="V164" s="297">
        <f t="shared" si="14"/>
        <v>0</v>
      </c>
      <c r="W164" s="297">
        <f t="shared" si="15"/>
        <v>0</v>
      </c>
      <c r="X164" s="175"/>
      <c r="Y164" s="298"/>
      <c r="Z164" s="298"/>
      <c r="AA164" s="298"/>
      <c r="AB164" s="298"/>
      <c r="AC164" s="298"/>
      <c r="AD164" s="298"/>
      <c r="AE164" s="298"/>
      <c r="AF164" s="299"/>
      <c r="AG164" s="298"/>
      <c r="AH164" s="215"/>
      <c r="AI164" s="300"/>
      <c r="AJ164" s="300"/>
      <c r="AK164" s="300"/>
      <c r="AL164" s="300"/>
      <c r="AM164" s="300"/>
      <c r="AN164" s="300"/>
      <c r="AO164" s="300"/>
      <c r="AP164" s="300"/>
      <c r="AR164" s="301"/>
      <c r="AS164" s="301"/>
      <c r="AT164" s="301"/>
      <c r="AU164" s="301"/>
      <c r="AV164" s="301"/>
      <c r="AW164" s="301"/>
      <c r="AX164" s="301"/>
      <c r="AY164" s="301"/>
      <c r="AZ164" s="302"/>
      <c r="BA164" s="300"/>
      <c r="BB164" s="300"/>
      <c r="BC164" s="300"/>
      <c r="BD164" s="300"/>
      <c r="BE164" s="300"/>
      <c r="BF164" s="300"/>
      <c r="BG164" s="300"/>
      <c r="BH164" s="300"/>
      <c r="BI164" s="215"/>
      <c r="BJ164" s="303"/>
      <c r="BK164" s="303"/>
      <c r="BL164" s="303"/>
      <c r="BM164" s="303"/>
      <c r="BN164" s="303"/>
      <c r="BO164" s="303"/>
      <c r="BP164" s="303"/>
      <c r="BQ164" s="303"/>
      <c r="BR164" s="303"/>
      <c r="BS164" s="303"/>
      <c r="BT164" s="303"/>
      <c r="BU164" s="303"/>
      <c r="BV164" s="303"/>
      <c r="BW164" s="303"/>
      <c r="BX164" s="303"/>
      <c r="BY164" s="303"/>
      <c r="BZ164" s="303"/>
      <c r="CA164" s="303"/>
      <c r="CB164" s="304"/>
      <c r="CC164" s="297"/>
      <c r="CD164" s="297"/>
      <c r="CE164" s="297"/>
      <c r="CF164" s="297"/>
      <c r="CG164" s="297"/>
      <c r="CH164" s="297"/>
      <c r="CI164" s="297"/>
      <c r="CJ164" s="175"/>
      <c r="CK164" s="305"/>
      <c r="CL164" s="306"/>
      <c r="CM164" s="306"/>
      <c r="CN164" s="306"/>
      <c r="CO164" s="306"/>
      <c r="CP164" s="306"/>
      <c r="CQ164" s="306"/>
      <c r="CR164" s="306"/>
      <c r="CS164" s="306"/>
      <c r="CU164" s="306"/>
      <c r="CV164" s="306"/>
      <c r="CW164" s="306"/>
      <c r="CX164" s="306"/>
      <c r="CY164" s="306"/>
      <c r="CZ164" s="306"/>
      <c r="DA164" s="306"/>
      <c r="DB164" s="306"/>
      <c r="DC164" s="306"/>
      <c r="DE164" s="306"/>
      <c r="DF164" s="306"/>
      <c r="DG164" s="306"/>
      <c r="DH164" s="306"/>
      <c r="DI164" s="306"/>
      <c r="DJ164" s="306"/>
      <c r="DK164" s="232"/>
      <c r="DL164" s="232"/>
      <c r="DN164" s="307">
        <f t="shared" si="16"/>
        <v>0</v>
      </c>
      <c r="DO164" s="307">
        <f t="shared" si="16"/>
        <v>0</v>
      </c>
      <c r="DP164" s="173">
        <f t="shared" si="17"/>
        <v>0</v>
      </c>
    </row>
    <row r="165" spans="1:120">
      <c r="A165" s="168">
        <v>4041</v>
      </c>
      <c r="B165" s="2">
        <v>148553</v>
      </c>
      <c r="C165" s="2" t="s">
        <v>303</v>
      </c>
      <c r="D165" s="175"/>
      <c r="E165" s="267">
        <v>0</v>
      </c>
      <c r="F165" s="267">
        <v>0</v>
      </c>
      <c r="G165" s="267">
        <v>0</v>
      </c>
      <c r="H165" s="267">
        <v>0</v>
      </c>
      <c r="I165" s="267">
        <v>0</v>
      </c>
      <c r="J165" s="267">
        <v>0</v>
      </c>
      <c r="K165" s="267">
        <v>0</v>
      </c>
      <c r="L165" s="267">
        <f t="shared" si="12"/>
        <v>0</v>
      </c>
      <c r="M165" s="267">
        <f t="shared" si="13"/>
        <v>0</v>
      </c>
      <c r="N165" s="175"/>
      <c r="O165" s="297">
        <v>0</v>
      </c>
      <c r="P165" s="297">
        <v>0</v>
      </c>
      <c r="Q165" s="297">
        <v>0</v>
      </c>
      <c r="R165" s="297">
        <v>0</v>
      </c>
      <c r="S165" s="297">
        <v>0</v>
      </c>
      <c r="T165" s="297">
        <v>0</v>
      </c>
      <c r="U165" s="297">
        <v>0</v>
      </c>
      <c r="V165" s="297">
        <f t="shared" si="14"/>
        <v>0</v>
      </c>
      <c r="W165" s="297">
        <f t="shared" si="15"/>
        <v>0</v>
      </c>
      <c r="X165" s="175"/>
      <c r="Y165" s="298"/>
      <c r="Z165" s="298"/>
      <c r="AA165" s="298"/>
      <c r="AB165" s="298"/>
      <c r="AC165" s="298"/>
      <c r="AD165" s="298"/>
      <c r="AE165" s="298"/>
      <c r="AF165" s="299"/>
      <c r="AG165" s="298"/>
      <c r="AH165" s="215"/>
      <c r="AI165" s="300"/>
      <c r="AJ165" s="300"/>
      <c r="AK165" s="300"/>
      <c r="AL165" s="300"/>
      <c r="AM165" s="300"/>
      <c r="AN165" s="300"/>
      <c r="AO165" s="300"/>
      <c r="AP165" s="300"/>
      <c r="AR165" s="301"/>
      <c r="AS165" s="301"/>
      <c r="AT165" s="301"/>
      <c r="AU165" s="301"/>
      <c r="AV165" s="301"/>
      <c r="AW165" s="301"/>
      <c r="AX165" s="301"/>
      <c r="AY165" s="301"/>
      <c r="AZ165" s="302"/>
      <c r="BA165" s="300"/>
      <c r="BB165" s="300"/>
      <c r="BC165" s="300"/>
      <c r="BD165" s="300"/>
      <c r="BE165" s="300"/>
      <c r="BF165" s="300"/>
      <c r="BG165" s="300"/>
      <c r="BH165" s="300"/>
      <c r="BI165" s="215"/>
      <c r="BJ165" s="303"/>
      <c r="BK165" s="303"/>
      <c r="BL165" s="303"/>
      <c r="BM165" s="303"/>
      <c r="BN165" s="303"/>
      <c r="BO165" s="303"/>
      <c r="BP165" s="303"/>
      <c r="BQ165" s="303"/>
      <c r="BR165" s="303"/>
      <c r="BS165" s="303"/>
      <c r="BT165" s="303"/>
      <c r="BU165" s="303"/>
      <c r="BV165" s="303"/>
      <c r="BW165" s="303"/>
      <c r="BX165" s="303"/>
      <c r="BY165" s="303"/>
      <c r="BZ165" s="303"/>
      <c r="CA165" s="303"/>
      <c r="CB165" s="304"/>
      <c r="CC165" s="297"/>
      <c r="CD165" s="297"/>
      <c r="CE165" s="297"/>
      <c r="CF165" s="297"/>
      <c r="CG165" s="297"/>
      <c r="CH165" s="297"/>
      <c r="CI165" s="297"/>
      <c r="CJ165" s="175"/>
      <c r="CK165" s="305"/>
      <c r="CL165" s="306"/>
      <c r="CM165" s="306"/>
      <c r="CN165" s="306"/>
      <c r="CO165" s="306"/>
      <c r="CP165" s="306"/>
      <c r="CQ165" s="306"/>
      <c r="CR165" s="306"/>
      <c r="CS165" s="306"/>
      <c r="CU165" s="306"/>
      <c r="CV165" s="306"/>
      <c r="CW165" s="306"/>
      <c r="CX165" s="306"/>
      <c r="CY165" s="306"/>
      <c r="CZ165" s="306"/>
      <c r="DA165" s="306"/>
      <c r="DB165" s="306"/>
      <c r="DC165" s="306"/>
      <c r="DE165" s="306"/>
      <c r="DF165" s="306"/>
      <c r="DG165" s="306"/>
      <c r="DH165" s="306"/>
      <c r="DI165" s="306"/>
      <c r="DJ165" s="306"/>
      <c r="DK165" s="232"/>
      <c r="DL165" s="232"/>
      <c r="DN165" s="307">
        <f t="shared" si="16"/>
        <v>0</v>
      </c>
      <c r="DO165" s="307">
        <f t="shared" si="16"/>
        <v>0</v>
      </c>
      <c r="DP165" s="173">
        <f t="shared" si="17"/>
        <v>0</v>
      </c>
    </row>
    <row r="166" spans="1:120">
      <c r="A166" s="168">
        <v>2003</v>
      </c>
      <c r="B166" s="2">
        <v>142230</v>
      </c>
      <c r="C166" s="2" t="s">
        <v>304</v>
      </c>
      <c r="D166" s="175"/>
      <c r="E166" s="267">
        <v>0</v>
      </c>
      <c r="F166" s="267">
        <v>0</v>
      </c>
      <c r="G166" s="267">
        <v>84497.400000000009</v>
      </c>
      <c r="H166" s="267">
        <v>5606.25</v>
      </c>
      <c r="I166" s="267">
        <v>1865.5</v>
      </c>
      <c r="J166" s="267">
        <v>2263.9499999999998</v>
      </c>
      <c r="K166" s="267">
        <v>0</v>
      </c>
      <c r="L166" s="267">
        <f t="shared" si="12"/>
        <v>94233.1</v>
      </c>
      <c r="M166" s="267">
        <f t="shared" si="13"/>
        <v>75386.48000000001</v>
      </c>
      <c r="N166" s="175"/>
      <c r="O166" s="297">
        <v>0</v>
      </c>
      <c r="P166" s="297">
        <v>0</v>
      </c>
      <c r="Q166" s="297">
        <v>77149.8</v>
      </c>
      <c r="R166" s="297">
        <v>3812.2499999999995</v>
      </c>
      <c r="S166" s="297">
        <v>1268.54</v>
      </c>
      <c r="T166" s="297">
        <v>2195.6999999999998</v>
      </c>
      <c r="U166" s="297">
        <v>0</v>
      </c>
      <c r="V166" s="297">
        <f t="shared" si="14"/>
        <v>84426.29</v>
      </c>
      <c r="W166" s="297">
        <f t="shared" si="15"/>
        <v>67541.031999999992</v>
      </c>
      <c r="X166" s="175"/>
      <c r="Y166" s="298"/>
      <c r="Z166" s="298"/>
      <c r="AA166" s="298"/>
      <c r="AB166" s="298"/>
      <c r="AC166" s="298"/>
      <c r="AD166" s="298"/>
      <c r="AE166" s="298"/>
      <c r="AF166" s="299"/>
      <c r="AG166" s="298"/>
      <c r="AH166" s="215"/>
      <c r="AI166" s="300"/>
      <c r="AJ166" s="300"/>
      <c r="AK166" s="300"/>
      <c r="AL166" s="300"/>
      <c r="AM166" s="300"/>
      <c r="AN166" s="300"/>
      <c r="AO166" s="300"/>
      <c r="AP166" s="300"/>
      <c r="AR166" s="301"/>
      <c r="AS166" s="301"/>
      <c r="AT166" s="301"/>
      <c r="AU166" s="301"/>
      <c r="AV166" s="301"/>
      <c r="AW166" s="301"/>
      <c r="AX166" s="301"/>
      <c r="AY166" s="301"/>
      <c r="AZ166" s="302"/>
      <c r="BA166" s="300"/>
      <c r="BB166" s="300"/>
      <c r="BC166" s="300"/>
      <c r="BD166" s="300"/>
      <c r="BE166" s="300"/>
      <c r="BF166" s="300"/>
      <c r="BG166" s="300"/>
      <c r="BH166" s="300"/>
      <c r="BI166" s="215"/>
      <c r="BJ166" s="303"/>
      <c r="BK166" s="303"/>
      <c r="BL166" s="303"/>
      <c r="BM166" s="303"/>
      <c r="BN166" s="303"/>
      <c r="BO166" s="303"/>
      <c r="BP166" s="303"/>
      <c r="BQ166" s="303"/>
      <c r="BR166" s="303"/>
      <c r="BS166" s="303"/>
      <c r="BT166" s="303"/>
      <c r="BU166" s="303"/>
      <c r="BV166" s="303"/>
      <c r="BW166" s="303"/>
      <c r="BX166" s="303"/>
      <c r="BY166" s="303"/>
      <c r="BZ166" s="303"/>
      <c r="CA166" s="303"/>
      <c r="CB166" s="304"/>
      <c r="CC166" s="297"/>
      <c r="CD166" s="297"/>
      <c r="CE166" s="297"/>
      <c r="CF166" s="297"/>
      <c r="CG166" s="297"/>
      <c r="CH166" s="297"/>
      <c r="CI166" s="297"/>
      <c r="CJ166" s="175"/>
      <c r="CK166" s="305"/>
      <c r="CL166" s="306"/>
      <c r="CM166" s="306"/>
      <c r="CN166" s="306"/>
      <c r="CO166" s="306"/>
      <c r="CP166" s="306"/>
      <c r="CQ166" s="306"/>
      <c r="CR166" s="306"/>
      <c r="CS166" s="306"/>
      <c r="CU166" s="306"/>
      <c r="CV166" s="306"/>
      <c r="CW166" s="306"/>
      <c r="CX166" s="306"/>
      <c r="CY166" s="306"/>
      <c r="CZ166" s="306"/>
      <c r="DA166" s="306"/>
      <c r="DB166" s="306"/>
      <c r="DC166" s="306"/>
      <c r="DE166" s="306"/>
      <c r="DF166" s="306"/>
      <c r="DG166" s="306"/>
      <c r="DH166" s="306"/>
      <c r="DI166" s="306"/>
      <c r="DJ166" s="306"/>
      <c r="DK166" s="232"/>
      <c r="DL166" s="232"/>
      <c r="DN166" s="307">
        <f t="shared" si="16"/>
        <v>178659.39000000004</v>
      </c>
      <c r="DO166" s="307">
        <f t="shared" si="16"/>
        <v>0</v>
      </c>
      <c r="DP166" s="173">
        <f t="shared" si="17"/>
        <v>178659.39000000004</v>
      </c>
    </row>
    <row r="167" spans="1:120">
      <c r="A167" s="168">
        <v>2156</v>
      </c>
      <c r="B167" s="2">
        <v>143436</v>
      </c>
      <c r="C167" s="2" t="s">
        <v>305</v>
      </c>
      <c r="D167" s="175"/>
      <c r="E167" s="267">
        <v>0</v>
      </c>
      <c r="F167" s="267">
        <v>0</v>
      </c>
      <c r="G167" s="267">
        <v>30615</v>
      </c>
      <c r="H167" s="267">
        <v>3139.4999999999995</v>
      </c>
      <c r="I167" s="267">
        <v>1044.68</v>
      </c>
      <c r="J167" s="267">
        <v>1376.7</v>
      </c>
      <c r="K167" s="267">
        <v>0</v>
      </c>
      <c r="L167" s="267">
        <f t="shared" si="12"/>
        <v>36175.879999999997</v>
      </c>
      <c r="M167" s="267">
        <f t="shared" si="13"/>
        <v>28940.703999999998</v>
      </c>
      <c r="N167" s="175"/>
      <c r="O167" s="297">
        <v>0</v>
      </c>
      <c r="P167" s="297">
        <v>0</v>
      </c>
      <c r="Q167" s="297">
        <v>37962.6</v>
      </c>
      <c r="R167" s="297">
        <v>3139.4999999999995</v>
      </c>
      <c r="S167" s="297">
        <v>1044.68</v>
      </c>
      <c r="T167" s="297">
        <v>2127.4499999999998</v>
      </c>
      <c r="U167" s="297">
        <v>0</v>
      </c>
      <c r="V167" s="297">
        <f t="shared" si="14"/>
        <v>44274.229999999996</v>
      </c>
      <c r="W167" s="297">
        <f t="shared" si="15"/>
        <v>35419.383999999998</v>
      </c>
      <c r="X167" s="175"/>
      <c r="Y167" s="298"/>
      <c r="Z167" s="298"/>
      <c r="AA167" s="298"/>
      <c r="AB167" s="298"/>
      <c r="AC167" s="298"/>
      <c r="AD167" s="298"/>
      <c r="AE167" s="298"/>
      <c r="AF167" s="299"/>
      <c r="AG167" s="298"/>
      <c r="AH167" s="215"/>
      <c r="AI167" s="300"/>
      <c r="AJ167" s="300"/>
      <c r="AK167" s="300"/>
      <c r="AL167" s="300"/>
      <c r="AM167" s="300"/>
      <c r="AN167" s="300"/>
      <c r="AO167" s="300"/>
      <c r="AP167" s="300"/>
      <c r="AR167" s="301"/>
      <c r="AS167" s="301"/>
      <c r="AT167" s="301"/>
      <c r="AU167" s="301"/>
      <c r="AV167" s="301"/>
      <c r="AW167" s="301"/>
      <c r="AX167" s="301"/>
      <c r="AY167" s="301"/>
      <c r="AZ167" s="302"/>
      <c r="BA167" s="300"/>
      <c r="BB167" s="300"/>
      <c r="BC167" s="300"/>
      <c r="BD167" s="300"/>
      <c r="BE167" s="300"/>
      <c r="BF167" s="300"/>
      <c r="BG167" s="300"/>
      <c r="BH167" s="300"/>
      <c r="BI167" s="215"/>
      <c r="BJ167" s="303"/>
      <c r="BK167" s="303"/>
      <c r="BL167" s="303"/>
      <c r="BM167" s="303"/>
      <c r="BN167" s="303"/>
      <c r="BO167" s="303"/>
      <c r="BP167" s="303"/>
      <c r="BQ167" s="303"/>
      <c r="BR167" s="303"/>
      <c r="BS167" s="303"/>
      <c r="BT167" s="303"/>
      <c r="BU167" s="303"/>
      <c r="BV167" s="303"/>
      <c r="BW167" s="303"/>
      <c r="BX167" s="303"/>
      <c r="BY167" s="303"/>
      <c r="BZ167" s="303"/>
      <c r="CA167" s="303"/>
      <c r="CB167" s="304"/>
      <c r="CC167" s="297"/>
      <c r="CD167" s="297"/>
      <c r="CE167" s="297"/>
      <c r="CF167" s="297"/>
      <c r="CG167" s="297"/>
      <c r="CH167" s="297"/>
      <c r="CI167" s="297"/>
      <c r="CJ167" s="175"/>
      <c r="CK167" s="305"/>
      <c r="CL167" s="306"/>
      <c r="CM167" s="306"/>
      <c r="CN167" s="306"/>
      <c r="CO167" s="306"/>
      <c r="CP167" s="306"/>
      <c r="CQ167" s="306"/>
      <c r="CR167" s="306"/>
      <c r="CS167" s="306"/>
      <c r="CU167" s="306"/>
      <c r="CV167" s="306"/>
      <c r="CW167" s="306"/>
      <c r="CX167" s="306"/>
      <c r="CY167" s="306"/>
      <c r="CZ167" s="306"/>
      <c r="DA167" s="306"/>
      <c r="DB167" s="306"/>
      <c r="DC167" s="306"/>
      <c r="DE167" s="306"/>
      <c r="DF167" s="306"/>
      <c r="DG167" s="306"/>
      <c r="DH167" s="306"/>
      <c r="DI167" s="306"/>
      <c r="DJ167" s="306"/>
      <c r="DK167" s="232"/>
      <c r="DL167" s="232"/>
      <c r="DN167" s="307">
        <f t="shared" si="16"/>
        <v>80450.109999999986</v>
      </c>
      <c r="DO167" s="307">
        <f t="shared" si="16"/>
        <v>0</v>
      </c>
      <c r="DP167" s="173">
        <f t="shared" si="17"/>
        <v>80450.109999999986</v>
      </c>
    </row>
    <row r="168" spans="1:120">
      <c r="A168" s="168">
        <v>2198</v>
      </c>
      <c r="B168" s="2">
        <v>146817</v>
      </c>
      <c r="C168" s="2" t="s">
        <v>306</v>
      </c>
      <c r="D168" s="175"/>
      <c r="E168" s="267">
        <v>0</v>
      </c>
      <c r="F168" s="267">
        <v>0</v>
      </c>
      <c r="G168" s="267">
        <v>0</v>
      </c>
      <c r="H168" s="267">
        <v>0</v>
      </c>
      <c r="I168" s="267">
        <v>0</v>
      </c>
      <c r="J168" s="267">
        <v>0</v>
      </c>
      <c r="K168" s="267">
        <v>0</v>
      </c>
      <c r="L168" s="267">
        <f t="shared" si="12"/>
        <v>0</v>
      </c>
      <c r="M168" s="267">
        <f t="shared" si="13"/>
        <v>0</v>
      </c>
      <c r="N168" s="175"/>
      <c r="O168" s="297">
        <v>0</v>
      </c>
      <c r="P168" s="297">
        <v>0</v>
      </c>
      <c r="Q168" s="297">
        <v>0</v>
      </c>
      <c r="R168" s="297">
        <v>0</v>
      </c>
      <c r="S168" s="297">
        <v>0</v>
      </c>
      <c r="T168" s="297">
        <v>0</v>
      </c>
      <c r="U168" s="297">
        <v>0</v>
      </c>
      <c r="V168" s="297">
        <f t="shared" si="14"/>
        <v>0</v>
      </c>
      <c r="W168" s="297">
        <f t="shared" si="15"/>
        <v>0</v>
      </c>
      <c r="X168" s="175"/>
      <c r="Y168" s="298"/>
      <c r="Z168" s="298"/>
      <c r="AA168" s="298"/>
      <c r="AB168" s="298"/>
      <c r="AC168" s="298"/>
      <c r="AD168" s="298"/>
      <c r="AE168" s="298"/>
      <c r="AF168" s="299"/>
      <c r="AG168" s="298"/>
      <c r="AH168" s="215"/>
      <c r="AI168" s="300"/>
      <c r="AJ168" s="300"/>
      <c r="AK168" s="300"/>
      <c r="AL168" s="300"/>
      <c r="AM168" s="300"/>
      <c r="AN168" s="300"/>
      <c r="AO168" s="300"/>
      <c r="AP168" s="300"/>
      <c r="AR168" s="301"/>
      <c r="AS168" s="301"/>
      <c r="AT168" s="301"/>
      <c r="AU168" s="301"/>
      <c r="AV168" s="301"/>
      <c r="AW168" s="301"/>
      <c r="AX168" s="301"/>
      <c r="AY168" s="301"/>
      <c r="AZ168" s="302"/>
      <c r="BA168" s="300"/>
      <c r="BB168" s="300"/>
      <c r="BC168" s="300"/>
      <c r="BD168" s="300"/>
      <c r="BE168" s="300"/>
      <c r="BF168" s="300"/>
      <c r="BG168" s="300"/>
      <c r="BH168" s="300"/>
      <c r="BI168" s="215"/>
      <c r="BJ168" s="303"/>
      <c r="BK168" s="303"/>
      <c r="BL168" s="303"/>
      <c r="BM168" s="303"/>
      <c r="BN168" s="303"/>
      <c r="BO168" s="303"/>
      <c r="BP168" s="303"/>
      <c r="BQ168" s="303"/>
      <c r="BR168" s="303"/>
      <c r="BS168" s="303"/>
      <c r="BT168" s="303"/>
      <c r="BU168" s="303"/>
      <c r="BV168" s="303"/>
      <c r="BW168" s="303"/>
      <c r="BX168" s="303"/>
      <c r="BY168" s="303"/>
      <c r="BZ168" s="303"/>
      <c r="CA168" s="303"/>
      <c r="CB168" s="304"/>
      <c r="CC168" s="297"/>
      <c r="CD168" s="297"/>
      <c r="CE168" s="297"/>
      <c r="CF168" s="297"/>
      <c r="CG168" s="297"/>
      <c r="CH168" s="297"/>
      <c r="CI168" s="297"/>
      <c r="CJ168" s="175"/>
      <c r="CK168" s="305"/>
      <c r="CL168" s="306"/>
      <c r="CM168" s="306"/>
      <c r="CN168" s="306"/>
      <c r="CO168" s="306"/>
      <c r="CP168" s="306"/>
      <c r="CQ168" s="306"/>
      <c r="CR168" s="306"/>
      <c r="CS168" s="306"/>
      <c r="CU168" s="306"/>
      <c r="CV168" s="306"/>
      <c r="CW168" s="306"/>
      <c r="CX168" s="306"/>
      <c r="CY168" s="306"/>
      <c r="CZ168" s="306"/>
      <c r="DA168" s="306"/>
      <c r="DB168" s="306"/>
      <c r="DC168" s="306"/>
      <c r="DE168" s="306"/>
      <c r="DF168" s="306"/>
      <c r="DG168" s="306"/>
      <c r="DH168" s="306"/>
      <c r="DI168" s="306"/>
      <c r="DJ168" s="306"/>
      <c r="DK168" s="232"/>
      <c r="DL168" s="232"/>
      <c r="DN168" s="307">
        <f t="shared" si="16"/>
        <v>0</v>
      </c>
      <c r="DO168" s="307">
        <f t="shared" si="16"/>
        <v>0</v>
      </c>
      <c r="DP168" s="173">
        <f t="shared" si="17"/>
        <v>0</v>
      </c>
    </row>
    <row r="169" spans="1:120">
      <c r="A169" s="168">
        <v>7001</v>
      </c>
      <c r="B169" s="2">
        <v>146858</v>
      </c>
      <c r="C169" s="2" t="s">
        <v>307</v>
      </c>
      <c r="D169" s="175"/>
      <c r="E169" s="267"/>
      <c r="F169" s="267"/>
      <c r="G169" s="267"/>
      <c r="H169" s="267"/>
      <c r="I169" s="267"/>
      <c r="J169" s="267"/>
      <c r="K169" s="267"/>
      <c r="L169" s="267"/>
      <c r="M169" s="267"/>
      <c r="N169" s="175"/>
      <c r="O169" s="297"/>
      <c r="P169" s="297"/>
      <c r="Q169" s="297"/>
      <c r="R169" s="297"/>
      <c r="S169" s="297"/>
      <c r="T169" s="297"/>
      <c r="U169" s="297"/>
      <c r="V169" s="297"/>
      <c r="W169" s="297"/>
      <c r="X169" s="175"/>
      <c r="Y169" s="298"/>
      <c r="Z169" s="298"/>
      <c r="AA169" s="298"/>
      <c r="AB169" s="298"/>
      <c r="AC169" s="298"/>
      <c r="AD169" s="298"/>
      <c r="AE169" s="298"/>
      <c r="AF169" s="299"/>
      <c r="AG169" s="298"/>
      <c r="AH169" s="215"/>
      <c r="AI169" s="300"/>
      <c r="AJ169" s="300"/>
      <c r="AK169" s="300"/>
      <c r="AL169" s="300"/>
      <c r="AM169" s="300"/>
      <c r="AN169" s="300"/>
      <c r="AO169" s="300"/>
      <c r="AP169" s="300"/>
      <c r="AR169" s="301"/>
      <c r="AS169" s="301"/>
      <c r="AT169" s="301"/>
      <c r="AU169" s="301"/>
      <c r="AV169" s="301"/>
      <c r="AW169" s="301"/>
      <c r="AX169" s="301"/>
      <c r="AY169" s="301"/>
      <c r="AZ169" s="302"/>
      <c r="BA169" s="300"/>
      <c r="BB169" s="300"/>
      <c r="BC169" s="300"/>
      <c r="BD169" s="300"/>
      <c r="BE169" s="300"/>
      <c r="BF169" s="300"/>
      <c r="BG169" s="300"/>
      <c r="BH169" s="300"/>
      <c r="BI169" s="215"/>
      <c r="BJ169" s="303"/>
      <c r="BK169" s="303"/>
      <c r="BL169" s="303"/>
      <c r="BM169" s="303"/>
      <c r="BN169" s="303"/>
      <c r="BO169" s="303"/>
      <c r="BP169" s="303"/>
      <c r="BQ169" s="303"/>
      <c r="BR169" s="303"/>
      <c r="BS169" s="303"/>
      <c r="BT169" s="303"/>
      <c r="BU169" s="303"/>
      <c r="BV169" s="303"/>
      <c r="BW169" s="303"/>
      <c r="BX169" s="303"/>
      <c r="BY169" s="303"/>
      <c r="BZ169" s="303"/>
      <c r="CA169" s="303"/>
      <c r="CB169" s="304"/>
      <c r="CC169" s="297"/>
      <c r="CD169" s="297"/>
      <c r="CE169" s="297"/>
      <c r="CF169" s="297"/>
      <c r="CG169" s="297"/>
      <c r="CH169" s="297"/>
      <c r="CI169" s="297"/>
      <c r="CJ169" s="175"/>
      <c r="CK169" s="305"/>
      <c r="CL169" s="306"/>
      <c r="CM169" s="306"/>
      <c r="CN169" s="306"/>
      <c r="CO169" s="306"/>
      <c r="CP169" s="306"/>
      <c r="CQ169" s="306"/>
      <c r="CR169" s="306"/>
      <c r="CS169" s="306"/>
      <c r="CU169" s="306"/>
      <c r="CV169" s="306"/>
      <c r="CW169" s="306"/>
      <c r="CX169" s="306"/>
      <c r="CY169" s="306"/>
      <c r="CZ169" s="306"/>
      <c r="DA169" s="306"/>
      <c r="DB169" s="306"/>
      <c r="DC169" s="306"/>
      <c r="DE169" s="306"/>
      <c r="DF169" s="306"/>
      <c r="DG169" s="306"/>
      <c r="DH169" s="306"/>
      <c r="DI169" s="306"/>
      <c r="DJ169" s="306"/>
      <c r="DK169" s="232"/>
      <c r="DL169" s="232"/>
      <c r="DN169" s="307">
        <f t="shared" si="16"/>
        <v>0</v>
      </c>
      <c r="DO169" s="307">
        <f t="shared" si="16"/>
        <v>0</v>
      </c>
      <c r="DP169" s="173">
        <f t="shared" si="17"/>
        <v>0</v>
      </c>
    </row>
    <row r="170" spans="1:120">
      <c r="A170" s="168">
        <v>3004</v>
      </c>
      <c r="B170" s="2">
        <v>143439</v>
      </c>
      <c r="C170" s="2" t="s">
        <v>308</v>
      </c>
      <c r="D170" s="175"/>
      <c r="E170" s="267">
        <v>0</v>
      </c>
      <c r="F170" s="267">
        <v>0</v>
      </c>
      <c r="G170" s="267">
        <v>0</v>
      </c>
      <c r="H170" s="267">
        <v>0</v>
      </c>
      <c r="I170" s="267">
        <v>0</v>
      </c>
      <c r="J170" s="267">
        <v>0</v>
      </c>
      <c r="K170" s="267">
        <v>0</v>
      </c>
      <c r="L170" s="267">
        <f t="shared" si="12"/>
        <v>0</v>
      </c>
      <c r="M170" s="267">
        <f t="shared" si="13"/>
        <v>0</v>
      </c>
      <c r="N170" s="175"/>
      <c r="O170" s="297">
        <v>0</v>
      </c>
      <c r="P170" s="297">
        <v>0</v>
      </c>
      <c r="Q170" s="297">
        <v>0</v>
      </c>
      <c r="R170" s="297">
        <v>0</v>
      </c>
      <c r="S170" s="297">
        <v>0</v>
      </c>
      <c r="T170" s="297">
        <v>0</v>
      </c>
      <c r="U170" s="297">
        <v>0</v>
      </c>
      <c r="V170" s="297">
        <f t="shared" si="14"/>
        <v>0</v>
      </c>
      <c r="W170" s="297">
        <f t="shared" si="15"/>
        <v>0</v>
      </c>
      <c r="X170" s="175"/>
      <c r="Y170" s="298"/>
      <c r="Z170" s="298"/>
      <c r="AA170" s="298"/>
      <c r="AB170" s="298"/>
      <c r="AC170" s="298"/>
      <c r="AD170" s="298"/>
      <c r="AE170" s="298"/>
      <c r="AF170" s="299"/>
      <c r="AG170" s="298"/>
      <c r="AH170" s="215"/>
      <c r="AI170" s="300"/>
      <c r="AJ170" s="300"/>
      <c r="AK170" s="300"/>
      <c r="AL170" s="300"/>
      <c r="AM170" s="300"/>
      <c r="AN170" s="300"/>
      <c r="AO170" s="300"/>
      <c r="AP170" s="300"/>
      <c r="AR170" s="301"/>
      <c r="AS170" s="301"/>
      <c r="AT170" s="301"/>
      <c r="AU170" s="301"/>
      <c r="AV170" s="301"/>
      <c r="AW170" s="301"/>
      <c r="AX170" s="301"/>
      <c r="AY170" s="301"/>
      <c r="AZ170" s="302"/>
      <c r="BA170" s="300"/>
      <c r="BB170" s="300"/>
      <c r="BC170" s="300"/>
      <c r="BD170" s="300"/>
      <c r="BE170" s="300"/>
      <c r="BF170" s="300"/>
      <c r="BG170" s="300"/>
      <c r="BH170" s="300"/>
      <c r="BI170" s="215"/>
      <c r="BJ170" s="303"/>
      <c r="BK170" s="303"/>
      <c r="BL170" s="303"/>
      <c r="BM170" s="303"/>
      <c r="BN170" s="303"/>
      <c r="BO170" s="303"/>
      <c r="BP170" s="303"/>
      <c r="BQ170" s="303"/>
      <c r="BR170" s="303"/>
      <c r="BS170" s="303"/>
      <c r="BT170" s="303"/>
      <c r="BU170" s="303"/>
      <c r="BV170" s="303"/>
      <c r="BW170" s="303"/>
      <c r="BX170" s="303"/>
      <c r="BY170" s="303"/>
      <c r="BZ170" s="303"/>
      <c r="CA170" s="303"/>
      <c r="CB170" s="304"/>
      <c r="CC170" s="297"/>
      <c r="CD170" s="297"/>
      <c r="CE170" s="297"/>
      <c r="CF170" s="297"/>
      <c r="CG170" s="297"/>
      <c r="CH170" s="297"/>
      <c r="CI170" s="297"/>
      <c r="CJ170" s="175"/>
      <c r="CK170" s="305"/>
      <c r="CL170" s="306"/>
      <c r="CM170" s="306"/>
      <c r="CN170" s="306"/>
      <c r="CO170" s="306"/>
      <c r="CP170" s="306"/>
      <c r="CQ170" s="306"/>
      <c r="CR170" s="306"/>
      <c r="CS170" s="306"/>
      <c r="CU170" s="306"/>
      <c r="CV170" s="306"/>
      <c r="CW170" s="306"/>
      <c r="CX170" s="306"/>
      <c r="CY170" s="306"/>
      <c r="CZ170" s="306"/>
      <c r="DA170" s="306"/>
      <c r="DB170" s="306"/>
      <c r="DC170" s="306"/>
      <c r="DE170" s="306"/>
      <c r="DF170" s="306"/>
      <c r="DG170" s="306"/>
      <c r="DH170" s="306"/>
      <c r="DI170" s="306"/>
      <c r="DJ170" s="306"/>
      <c r="DK170" s="232"/>
      <c r="DL170" s="232"/>
      <c r="DN170" s="307">
        <f t="shared" si="16"/>
        <v>0</v>
      </c>
      <c r="DO170" s="307">
        <f t="shared" si="16"/>
        <v>0</v>
      </c>
      <c r="DP170" s="173">
        <f t="shared" si="17"/>
        <v>0</v>
      </c>
    </row>
    <row r="171" spans="1:120">
      <c r="A171" s="168">
        <v>1107</v>
      </c>
      <c r="B171" s="2">
        <v>139671</v>
      </c>
      <c r="C171" s="2" t="s">
        <v>309</v>
      </c>
      <c r="D171" s="175"/>
      <c r="E171" s="267">
        <v>0</v>
      </c>
      <c r="F171" s="267">
        <v>0</v>
      </c>
      <c r="G171" s="267">
        <v>0</v>
      </c>
      <c r="H171" s="267">
        <v>0</v>
      </c>
      <c r="I171" s="267">
        <v>0</v>
      </c>
      <c r="J171" s="267">
        <v>0</v>
      </c>
      <c r="K171" s="267">
        <v>0</v>
      </c>
      <c r="L171" s="267">
        <f t="shared" si="12"/>
        <v>0</v>
      </c>
      <c r="M171" s="267">
        <f t="shared" si="13"/>
        <v>0</v>
      </c>
      <c r="N171" s="175"/>
      <c r="O171" s="297">
        <v>0</v>
      </c>
      <c r="P171" s="297">
        <v>0</v>
      </c>
      <c r="Q171" s="297">
        <v>0</v>
      </c>
      <c r="R171" s="297">
        <v>0</v>
      </c>
      <c r="S171" s="297">
        <v>0</v>
      </c>
      <c r="T171" s="297">
        <v>0</v>
      </c>
      <c r="U171" s="297">
        <v>0</v>
      </c>
      <c r="V171" s="297">
        <f t="shared" si="14"/>
        <v>0</v>
      </c>
      <c r="W171" s="297">
        <f t="shared" si="15"/>
        <v>0</v>
      </c>
      <c r="X171" s="175"/>
      <c r="Y171" s="298"/>
      <c r="Z171" s="298"/>
      <c r="AA171" s="298"/>
      <c r="AB171" s="298"/>
      <c r="AC171" s="298"/>
      <c r="AD171" s="298"/>
      <c r="AE171" s="298"/>
      <c r="AF171" s="299"/>
      <c r="AG171" s="298"/>
      <c r="AH171" s="215"/>
      <c r="AI171" s="300"/>
      <c r="AJ171" s="300"/>
      <c r="AK171" s="300"/>
      <c r="AL171" s="300"/>
      <c r="AM171" s="300"/>
      <c r="AN171" s="300"/>
      <c r="AO171" s="300"/>
      <c r="AP171" s="300"/>
      <c r="AR171" s="301"/>
      <c r="AS171" s="301"/>
      <c r="AT171" s="301"/>
      <c r="AU171" s="301"/>
      <c r="AV171" s="301"/>
      <c r="AW171" s="301"/>
      <c r="AX171" s="301"/>
      <c r="AY171" s="301"/>
      <c r="AZ171" s="302"/>
      <c r="BA171" s="300"/>
      <c r="BB171" s="300"/>
      <c r="BC171" s="300"/>
      <c r="BD171" s="300"/>
      <c r="BE171" s="300"/>
      <c r="BF171" s="300"/>
      <c r="BG171" s="300"/>
      <c r="BH171" s="300"/>
      <c r="BI171" s="215"/>
      <c r="BJ171" s="303"/>
      <c r="BK171" s="303"/>
      <c r="BL171" s="303"/>
      <c r="BM171" s="303"/>
      <c r="BN171" s="303"/>
      <c r="BO171" s="303"/>
      <c r="BP171" s="303"/>
      <c r="BQ171" s="303"/>
      <c r="BR171" s="303"/>
      <c r="BS171" s="303"/>
      <c r="BT171" s="303"/>
      <c r="BU171" s="303"/>
      <c r="BV171" s="303"/>
      <c r="BW171" s="303"/>
      <c r="BX171" s="303"/>
      <c r="BY171" s="303"/>
      <c r="BZ171" s="303"/>
      <c r="CA171" s="303"/>
      <c r="CB171" s="304"/>
      <c r="CC171" s="297"/>
      <c r="CD171" s="297"/>
      <c r="CE171" s="297"/>
      <c r="CF171" s="297"/>
      <c r="CG171" s="297"/>
      <c r="CH171" s="297"/>
      <c r="CI171" s="297"/>
      <c r="CJ171" s="175"/>
      <c r="CK171" s="305"/>
      <c r="CL171" s="306"/>
      <c r="CM171" s="306"/>
      <c r="CN171" s="306"/>
      <c r="CO171" s="306"/>
      <c r="CP171" s="306"/>
      <c r="CQ171" s="306"/>
      <c r="CR171" s="306"/>
      <c r="CS171" s="306"/>
      <c r="CU171" s="306"/>
      <c r="CV171" s="306"/>
      <c r="CW171" s="306"/>
      <c r="CX171" s="306"/>
      <c r="CY171" s="306"/>
      <c r="CZ171" s="306"/>
      <c r="DA171" s="306"/>
      <c r="DB171" s="306"/>
      <c r="DC171" s="306"/>
      <c r="DE171" s="306"/>
      <c r="DF171" s="306"/>
      <c r="DG171" s="306"/>
      <c r="DH171" s="306"/>
      <c r="DI171" s="306"/>
      <c r="DJ171" s="306"/>
      <c r="DK171" s="232"/>
      <c r="DL171" s="232"/>
      <c r="DN171" s="307">
        <f t="shared" si="16"/>
        <v>0</v>
      </c>
      <c r="DO171" s="307">
        <f t="shared" si="16"/>
        <v>0</v>
      </c>
      <c r="DP171" s="173">
        <f t="shared" si="17"/>
        <v>0</v>
      </c>
    </row>
    <row r="172" spans="1:120">
      <c r="A172" s="168">
        <v>2080</v>
      </c>
      <c r="B172" s="2">
        <v>139002</v>
      </c>
      <c r="C172" s="2" t="s">
        <v>310</v>
      </c>
      <c r="D172" s="175"/>
      <c r="E172" s="267">
        <v>0</v>
      </c>
      <c r="F172" s="267">
        <v>0</v>
      </c>
      <c r="G172" s="267">
        <v>0</v>
      </c>
      <c r="H172" s="267">
        <v>0</v>
      </c>
      <c r="I172" s="267">
        <v>0</v>
      </c>
      <c r="J172" s="267">
        <v>0</v>
      </c>
      <c r="K172" s="267">
        <v>0</v>
      </c>
      <c r="L172" s="267">
        <f t="shared" si="12"/>
        <v>0</v>
      </c>
      <c r="M172" s="267">
        <f t="shared" si="13"/>
        <v>0</v>
      </c>
      <c r="N172" s="175"/>
      <c r="O172" s="297">
        <v>0</v>
      </c>
      <c r="P172" s="297">
        <v>0</v>
      </c>
      <c r="Q172" s="297">
        <v>0</v>
      </c>
      <c r="R172" s="297">
        <v>0</v>
      </c>
      <c r="S172" s="297">
        <v>0</v>
      </c>
      <c r="T172" s="297">
        <v>0</v>
      </c>
      <c r="U172" s="297">
        <v>0</v>
      </c>
      <c r="V172" s="297">
        <f t="shared" si="14"/>
        <v>0</v>
      </c>
      <c r="W172" s="297">
        <f t="shared" si="15"/>
        <v>0</v>
      </c>
      <c r="X172" s="175"/>
      <c r="Y172" s="298"/>
      <c r="Z172" s="298"/>
      <c r="AA172" s="298"/>
      <c r="AB172" s="298"/>
      <c r="AC172" s="298"/>
      <c r="AD172" s="298"/>
      <c r="AE172" s="298"/>
      <c r="AF172" s="299"/>
      <c r="AG172" s="298"/>
      <c r="AH172" s="215"/>
      <c r="AI172" s="300"/>
      <c r="AJ172" s="300"/>
      <c r="AK172" s="300"/>
      <c r="AL172" s="300"/>
      <c r="AM172" s="300"/>
      <c r="AN172" s="300"/>
      <c r="AO172" s="300"/>
      <c r="AP172" s="300"/>
      <c r="AR172" s="301"/>
      <c r="AS172" s="301"/>
      <c r="AT172" s="301"/>
      <c r="AU172" s="301"/>
      <c r="AV172" s="301"/>
      <c r="AW172" s="301"/>
      <c r="AX172" s="301"/>
      <c r="AY172" s="301"/>
      <c r="AZ172" s="302"/>
      <c r="BA172" s="300"/>
      <c r="BB172" s="300"/>
      <c r="BC172" s="300"/>
      <c r="BD172" s="300"/>
      <c r="BE172" s="300"/>
      <c r="BF172" s="300"/>
      <c r="BG172" s="300"/>
      <c r="BH172" s="300"/>
      <c r="BI172" s="215"/>
      <c r="BJ172" s="303"/>
      <c r="BK172" s="303"/>
      <c r="BL172" s="303"/>
      <c r="BM172" s="303"/>
      <c r="BN172" s="303"/>
      <c r="BO172" s="303"/>
      <c r="BP172" s="303"/>
      <c r="BQ172" s="303"/>
      <c r="BR172" s="303"/>
      <c r="BS172" s="303"/>
      <c r="BT172" s="303"/>
      <c r="BU172" s="303"/>
      <c r="BV172" s="303"/>
      <c r="BW172" s="303"/>
      <c r="BX172" s="303"/>
      <c r="BY172" s="303"/>
      <c r="BZ172" s="303"/>
      <c r="CA172" s="303"/>
      <c r="CB172" s="304"/>
      <c r="CC172" s="297"/>
      <c r="CD172" s="297"/>
      <c r="CE172" s="297"/>
      <c r="CF172" s="297"/>
      <c r="CG172" s="297"/>
      <c r="CH172" s="297"/>
      <c r="CI172" s="297"/>
      <c r="CJ172" s="175"/>
      <c r="CK172" s="305"/>
      <c r="CL172" s="306"/>
      <c r="CM172" s="306"/>
      <c r="CN172" s="306"/>
      <c r="CO172" s="306"/>
      <c r="CP172" s="306"/>
      <c r="CQ172" s="306"/>
      <c r="CR172" s="306"/>
      <c r="CS172" s="306"/>
      <c r="CU172" s="306"/>
      <c r="CV172" s="306"/>
      <c r="CW172" s="306"/>
      <c r="CX172" s="306"/>
      <c r="CY172" s="306"/>
      <c r="CZ172" s="306"/>
      <c r="DA172" s="306"/>
      <c r="DB172" s="306"/>
      <c r="DC172" s="306"/>
      <c r="DE172" s="306"/>
      <c r="DF172" s="306"/>
      <c r="DG172" s="306"/>
      <c r="DH172" s="306"/>
      <c r="DI172" s="306"/>
      <c r="DJ172" s="306"/>
      <c r="DK172" s="232"/>
      <c r="DL172" s="232"/>
      <c r="DN172" s="307">
        <f t="shared" si="16"/>
        <v>0</v>
      </c>
      <c r="DO172" s="307">
        <f t="shared" si="16"/>
        <v>0</v>
      </c>
      <c r="DP172" s="173">
        <f t="shared" si="17"/>
        <v>0</v>
      </c>
    </row>
    <row r="173" spans="1:120">
      <c r="A173" s="168">
        <v>2460</v>
      </c>
      <c r="B173" s="2">
        <v>140262</v>
      </c>
      <c r="C173" s="2" t="s">
        <v>311</v>
      </c>
      <c r="D173" s="175"/>
      <c r="E173" s="267">
        <v>0</v>
      </c>
      <c r="F173" s="267">
        <v>0</v>
      </c>
      <c r="G173" s="267">
        <v>39187.200000000004</v>
      </c>
      <c r="H173" s="267">
        <v>2242.5</v>
      </c>
      <c r="I173" s="267">
        <v>746.2</v>
      </c>
      <c r="J173" s="267">
        <v>341.25</v>
      </c>
      <c r="K173" s="267">
        <v>0</v>
      </c>
      <c r="L173" s="267">
        <f t="shared" si="12"/>
        <v>42517.15</v>
      </c>
      <c r="M173" s="267">
        <f t="shared" si="13"/>
        <v>34013.72</v>
      </c>
      <c r="N173" s="175"/>
      <c r="O173" s="297">
        <v>0</v>
      </c>
      <c r="P173" s="297">
        <v>0</v>
      </c>
      <c r="Q173" s="297">
        <v>36738</v>
      </c>
      <c r="R173" s="297">
        <v>1345.5</v>
      </c>
      <c r="S173" s="297">
        <v>447.71999999999997</v>
      </c>
      <c r="T173" s="297">
        <v>284.7</v>
      </c>
      <c r="U173" s="297">
        <v>0</v>
      </c>
      <c r="V173" s="297">
        <f t="shared" si="14"/>
        <v>38815.919999999998</v>
      </c>
      <c r="W173" s="297">
        <f t="shared" si="15"/>
        <v>31052.736000000001</v>
      </c>
      <c r="X173" s="175"/>
      <c r="Y173" s="298"/>
      <c r="Z173" s="298"/>
      <c r="AA173" s="298"/>
      <c r="AB173" s="298"/>
      <c r="AC173" s="298"/>
      <c r="AD173" s="298"/>
      <c r="AE173" s="298"/>
      <c r="AF173" s="299"/>
      <c r="AG173" s="298"/>
      <c r="AH173" s="215"/>
      <c r="AI173" s="300"/>
      <c r="AJ173" s="300"/>
      <c r="AK173" s="300"/>
      <c r="AL173" s="300"/>
      <c r="AM173" s="300"/>
      <c r="AN173" s="300"/>
      <c r="AO173" s="300"/>
      <c r="AP173" s="300"/>
      <c r="AR173" s="301"/>
      <c r="AS173" s="301"/>
      <c r="AT173" s="301"/>
      <c r="AU173" s="301"/>
      <c r="AV173" s="301"/>
      <c r="AW173" s="301"/>
      <c r="AX173" s="301"/>
      <c r="AY173" s="301"/>
      <c r="AZ173" s="302"/>
      <c r="BA173" s="300"/>
      <c r="BB173" s="300"/>
      <c r="BC173" s="300"/>
      <c r="BD173" s="300"/>
      <c r="BE173" s="300"/>
      <c r="BF173" s="300"/>
      <c r="BG173" s="300"/>
      <c r="BH173" s="300"/>
      <c r="BI173" s="215"/>
      <c r="BJ173" s="303"/>
      <c r="BK173" s="303"/>
      <c r="BL173" s="303"/>
      <c r="BM173" s="303"/>
      <c r="BN173" s="303"/>
      <c r="BO173" s="303"/>
      <c r="BP173" s="303"/>
      <c r="BQ173" s="303"/>
      <c r="BR173" s="303"/>
      <c r="BS173" s="303"/>
      <c r="BT173" s="303"/>
      <c r="BU173" s="303"/>
      <c r="BV173" s="303"/>
      <c r="BW173" s="303"/>
      <c r="BX173" s="303"/>
      <c r="BY173" s="303"/>
      <c r="BZ173" s="303"/>
      <c r="CA173" s="303"/>
      <c r="CB173" s="304"/>
      <c r="CC173" s="297"/>
      <c r="CD173" s="297"/>
      <c r="CE173" s="297"/>
      <c r="CF173" s="297"/>
      <c r="CG173" s="297"/>
      <c r="CH173" s="297"/>
      <c r="CI173" s="297"/>
      <c r="CJ173" s="175"/>
      <c r="CK173" s="305"/>
      <c r="CL173" s="306"/>
      <c r="CM173" s="306"/>
      <c r="CN173" s="306"/>
      <c r="CO173" s="306"/>
      <c r="CP173" s="306"/>
      <c r="CQ173" s="306"/>
      <c r="CR173" s="306"/>
      <c r="CS173" s="306"/>
      <c r="CU173" s="306"/>
      <c r="CV173" s="306"/>
      <c r="CW173" s="306"/>
      <c r="CX173" s="306"/>
      <c r="CY173" s="306"/>
      <c r="CZ173" s="306"/>
      <c r="DA173" s="306"/>
      <c r="DB173" s="306"/>
      <c r="DC173" s="306"/>
      <c r="DE173" s="306"/>
      <c r="DF173" s="306"/>
      <c r="DG173" s="306"/>
      <c r="DH173" s="306"/>
      <c r="DI173" s="306"/>
      <c r="DJ173" s="306"/>
      <c r="DK173" s="232"/>
      <c r="DL173" s="232"/>
      <c r="DN173" s="307">
        <f t="shared" si="16"/>
        <v>81333.069999999992</v>
      </c>
      <c r="DO173" s="307">
        <f t="shared" si="16"/>
        <v>0</v>
      </c>
      <c r="DP173" s="173">
        <f t="shared" si="17"/>
        <v>81333.069999999992</v>
      </c>
    </row>
    <row r="174" spans="1:120">
      <c r="A174" s="168">
        <v>4323</v>
      </c>
      <c r="B174" s="2">
        <v>138059</v>
      </c>
      <c r="C174" s="2" t="s">
        <v>312</v>
      </c>
      <c r="D174" s="175"/>
      <c r="E174" s="267">
        <v>0</v>
      </c>
      <c r="F174" s="267">
        <v>0</v>
      </c>
      <c r="G174" s="267">
        <v>0</v>
      </c>
      <c r="H174" s="267">
        <v>0</v>
      </c>
      <c r="I174" s="267">
        <v>0</v>
      </c>
      <c r="J174" s="267">
        <v>0</v>
      </c>
      <c r="K174" s="267">
        <v>0</v>
      </c>
      <c r="L174" s="267">
        <f t="shared" si="12"/>
        <v>0</v>
      </c>
      <c r="M174" s="267">
        <f t="shared" si="13"/>
        <v>0</v>
      </c>
      <c r="N174" s="175"/>
      <c r="O174" s="297">
        <v>0</v>
      </c>
      <c r="P174" s="297">
        <v>0</v>
      </c>
      <c r="Q174" s="297">
        <v>0</v>
      </c>
      <c r="R174" s="297">
        <v>0</v>
      </c>
      <c r="S174" s="297">
        <v>0</v>
      </c>
      <c r="T174" s="297">
        <v>0</v>
      </c>
      <c r="U174" s="297">
        <v>0</v>
      </c>
      <c r="V174" s="297">
        <f t="shared" si="14"/>
        <v>0</v>
      </c>
      <c r="W174" s="297">
        <f t="shared" si="15"/>
        <v>0</v>
      </c>
      <c r="X174" s="175"/>
      <c r="Y174" s="298"/>
      <c r="Z174" s="298"/>
      <c r="AA174" s="298"/>
      <c r="AB174" s="298"/>
      <c r="AC174" s="298"/>
      <c r="AD174" s="298"/>
      <c r="AE174" s="298"/>
      <c r="AF174" s="299"/>
      <c r="AG174" s="298"/>
      <c r="AH174" s="215"/>
      <c r="AI174" s="300"/>
      <c r="AJ174" s="300"/>
      <c r="AK174" s="300"/>
      <c r="AL174" s="300"/>
      <c r="AM174" s="300"/>
      <c r="AN174" s="300"/>
      <c r="AO174" s="300"/>
      <c r="AP174" s="300"/>
      <c r="AR174" s="301"/>
      <c r="AS174" s="301"/>
      <c r="AT174" s="301"/>
      <c r="AU174" s="301"/>
      <c r="AV174" s="301"/>
      <c r="AW174" s="301"/>
      <c r="AX174" s="301"/>
      <c r="AY174" s="301"/>
      <c r="AZ174" s="302"/>
      <c r="BA174" s="300"/>
      <c r="BB174" s="300"/>
      <c r="BC174" s="300"/>
      <c r="BD174" s="300"/>
      <c r="BE174" s="300"/>
      <c r="BF174" s="300"/>
      <c r="BG174" s="300"/>
      <c r="BH174" s="300"/>
      <c r="BI174" s="215"/>
      <c r="BJ174" s="303"/>
      <c r="BK174" s="303"/>
      <c r="BL174" s="303"/>
      <c r="BM174" s="303"/>
      <c r="BN174" s="303"/>
      <c r="BO174" s="303"/>
      <c r="BP174" s="303"/>
      <c r="BQ174" s="303"/>
      <c r="BR174" s="303"/>
      <c r="BS174" s="303"/>
      <c r="BT174" s="303"/>
      <c r="BU174" s="303"/>
      <c r="BV174" s="303"/>
      <c r="BW174" s="303"/>
      <c r="BX174" s="303"/>
      <c r="BY174" s="303"/>
      <c r="BZ174" s="303"/>
      <c r="CA174" s="303"/>
      <c r="CB174" s="304"/>
      <c r="CC174" s="297"/>
      <c r="CD174" s="297"/>
      <c r="CE174" s="297"/>
      <c r="CF174" s="297"/>
      <c r="CG174" s="297"/>
      <c r="CH174" s="297"/>
      <c r="CI174" s="297"/>
      <c r="CJ174" s="175"/>
      <c r="CK174" s="305"/>
      <c r="CL174" s="306"/>
      <c r="CM174" s="306"/>
      <c r="CN174" s="306"/>
      <c r="CO174" s="306"/>
      <c r="CP174" s="306"/>
      <c r="CQ174" s="306"/>
      <c r="CR174" s="306"/>
      <c r="CS174" s="306"/>
      <c r="CU174" s="306"/>
      <c r="CV174" s="306"/>
      <c r="CW174" s="306"/>
      <c r="CX174" s="306"/>
      <c r="CY174" s="306"/>
      <c r="CZ174" s="306"/>
      <c r="DA174" s="306"/>
      <c r="DB174" s="306"/>
      <c r="DC174" s="306"/>
      <c r="DE174" s="306"/>
      <c r="DF174" s="306"/>
      <c r="DG174" s="306"/>
      <c r="DH174" s="306"/>
      <c r="DI174" s="306"/>
      <c r="DJ174" s="306"/>
      <c r="DK174" s="232"/>
      <c r="DL174" s="232"/>
      <c r="DN174" s="307">
        <f t="shared" si="16"/>
        <v>0</v>
      </c>
      <c r="DO174" s="307">
        <f t="shared" si="16"/>
        <v>0</v>
      </c>
      <c r="DP174" s="173">
        <f t="shared" si="17"/>
        <v>0</v>
      </c>
    </row>
    <row r="175" spans="1:120">
      <c r="A175" s="168">
        <v>2481</v>
      </c>
      <c r="B175" s="2">
        <v>137168</v>
      </c>
      <c r="C175" s="2" t="s">
        <v>313</v>
      </c>
      <c r="D175" s="175"/>
      <c r="E175" s="267">
        <v>0</v>
      </c>
      <c r="F175" s="267">
        <v>0</v>
      </c>
      <c r="G175" s="267">
        <v>60005.400000000009</v>
      </c>
      <c r="H175" s="267">
        <v>4036.4999999999995</v>
      </c>
      <c r="I175" s="267">
        <v>1566.8147368421053</v>
      </c>
      <c r="J175" s="267">
        <v>705.90000000000009</v>
      </c>
      <c r="K175" s="267">
        <v>0</v>
      </c>
      <c r="L175" s="267">
        <f t="shared" si="12"/>
        <v>66314.614736842108</v>
      </c>
      <c r="M175" s="267">
        <f t="shared" si="13"/>
        <v>53051.691789473691</v>
      </c>
      <c r="N175" s="175"/>
      <c r="O175" s="297">
        <v>0</v>
      </c>
      <c r="P175" s="297">
        <v>0</v>
      </c>
      <c r="Q175" s="297">
        <v>53882.400000000001</v>
      </c>
      <c r="R175" s="297">
        <v>1345.5</v>
      </c>
      <c r="S175" s="297">
        <v>447.71999999999997</v>
      </c>
      <c r="T175" s="297">
        <v>581.1</v>
      </c>
      <c r="U175" s="297">
        <v>0</v>
      </c>
      <c r="V175" s="297">
        <f t="shared" si="14"/>
        <v>56256.72</v>
      </c>
      <c r="W175" s="297">
        <f t="shared" si="15"/>
        <v>45005.376000000004</v>
      </c>
      <c r="X175" s="175"/>
      <c r="Y175" s="298"/>
      <c r="Z175" s="298"/>
      <c r="AA175" s="298"/>
      <c r="AB175" s="298"/>
      <c r="AC175" s="298"/>
      <c r="AD175" s="298"/>
      <c r="AE175" s="298"/>
      <c r="AF175" s="299"/>
      <c r="AG175" s="298"/>
      <c r="AH175" s="215"/>
      <c r="AI175" s="300"/>
      <c r="AJ175" s="300"/>
      <c r="AK175" s="300"/>
      <c r="AL175" s="300"/>
      <c r="AM175" s="300"/>
      <c r="AN175" s="300"/>
      <c r="AO175" s="300"/>
      <c r="AP175" s="300"/>
      <c r="AR175" s="301"/>
      <c r="AS175" s="301"/>
      <c r="AT175" s="301"/>
      <c r="AU175" s="301"/>
      <c r="AV175" s="301"/>
      <c r="AW175" s="301"/>
      <c r="AX175" s="301"/>
      <c r="AY175" s="301"/>
      <c r="AZ175" s="302"/>
      <c r="BA175" s="300"/>
      <c r="BB175" s="300"/>
      <c r="BC175" s="300"/>
      <c r="BD175" s="300"/>
      <c r="BE175" s="300"/>
      <c r="BF175" s="300"/>
      <c r="BG175" s="300"/>
      <c r="BH175" s="300"/>
      <c r="BI175" s="215"/>
      <c r="BJ175" s="303"/>
      <c r="BK175" s="303"/>
      <c r="BL175" s="303"/>
      <c r="BM175" s="303"/>
      <c r="BN175" s="303"/>
      <c r="BO175" s="303"/>
      <c r="BP175" s="303"/>
      <c r="BQ175" s="303"/>
      <c r="BR175" s="303"/>
      <c r="BS175" s="303"/>
      <c r="BT175" s="303"/>
      <c r="BU175" s="303"/>
      <c r="BV175" s="303"/>
      <c r="BW175" s="303"/>
      <c r="BX175" s="303"/>
      <c r="BY175" s="303"/>
      <c r="BZ175" s="303"/>
      <c r="CA175" s="303"/>
      <c r="CB175" s="304"/>
      <c r="CC175" s="297"/>
      <c r="CD175" s="297"/>
      <c r="CE175" s="297"/>
      <c r="CF175" s="297"/>
      <c r="CG175" s="297"/>
      <c r="CH175" s="297"/>
      <c r="CI175" s="297"/>
      <c r="CJ175" s="175"/>
      <c r="CK175" s="305"/>
      <c r="CL175" s="306"/>
      <c r="CM175" s="306"/>
      <c r="CN175" s="306"/>
      <c r="CO175" s="306"/>
      <c r="CP175" s="306"/>
      <c r="CQ175" s="306"/>
      <c r="CR175" s="306"/>
      <c r="CS175" s="306"/>
      <c r="CU175" s="306"/>
      <c r="CV175" s="306"/>
      <c r="CW175" s="306"/>
      <c r="CX175" s="306"/>
      <c r="CY175" s="306"/>
      <c r="CZ175" s="306"/>
      <c r="DA175" s="306"/>
      <c r="DB175" s="306"/>
      <c r="DC175" s="306"/>
      <c r="DE175" s="306"/>
      <c r="DF175" s="306"/>
      <c r="DG175" s="306"/>
      <c r="DH175" s="306"/>
      <c r="DI175" s="306"/>
      <c r="DJ175" s="306"/>
      <c r="DK175" s="232"/>
      <c r="DL175" s="232"/>
      <c r="DN175" s="307">
        <f t="shared" si="16"/>
        <v>122571.33473684211</v>
      </c>
      <c r="DO175" s="307">
        <f t="shared" si="16"/>
        <v>0</v>
      </c>
      <c r="DP175" s="173">
        <f t="shared" si="17"/>
        <v>122571.33473684211</v>
      </c>
    </row>
    <row r="176" spans="1:120">
      <c r="A176" s="168">
        <v>2202</v>
      </c>
      <c r="B176" s="2">
        <v>147109</v>
      </c>
      <c r="C176" s="2" t="s">
        <v>314</v>
      </c>
      <c r="D176" s="175"/>
      <c r="E176" s="267">
        <v>0</v>
      </c>
      <c r="F176" s="267">
        <v>0</v>
      </c>
      <c r="G176" s="267">
        <v>0</v>
      </c>
      <c r="H176" s="267">
        <v>0</v>
      </c>
      <c r="I176" s="267">
        <v>0</v>
      </c>
      <c r="J176" s="267">
        <v>0</v>
      </c>
      <c r="K176" s="267">
        <v>0</v>
      </c>
      <c r="L176" s="267">
        <f t="shared" si="12"/>
        <v>0</v>
      </c>
      <c r="M176" s="267">
        <f t="shared" si="13"/>
        <v>0</v>
      </c>
      <c r="N176" s="175"/>
      <c r="O176" s="297">
        <v>0</v>
      </c>
      <c r="P176" s="297">
        <v>0</v>
      </c>
      <c r="Q176" s="297">
        <v>0</v>
      </c>
      <c r="R176" s="297">
        <v>0</v>
      </c>
      <c r="S176" s="297">
        <v>0</v>
      </c>
      <c r="T176" s="297">
        <v>0</v>
      </c>
      <c r="U176" s="297">
        <v>0</v>
      </c>
      <c r="V176" s="297">
        <f t="shared" si="14"/>
        <v>0</v>
      </c>
      <c r="W176" s="297">
        <f t="shared" si="15"/>
        <v>0</v>
      </c>
      <c r="X176" s="175"/>
      <c r="Y176" s="298"/>
      <c r="Z176" s="298"/>
      <c r="AA176" s="298"/>
      <c r="AB176" s="298"/>
      <c r="AC176" s="298"/>
      <c r="AD176" s="298"/>
      <c r="AE176" s="298"/>
      <c r="AF176" s="299"/>
      <c r="AG176" s="298"/>
      <c r="AH176" s="215"/>
      <c r="AI176" s="300"/>
      <c r="AJ176" s="300"/>
      <c r="AK176" s="300"/>
      <c r="AL176" s="300"/>
      <c r="AM176" s="300"/>
      <c r="AN176" s="300"/>
      <c r="AO176" s="300"/>
      <c r="AP176" s="300"/>
      <c r="AR176" s="301"/>
      <c r="AS176" s="301"/>
      <c r="AT176" s="301"/>
      <c r="AU176" s="301"/>
      <c r="AV176" s="301"/>
      <c r="AW176" s="301"/>
      <c r="AX176" s="301"/>
      <c r="AY176" s="301"/>
      <c r="AZ176" s="302"/>
      <c r="BA176" s="300"/>
      <c r="BB176" s="300"/>
      <c r="BC176" s="300"/>
      <c r="BD176" s="300"/>
      <c r="BE176" s="300"/>
      <c r="BF176" s="300"/>
      <c r="BG176" s="300"/>
      <c r="BH176" s="300"/>
      <c r="BI176" s="215"/>
      <c r="BJ176" s="303"/>
      <c r="BK176" s="303"/>
      <c r="BL176" s="303"/>
      <c r="BM176" s="303"/>
      <c r="BN176" s="303"/>
      <c r="BO176" s="303"/>
      <c r="BP176" s="303"/>
      <c r="BQ176" s="303"/>
      <c r="BR176" s="303"/>
      <c r="BS176" s="303"/>
      <c r="BT176" s="303"/>
      <c r="BU176" s="303"/>
      <c r="BV176" s="303"/>
      <c r="BW176" s="303"/>
      <c r="BX176" s="303"/>
      <c r="BY176" s="303"/>
      <c r="BZ176" s="303"/>
      <c r="CA176" s="303"/>
      <c r="CB176" s="304"/>
      <c r="CC176" s="297"/>
      <c r="CD176" s="297"/>
      <c r="CE176" s="297"/>
      <c r="CF176" s="297"/>
      <c r="CG176" s="297"/>
      <c r="CH176" s="297"/>
      <c r="CI176" s="297"/>
      <c r="CJ176" s="175"/>
      <c r="CK176" s="305"/>
      <c r="CL176" s="306"/>
      <c r="CM176" s="306"/>
      <c r="CN176" s="306"/>
      <c r="CO176" s="306"/>
      <c r="CP176" s="306"/>
      <c r="CQ176" s="306"/>
      <c r="CR176" s="306"/>
      <c r="CS176" s="306"/>
      <c r="CU176" s="306"/>
      <c r="CV176" s="306"/>
      <c r="CW176" s="306"/>
      <c r="CX176" s="306"/>
      <c r="CY176" s="306"/>
      <c r="CZ176" s="306"/>
      <c r="DA176" s="306"/>
      <c r="DB176" s="306"/>
      <c r="DC176" s="306"/>
      <c r="DE176" s="306"/>
      <c r="DF176" s="306"/>
      <c r="DG176" s="306"/>
      <c r="DH176" s="306"/>
      <c r="DI176" s="306"/>
      <c r="DJ176" s="306"/>
      <c r="DK176" s="232"/>
      <c r="DL176" s="232"/>
      <c r="DN176" s="307">
        <f t="shared" si="16"/>
        <v>0</v>
      </c>
      <c r="DO176" s="307">
        <f t="shared" si="16"/>
        <v>0</v>
      </c>
      <c r="DP176" s="173">
        <f t="shared" si="17"/>
        <v>0</v>
      </c>
    </row>
    <row r="177" spans="1:120">
      <c r="A177" s="168">
        <v>3302</v>
      </c>
      <c r="B177" s="2">
        <v>147478</v>
      </c>
      <c r="C177" s="2" t="s">
        <v>315</v>
      </c>
      <c r="D177" s="175"/>
      <c r="E177" s="267">
        <v>0</v>
      </c>
      <c r="F177" s="267">
        <v>0</v>
      </c>
      <c r="G177" s="267">
        <v>61230</v>
      </c>
      <c r="H177" s="267">
        <v>1793.9999999999998</v>
      </c>
      <c r="I177" s="267">
        <v>708.78736842105263</v>
      </c>
      <c r="J177" s="267">
        <v>1027.6499999999999</v>
      </c>
      <c r="K177" s="267">
        <v>0</v>
      </c>
      <c r="L177" s="267">
        <f t="shared" si="12"/>
        <v>64760.437368421051</v>
      </c>
      <c r="M177" s="267">
        <f t="shared" si="13"/>
        <v>51808.349894736843</v>
      </c>
      <c r="N177" s="175"/>
      <c r="O177" s="297">
        <v>0</v>
      </c>
      <c r="P177" s="297">
        <v>0</v>
      </c>
      <c r="Q177" s="297">
        <v>57556.200000000004</v>
      </c>
      <c r="R177" s="297">
        <v>1345.5</v>
      </c>
      <c r="S177" s="297">
        <v>559.54736842105262</v>
      </c>
      <c r="T177" s="297">
        <v>643.5</v>
      </c>
      <c r="U177" s="297">
        <v>0</v>
      </c>
      <c r="V177" s="297">
        <f t="shared" si="14"/>
        <v>60104.747368421056</v>
      </c>
      <c r="W177" s="297">
        <f t="shared" si="15"/>
        <v>48083.797894736847</v>
      </c>
      <c r="X177" s="175"/>
      <c r="Y177" s="298"/>
      <c r="Z177" s="298"/>
      <c r="AA177" s="298"/>
      <c r="AB177" s="298"/>
      <c r="AC177" s="298"/>
      <c r="AD177" s="298"/>
      <c r="AE177" s="298"/>
      <c r="AF177" s="299"/>
      <c r="AG177" s="298"/>
      <c r="AH177" s="215"/>
      <c r="AI177" s="300"/>
      <c r="AJ177" s="300"/>
      <c r="AK177" s="300"/>
      <c r="AL177" s="300"/>
      <c r="AM177" s="300"/>
      <c r="AN177" s="300"/>
      <c r="AO177" s="300"/>
      <c r="AP177" s="300"/>
      <c r="AR177" s="301"/>
      <c r="AS177" s="301"/>
      <c r="AT177" s="301"/>
      <c r="AU177" s="301"/>
      <c r="AV177" s="301"/>
      <c r="AW177" s="301"/>
      <c r="AX177" s="301"/>
      <c r="AY177" s="301"/>
      <c r="AZ177" s="302"/>
      <c r="BA177" s="300"/>
      <c r="BB177" s="300"/>
      <c r="BC177" s="300"/>
      <c r="BD177" s="300"/>
      <c r="BE177" s="300"/>
      <c r="BF177" s="300"/>
      <c r="BG177" s="300"/>
      <c r="BH177" s="300"/>
      <c r="BI177" s="215"/>
      <c r="BJ177" s="303"/>
      <c r="BK177" s="303"/>
      <c r="BL177" s="303"/>
      <c r="BM177" s="303"/>
      <c r="BN177" s="303"/>
      <c r="BO177" s="303"/>
      <c r="BP177" s="303"/>
      <c r="BQ177" s="303"/>
      <c r="BR177" s="303"/>
      <c r="BS177" s="303"/>
      <c r="BT177" s="303"/>
      <c r="BU177" s="303"/>
      <c r="BV177" s="303"/>
      <c r="BW177" s="303"/>
      <c r="BX177" s="303"/>
      <c r="BY177" s="303"/>
      <c r="BZ177" s="303"/>
      <c r="CA177" s="303"/>
      <c r="CB177" s="304"/>
      <c r="CC177" s="297"/>
      <c r="CD177" s="297"/>
      <c r="CE177" s="297"/>
      <c r="CF177" s="297"/>
      <c r="CG177" s="297"/>
      <c r="CH177" s="297"/>
      <c r="CI177" s="297"/>
      <c r="CJ177" s="175"/>
      <c r="CK177" s="305"/>
      <c r="CL177" s="306"/>
      <c r="CM177" s="306"/>
      <c r="CN177" s="306"/>
      <c r="CO177" s="306"/>
      <c r="CP177" s="306"/>
      <c r="CQ177" s="306"/>
      <c r="CR177" s="306"/>
      <c r="CS177" s="306"/>
      <c r="CU177" s="306"/>
      <c r="CV177" s="306"/>
      <c r="CW177" s="306"/>
      <c r="CX177" s="306"/>
      <c r="CY177" s="306"/>
      <c r="CZ177" s="306"/>
      <c r="DA177" s="306"/>
      <c r="DB177" s="306"/>
      <c r="DC177" s="306"/>
      <c r="DE177" s="306"/>
      <c r="DF177" s="306"/>
      <c r="DG177" s="306"/>
      <c r="DH177" s="306"/>
      <c r="DI177" s="306"/>
      <c r="DJ177" s="306"/>
      <c r="DK177" s="232"/>
      <c r="DL177" s="232"/>
      <c r="DN177" s="307">
        <f t="shared" si="16"/>
        <v>124865.18473684211</v>
      </c>
      <c r="DO177" s="307">
        <f t="shared" si="16"/>
        <v>0</v>
      </c>
      <c r="DP177" s="173">
        <f t="shared" si="17"/>
        <v>124865.18473684211</v>
      </c>
    </row>
    <row r="178" spans="1:120">
      <c r="A178" s="168">
        <v>4018</v>
      </c>
      <c r="B178" s="2">
        <v>141668</v>
      </c>
      <c r="C178" s="2" t="s">
        <v>316</v>
      </c>
      <c r="D178" s="175"/>
      <c r="E178" s="267">
        <v>0</v>
      </c>
      <c r="F178" s="267">
        <v>0</v>
      </c>
      <c r="G178" s="267">
        <v>0</v>
      </c>
      <c r="H178" s="267">
        <v>0</v>
      </c>
      <c r="I178" s="267">
        <v>0</v>
      </c>
      <c r="J178" s="267">
        <v>0</v>
      </c>
      <c r="K178" s="267">
        <v>0</v>
      </c>
      <c r="L178" s="267">
        <f t="shared" si="12"/>
        <v>0</v>
      </c>
      <c r="M178" s="267">
        <f t="shared" si="13"/>
        <v>0</v>
      </c>
      <c r="N178" s="175"/>
      <c r="O178" s="297">
        <v>0</v>
      </c>
      <c r="P178" s="297">
        <v>0</v>
      </c>
      <c r="Q178" s="297">
        <v>0</v>
      </c>
      <c r="R178" s="297">
        <v>0</v>
      </c>
      <c r="S178" s="297">
        <v>0</v>
      </c>
      <c r="T178" s="297">
        <v>0</v>
      </c>
      <c r="U178" s="297">
        <v>0</v>
      </c>
      <c r="V178" s="297">
        <f t="shared" si="14"/>
        <v>0</v>
      </c>
      <c r="W178" s="297">
        <f t="shared" si="15"/>
        <v>0</v>
      </c>
      <c r="X178" s="175"/>
      <c r="Y178" s="298"/>
      <c r="Z178" s="298"/>
      <c r="AA178" s="298"/>
      <c r="AB178" s="298"/>
      <c r="AC178" s="298"/>
      <c r="AD178" s="298"/>
      <c r="AE178" s="298"/>
      <c r="AF178" s="299"/>
      <c r="AG178" s="298"/>
      <c r="AH178" s="215"/>
      <c r="AI178" s="300"/>
      <c r="AJ178" s="300"/>
      <c r="AK178" s="300"/>
      <c r="AL178" s="300"/>
      <c r="AM178" s="300"/>
      <c r="AN178" s="300"/>
      <c r="AO178" s="300"/>
      <c r="AP178" s="300"/>
      <c r="AR178" s="301"/>
      <c r="AS178" s="301"/>
      <c r="AT178" s="301"/>
      <c r="AU178" s="301"/>
      <c r="AV178" s="301"/>
      <c r="AW178" s="301"/>
      <c r="AX178" s="301"/>
      <c r="AY178" s="301"/>
      <c r="AZ178" s="302"/>
      <c r="BA178" s="300"/>
      <c r="BB178" s="300"/>
      <c r="BC178" s="300"/>
      <c r="BD178" s="300"/>
      <c r="BE178" s="300"/>
      <c r="BF178" s="300"/>
      <c r="BG178" s="300"/>
      <c r="BH178" s="300"/>
      <c r="BI178" s="215"/>
      <c r="BJ178" s="303"/>
      <c r="BK178" s="303"/>
      <c r="BL178" s="303"/>
      <c r="BM178" s="303"/>
      <c r="BN178" s="303"/>
      <c r="BO178" s="303"/>
      <c r="BP178" s="303"/>
      <c r="BQ178" s="303"/>
      <c r="BR178" s="303"/>
      <c r="BS178" s="303"/>
      <c r="BT178" s="303"/>
      <c r="BU178" s="303"/>
      <c r="BV178" s="303"/>
      <c r="BW178" s="303"/>
      <c r="BX178" s="303"/>
      <c r="BY178" s="303"/>
      <c r="BZ178" s="303"/>
      <c r="CA178" s="303"/>
      <c r="CB178" s="304"/>
      <c r="CC178" s="297"/>
      <c r="CD178" s="297"/>
      <c r="CE178" s="297"/>
      <c r="CF178" s="297"/>
      <c r="CG178" s="297"/>
      <c r="CH178" s="297"/>
      <c r="CI178" s="297"/>
      <c r="CJ178" s="175"/>
      <c r="CK178" s="305"/>
      <c r="CL178" s="306"/>
      <c r="CM178" s="306"/>
      <c r="CN178" s="306"/>
      <c r="CO178" s="306"/>
      <c r="CP178" s="306"/>
      <c r="CQ178" s="306"/>
      <c r="CR178" s="306"/>
      <c r="CS178" s="306"/>
      <c r="CU178" s="306"/>
      <c r="CV178" s="306"/>
      <c r="CW178" s="306"/>
      <c r="CX178" s="306"/>
      <c r="CY178" s="306"/>
      <c r="CZ178" s="306"/>
      <c r="DA178" s="306"/>
      <c r="DB178" s="306"/>
      <c r="DC178" s="306"/>
      <c r="DE178" s="306"/>
      <c r="DF178" s="306"/>
      <c r="DG178" s="306"/>
      <c r="DH178" s="306"/>
      <c r="DI178" s="306"/>
      <c r="DJ178" s="306"/>
      <c r="DK178" s="232"/>
      <c r="DL178" s="232"/>
      <c r="DN178" s="307">
        <f t="shared" si="16"/>
        <v>0</v>
      </c>
      <c r="DO178" s="307">
        <f t="shared" si="16"/>
        <v>0</v>
      </c>
      <c r="DP178" s="173">
        <f t="shared" si="17"/>
        <v>0</v>
      </c>
    </row>
    <row r="179" spans="1:120">
      <c r="A179" s="168">
        <v>2037</v>
      </c>
      <c r="B179" s="2">
        <v>138590</v>
      </c>
      <c r="C179" s="2" t="s">
        <v>317</v>
      </c>
      <c r="D179" s="175"/>
      <c r="E179" s="267">
        <v>0</v>
      </c>
      <c r="F179" s="267">
        <v>0</v>
      </c>
      <c r="G179" s="267">
        <v>48984.000000000007</v>
      </c>
      <c r="H179" s="267">
        <v>1569.7499999999998</v>
      </c>
      <c r="I179" s="267">
        <v>186.44736842105263</v>
      </c>
      <c r="J179" s="267">
        <v>526.5</v>
      </c>
      <c r="K179" s="267">
        <v>0</v>
      </c>
      <c r="L179" s="267">
        <f t="shared" si="12"/>
        <v>51266.697368421061</v>
      </c>
      <c r="M179" s="267">
        <f t="shared" si="13"/>
        <v>41013.357894736851</v>
      </c>
      <c r="N179" s="175"/>
      <c r="O179" s="297">
        <v>0</v>
      </c>
      <c r="P179" s="297">
        <v>0</v>
      </c>
      <c r="Q179" s="297">
        <v>45310.200000000004</v>
      </c>
      <c r="R179" s="297">
        <v>1569.7499999999998</v>
      </c>
      <c r="S179" s="297">
        <v>484.92736842105262</v>
      </c>
      <c r="T179" s="297">
        <v>631.79999999999995</v>
      </c>
      <c r="U179" s="297">
        <v>0</v>
      </c>
      <c r="V179" s="297">
        <f t="shared" si="14"/>
        <v>47996.677368421057</v>
      </c>
      <c r="W179" s="297">
        <f t="shared" si="15"/>
        <v>38397.341894736848</v>
      </c>
      <c r="X179" s="175"/>
      <c r="Y179" s="298"/>
      <c r="Z179" s="298"/>
      <c r="AA179" s="298"/>
      <c r="AB179" s="298"/>
      <c r="AC179" s="298"/>
      <c r="AD179" s="298"/>
      <c r="AE179" s="298"/>
      <c r="AF179" s="299"/>
      <c r="AG179" s="298"/>
      <c r="AH179" s="215"/>
      <c r="AI179" s="300"/>
      <c r="AJ179" s="300"/>
      <c r="AK179" s="300"/>
      <c r="AL179" s="300"/>
      <c r="AM179" s="300"/>
      <c r="AN179" s="300"/>
      <c r="AO179" s="300"/>
      <c r="AP179" s="300"/>
      <c r="AR179" s="301"/>
      <c r="AS179" s="301"/>
      <c r="AT179" s="301"/>
      <c r="AU179" s="301"/>
      <c r="AV179" s="301"/>
      <c r="AW179" s="301"/>
      <c r="AX179" s="301"/>
      <c r="AY179" s="301"/>
      <c r="AZ179" s="302"/>
      <c r="BA179" s="300"/>
      <c r="BB179" s="300"/>
      <c r="BC179" s="300"/>
      <c r="BD179" s="300"/>
      <c r="BE179" s="300"/>
      <c r="BF179" s="300"/>
      <c r="BG179" s="300"/>
      <c r="BH179" s="300"/>
      <c r="BI179" s="215"/>
      <c r="BJ179" s="303"/>
      <c r="BK179" s="303"/>
      <c r="BL179" s="303"/>
      <c r="BM179" s="303"/>
      <c r="BN179" s="303"/>
      <c r="BO179" s="303"/>
      <c r="BP179" s="303"/>
      <c r="BQ179" s="303"/>
      <c r="BR179" s="303"/>
      <c r="BS179" s="303"/>
      <c r="BT179" s="303"/>
      <c r="BU179" s="303"/>
      <c r="BV179" s="303"/>
      <c r="BW179" s="303"/>
      <c r="BX179" s="303"/>
      <c r="BY179" s="303"/>
      <c r="BZ179" s="303"/>
      <c r="CA179" s="303"/>
      <c r="CB179" s="304"/>
      <c r="CC179" s="297"/>
      <c r="CD179" s="297"/>
      <c r="CE179" s="297"/>
      <c r="CF179" s="297"/>
      <c r="CG179" s="297"/>
      <c r="CH179" s="297"/>
      <c r="CI179" s="297"/>
      <c r="CJ179" s="175"/>
      <c r="CK179" s="305"/>
      <c r="CL179" s="306"/>
      <c r="CM179" s="306"/>
      <c r="CN179" s="306"/>
      <c r="CO179" s="306"/>
      <c r="CP179" s="306"/>
      <c r="CQ179" s="306"/>
      <c r="CR179" s="306"/>
      <c r="CS179" s="306"/>
      <c r="CU179" s="306"/>
      <c r="CV179" s="306"/>
      <c r="CW179" s="306"/>
      <c r="CX179" s="306"/>
      <c r="CY179" s="306"/>
      <c r="CZ179" s="306"/>
      <c r="DA179" s="306"/>
      <c r="DB179" s="306"/>
      <c r="DC179" s="306"/>
      <c r="DE179" s="306"/>
      <c r="DF179" s="306"/>
      <c r="DG179" s="306"/>
      <c r="DH179" s="306"/>
      <c r="DI179" s="306"/>
      <c r="DJ179" s="306"/>
      <c r="DK179" s="232"/>
      <c r="DL179" s="232"/>
      <c r="DN179" s="307">
        <f t="shared" si="16"/>
        <v>99263.374736842117</v>
      </c>
      <c r="DO179" s="307">
        <f t="shared" si="16"/>
        <v>0</v>
      </c>
      <c r="DP179" s="173">
        <f t="shared" si="17"/>
        <v>99263.374736842117</v>
      </c>
    </row>
    <row r="180" spans="1:120">
      <c r="A180" s="168">
        <v>4025</v>
      </c>
      <c r="B180" s="2">
        <v>144464</v>
      </c>
      <c r="C180" s="2" t="s">
        <v>318</v>
      </c>
      <c r="D180" s="175"/>
      <c r="E180" s="267">
        <v>0</v>
      </c>
      <c r="F180" s="267">
        <v>0</v>
      </c>
      <c r="G180" s="267">
        <v>0</v>
      </c>
      <c r="H180" s="267">
        <v>0</v>
      </c>
      <c r="I180" s="267">
        <v>0</v>
      </c>
      <c r="J180" s="267">
        <v>0</v>
      </c>
      <c r="K180" s="267">
        <v>0</v>
      </c>
      <c r="L180" s="267">
        <f t="shared" si="12"/>
        <v>0</v>
      </c>
      <c r="M180" s="267">
        <f t="shared" si="13"/>
        <v>0</v>
      </c>
      <c r="N180" s="175"/>
      <c r="O180" s="297">
        <v>0</v>
      </c>
      <c r="P180" s="297">
        <v>0</v>
      </c>
      <c r="Q180" s="297">
        <v>0</v>
      </c>
      <c r="R180" s="297">
        <v>0</v>
      </c>
      <c r="S180" s="297">
        <v>0</v>
      </c>
      <c r="T180" s="297">
        <v>0</v>
      </c>
      <c r="U180" s="297">
        <v>0</v>
      </c>
      <c r="V180" s="297">
        <f t="shared" si="14"/>
        <v>0</v>
      </c>
      <c r="W180" s="297">
        <f t="shared" si="15"/>
        <v>0</v>
      </c>
      <c r="X180" s="175"/>
      <c r="Y180" s="298"/>
      <c r="Z180" s="298"/>
      <c r="AA180" s="298"/>
      <c r="AB180" s="298"/>
      <c r="AC180" s="298"/>
      <c r="AD180" s="298"/>
      <c r="AE180" s="298"/>
      <c r="AF180" s="299"/>
      <c r="AG180" s="298"/>
      <c r="AH180" s="215"/>
      <c r="AI180" s="300"/>
      <c r="AJ180" s="300"/>
      <c r="AK180" s="300"/>
      <c r="AL180" s="300"/>
      <c r="AM180" s="300"/>
      <c r="AN180" s="300"/>
      <c r="AO180" s="300"/>
      <c r="AP180" s="300"/>
      <c r="AR180" s="301"/>
      <c r="AS180" s="301"/>
      <c r="AT180" s="301"/>
      <c r="AU180" s="301"/>
      <c r="AV180" s="301"/>
      <c r="AW180" s="301"/>
      <c r="AX180" s="301"/>
      <c r="AY180" s="301"/>
      <c r="AZ180" s="302"/>
      <c r="BA180" s="300"/>
      <c r="BB180" s="300"/>
      <c r="BC180" s="300"/>
      <c r="BD180" s="300"/>
      <c r="BE180" s="300"/>
      <c r="BF180" s="300"/>
      <c r="BG180" s="300"/>
      <c r="BH180" s="300"/>
      <c r="BI180" s="215"/>
      <c r="BJ180" s="303"/>
      <c r="BK180" s="303"/>
      <c r="BL180" s="303"/>
      <c r="BM180" s="303"/>
      <c r="BN180" s="303"/>
      <c r="BO180" s="303"/>
      <c r="BP180" s="303"/>
      <c r="BQ180" s="303"/>
      <c r="BR180" s="303"/>
      <c r="BS180" s="303"/>
      <c r="BT180" s="303"/>
      <c r="BU180" s="303"/>
      <c r="BV180" s="303"/>
      <c r="BW180" s="303"/>
      <c r="BX180" s="303"/>
      <c r="BY180" s="303"/>
      <c r="BZ180" s="303"/>
      <c r="CA180" s="303"/>
      <c r="CB180" s="304"/>
      <c r="CC180" s="297"/>
      <c r="CD180" s="297"/>
      <c r="CE180" s="297"/>
      <c r="CF180" s="297"/>
      <c r="CG180" s="297"/>
      <c r="CH180" s="297"/>
      <c r="CI180" s="297"/>
      <c r="CJ180" s="175"/>
      <c r="CK180" s="305"/>
      <c r="CL180" s="306"/>
      <c r="CM180" s="306"/>
      <c r="CN180" s="306"/>
      <c r="CO180" s="306"/>
      <c r="CP180" s="306"/>
      <c r="CQ180" s="306"/>
      <c r="CR180" s="306"/>
      <c r="CS180" s="306"/>
      <c r="CU180" s="306"/>
      <c r="CV180" s="306"/>
      <c r="CW180" s="306"/>
      <c r="CX180" s="306"/>
      <c r="CY180" s="306"/>
      <c r="CZ180" s="306"/>
      <c r="DA180" s="306"/>
      <c r="DB180" s="306"/>
      <c r="DC180" s="306"/>
      <c r="DE180" s="306"/>
      <c r="DF180" s="306"/>
      <c r="DG180" s="306"/>
      <c r="DH180" s="306"/>
      <c r="DI180" s="306"/>
      <c r="DJ180" s="306"/>
      <c r="DK180" s="232"/>
      <c r="DL180" s="232"/>
      <c r="DN180" s="307">
        <f t="shared" si="16"/>
        <v>0</v>
      </c>
      <c r="DO180" s="307">
        <f t="shared" si="16"/>
        <v>0</v>
      </c>
      <c r="DP180" s="173">
        <f t="shared" si="17"/>
        <v>0</v>
      </c>
    </row>
    <row r="181" spans="1:120">
      <c r="A181" s="168">
        <v>2181</v>
      </c>
      <c r="B181" s="2">
        <v>144722</v>
      </c>
      <c r="C181" s="2" t="s">
        <v>319</v>
      </c>
      <c r="D181" s="175"/>
      <c r="E181" s="267">
        <v>0</v>
      </c>
      <c r="F181" s="267">
        <v>0</v>
      </c>
      <c r="G181" s="267">
        <v>28165.800000000003</v>
      </c>
      <c r="H181" s="267">
        <v>0</v>
      </c>
      <c r="I181" s="267">
        <v>0</v>
      </c>
      <c r="J181" s="267">
        <v>202.8</v>
      </c>
      <c r="K181" s="267">
        <v>0</v>
      </c>
      <c r="L181" s="267">
        <f t="shared" si="12"/>
        <v>28368.600000000002</v>
      </c>
      <c r="M181" s="267">
        <f t="shared" si="13"/>
        <v>22694.880000000005</v>
      </c>
      <c r="N181" s="175"/>
      <c r="O181" s="297">
        <v>0</v>
      </c>
      <c r="P181" s="297">
        <v>0</v>
      </c>
      <c r="Q181" s="297">
        <v>25716.600000000002</v>
      </c>
      <c r="R181" s="297">
        <v>0</v>
      </c>
      <c r="S181" s="297">
        <v>0</v>
      </c>
      <c r="T181" s="297">
        <v>306.15000000000003</v>
      </c>
      <c r="U181" s="297">
        <v>0</v>
      </c>
      <c r="V181" s="297">
        <f t="shared" si="14"/>
        <v>26022.750000000004</v>
      </c>
      <c r="W181" s="297">
        <f t="shared" si="15"/>
        <v>20818.200000000004</v>
      </c>
      <c r="X181" s="175"/>
      <c r="Y181" s="298"/>
      <c r="Z181" s="298"/>
      <c r="AA181" s="298"/>
      <c r="AB181" s="298"/>
      <c r="AC181" s="298"/>
      <c r="AD181" s="298"/>
      <c r="AE181" s="298"/>
      <c r="AF181" s="299"/>
      <c r="AG181" s="298"/>
      <c r="AH181" s="215"/>
      <c r="AI181" s="300"/>
      <c r="AJ181" s="300"/>
      <c r="AK181" s="300"/>
      <c r="AL181" s="300"/>
      <c r="AM181" s="300"/>
      <c r="AN181" s="300"/>
      <c r="AO181" s="300"/>
      <c r="AP181" s="300"/>
      <c r="AR181" s="301"/>
      <c r="AS181" s="301"/>
      <c r="AT181" s="301"/>
      <c r="AU181" s="301"/>
      <c r="AV181" s="301"/>
      <c r="AW181" s="301"/>
      <c r="AX181" s="301"/>
      <c r="AY181" s="301"/>
      <c r="AZ181" s="302"/>
      <c r="BA181" s="300"/>
      <c r="BB181" s="300"/>
      <c r="BC181" s="300"/>
      <c r="BD181" s="300"/>
      <c r="BE181" s="300"/>
      <c r="BF181" s="300"/>
      <c r="BG181" s="300"/>
      <c r="BH181" s="300"/>
      <c r="BI181" s="215"/>
      <c r="BJ181" s="303"/>
      <c r="BK181" s="303"/>
      <c r="BL181" s="303"/>
      <c r="BM181" s="303"/>
      <c r="BN181" s="303"/>
      <c r="BO181" s="303"/>
      <c r="BP181" s="303"/>
      <c r="BQ181" s="303"/>
      <c r="BR181" s="303"/>
      <c r="BS181" s="303"/>
      <c r="BT181" s="303"/>
      <c r="BU181" s="303"/>
      <c r="BV181" s="303"/>
      <c r="BW181" s="303"/>
      <c r="BX181" s="303"/>
      <c r="BY181" s="303"/>
      <c r="BZ181" s="303"/>
      <c r="CA181" s="303"/>
      <c r="CB181" s="304"/>
      <c r="CC181" s="297"/>
      <c r="CD181" s="297"/>
      <c r="CE181" s="297"/>
      <c r="CF181" s="297"/>
      <c r="CG181" s="297"/>
      <c r="CH181" s="297"/>
      <c r="CI181" s="297"/>
      <c r="CJ181" s="175"/>
      <c r="CK181" s="305"/>
      <c r="CL181" s="306"/>
      <c r="CM181" s="306"/>
      <c r="CN181" s="306"/>
      <c r="CO181" s="306"/>
      <c r="CP181" s="306"/>
      <c r="CQ181" s="306"/>
      <c r="CR181" s="306"/>
      <c r="CS181" s="306"/>
      <c r="CU181" s="306"/>
      <c r="CV181" s="306"/>
      <c r="CW181" s="306"/>
      <c r="CX181" s="306"/>
      <c r="CY181" s="306"/>
      <c r="CZ181" s="306"/>
      <c r="DA181" s="306"/>
      <c r="DB181" s="306"/>
      <c r="DC181" s="306"/>
      <c r="DE181" s="306"/>
      <c r="DF181" s="306"/>
      <c r="DG181" s="306"/>
      <c r="DH181" s="306"/>
      <c r="DI181" s="306"/>
      <c r="DJ181" s="306"/>
      <c r="DK181" s="232"/>
      <c r="DL181" s="232"/>
      <c r="DN181" s="307">
        <f t="shared" si="16"/>
        <v>54391.350000000006</v>
      </c>
      <c r="DO181" s="307">
        <f t="shared" si="16"/>
        <v>0</v>
      </c>
      <c r="DP181" s="173">
        <f t="shared" si="17"/>
        <v>54391.350000000006</v>
      </c>
    </row>
    <row r="182" spans="1:120">
      <c r="A182" s="168">
        <v>2187</v>
      </c>
      <c r="B182" s="2">
        <v>146268</v>
      </c>
      <c r="C182" s="2" t="s">
        <v>320</v>
      </c>
      <c r="D182" s="175"/>
      <c r="E182" s="267">
        <v>0</v>
      </c>
      <c r="F182" s="267">
        <v>0</v>
      </c>
      <c r="G182" s="267">
        <v>60005.4</v>
      </c>
      <c r="H182" s="267">
        <v>2466.75</v>
      </c>
      <c r="I182" s="267">
        <v>186.44736842105263</v>
      </c>
      <c r="J182" s="267">
        <v>1425.45</v>
      </c>
      <c r="K182" s="267">
        <v>975</v>
      </c>
      <c r="L182" s="267">
        <f t="shared" si="12"/>
        <v>65059.047368421052</v>
      </c>
      <c r="M182" s="267">
        <f t="shared" si="13"/>
        <v>52047.237894736842</v>
      </c>
      <c r="N182" s="175"/>
      <c r="O182" s="297">
        <v>0</v>
      </c>
      <c r="P182" s="297">
        <v>0</v>
      </c>
      <c r="Q182" s="297">
        <v>46534.8</v>
      </c>
      <c r="R182" s="297">
        <v>2915.25</v>
      </c>
      <c r="S182" s="297">
        <v>0</v>
      </c>
      <c r="T182" s="297">
        <v>1415.7</v>
      </c>
      <c r="U182" s="297">
        <v>0</v>
      </c>
      <c r="V182" s="297">
        <f t="shared" si="14"/>
        <v>50865.75</v>
      </c>
      <c r="W182" s="297">
        <f t="shared" si="15"/>
        <v>40692.600000000006</v>
      </c>
      <c r="X182" s="175"/>
      <c r="Y182" s="298"/>
      <c r="Z182" s="298"/>
      <c r="AA182" s="298"/>
      <c r="AB182" s="298"/>
      <c r="AC182" s="298"/>
      <c r="AD182" s="298"/>
      <c r="AE182" s="298"/>
      <c r="AF182" s="299"/>
      <c r="AG182" s="298"/>
      <c r="AH182" s="215"/>
      <c r="AI182" s="300"/>
      <c r="AJ182" s="300"/>
      <c r="AK182" s="300"/>
      <c r="AL182" s="300"/>
      <c r="AM182" s="300"/>
      <c r="AN182" s="300"/>
      <c r="AO182" s="300"/>
      <c r="AP182" s="300"/>
      <c r="AR182" s="301"/>
      <c r="AS182" s="301"/>
      <c r="AT182" s="301"/>
      <c r="AU182" s="301"/>
      <c r="AV182" s="301"/>
      <c r="AW182" s="301"/>
      <c r="AX182" s="301"/>
      <c r="AY182" s="301"/>
      <c r="AZ182" s="302"/>
      <c r="BA182" s="300"/>
      <c r="BB182" s="300"/>
      <c r="BC182" s="300"/>
      <c r="BD182" s="300"/>
      <c r="BE182" s="300"/>
      <c r="BF182" s="300"/>
      <c r="BG182" s="300"/>
      <c r="BH182" s="300"/>
      <c r="BI182" s="215"/>
      <c r="BJ182" s="303"/>
      <c r="BK182" s="303"/>
      <c r="BL182" s="303"/>
      <c r="BM182" s="303"/>
      <c r="BN182" s="303"/>
      <c r="BO182" s="303"/>
      <c r="BP182" s="303"/>
      <c r="BQ182" s="303"/>
      <c r="BR182" s="303"/>
      <c r="BS182" s="303"/>
      <c r="BT182" s="303"/>
      <c r="BU182" s="303"/>
      <c r="BV182" s="303"/>
      <c r="BW182" s="303"/>
      <c r="BX182" s="303"/>
      <c r="BY182" s="303"/>
      <c r="BZ182" s="303"/>
      <c r="CA182" s="303"/>
      <c r="CB182" s="304"/>
      <c r="CC182" s="297"/>
      <c r="CD182" s="297"/>
      <c r="CE182" s="297"/>
      <c r="CF182" s="297"/>
      <c r="CG182" s="297"/>
      <c r="CH182" s="297"/>
      <c r="CI182" s="297"/>
      <c r="CJ182" s="175"/>
      <c r="CK182" s="305"/>
      <c r="CL182" s="306"/>
      <c r="CM182" s="306"/>
      <c r="CN182" s="306"/>
      <c r="CO182" s="306"/>
      <c r="CP182" s="306"/>
      <c r="CQ182" s="306"/>
      <c r="CR182" s="306"/>
      <c r="CS182" s="306"/>
      <c r="CU182" s="306"/>
      <c r="CV182" s="306"/>
      <c r="CW182" s="306"/>
      <c r="CX182" s="306"/>
      <c r="CY182" s="306"/>
      <c r="CZ182" s="306"/>
      <c r="DA182" s="306"/>
      <c r="DB182" s="306"/>
      <c r="DC182" s="306"/>
      <c r="DE182" s="306"/>
      <c r="DF182" s="306"/>
      <c r="DG182" s="306"/>
      <c r="DH182" s="306"/>
      <c r="DI182" s="306"/>
      <c r="DJ182" s="306"/>
      <c r="DK182" s="232"/>
      <c r="DL182" s="232"/>
      <c r="DN182" s="307">
        <f t="shared" si="16"/>
        <v>114949.79736842106</v>
      </c>
      <c r="DO182" s="307">
        <f t="shared" si="16"/>
        <v>975</v>
      </c>
      <c r="DP182" s="173">
        <f t="shared" si="17"/>
        <v>115924.79736842106</v>
      </c>
    </row>
    <row r="183" spans="1:120">
      <c r="A183" s="168">
        <v>3362</v>
      </c>
      <c r="B183" s="2">
        <v>146298</v>
      </c>
      <c r="C183" s="2" t="s">
        <v>321</v>
      </c>
      <c r="D183" s="175"/>
      <c r="E183" s="267">
        <v>0</v>
      </c>
      <c r="F183" s="267">
        <v>0</v>
      </c>
      <c r="G183" s="267">
        <v>0</v>
      </c>
      <c r="H183" s="267">
        <v>0</v>
      </c>
      <c r="I183" s="267">
        <v>0</v>
      </c>
      <c r="J183" s="267">
        <v>0</v>
      </c>
      <c r="K183" s="267">
        <v>0</v>
      </c>
      <c r="L183" s="267">
        <f t="shared" si="12"/>
        <v>0</v>
      </c>
      <c r="M183" s="267">
        <f t="shared" si="13"/>
        <v>0</v>
      </c>
      <c r="N183" s="175"/>
      <c r="O183" s="297">
        <v>0</v>
      </c>
      <c r="P183" s="297">
        <v>0</v>
      </c>
      <c r="Q183" s="297">
        <v>0</v>
      </c>
      <c r="R183" s="297">
        <v>0</v>
      </c>
      <c r="S183" s="297">
        <v>0</v>
      </c>
      <c r="T183" s="297">
        <v>0</v>
      </c>
      <c r="U183" s="297">
        <v>0</v>
      </c>
      <c r="V183" s="297">
        <f t="shared" si="14"/>
        <v>0</v>
      </c>
      <c r="W183" s="297">
        <f t="shared" si="15"/>
        <v>0</v>
      </c>
      <c r="X183" s="175"/>
      <c r="Y183" s="298"/>
      <c r="Z183" s="298"/>
      <c r="AA183" s="298"/>
      <c r="AB183" s="298"/>
      <c r="AC183" s="298"/>
      <c r="AD183" s="298"/>
      <c r="AE183" s="298"/>
      <c r="AF183" s="299"/>
      <c r="AG183" s="298"/>
      <c r="AH183" s="215"/>
      <c r="AI183" s="300"/>
      <c r="AJ183" s="300"/>
      <c r="AK183" s="300"/>
      <c r="AL183" s="300"/>
      <c r="AM183" s="300"/>
      <c r="AN183" s="300"/>
      <c r="AO183" s="300"/>
      <c r="AP183" s="300"/>
      <c r="AR183" s="301"/>
      <c r="AS183" s="301"/>
      <c r="AT183" s="301"/>
      <c r="AU183" s="301"/>
      <c r="AV183" s="301"/>
      <c r="AW183" s="301"/>
      <c r="AX183" s="301"/>
      <c r="AY183" s="301"/>
      <c r="AZ183" s="302"/>
      <c r="BA183" s="300"/>
      <c r="BB183" s="300"/>
      <c r="BC183" s="300"/>
      <c r="BD183" s="300"/>
      <c r="BE183" s="300"/>
      <c r="BF183" s="300"/>
      <c r="BG183" s="300"/>
      <c r="BH183" s="300"/>
      <c r="BI183" s="215"/>
      <c r="BJ183" s="303"/>
      <c r="BK183" s="303"/>
      <c r="BL183" s="303"/>
      <c r="BM183" s="303"/>
      <c r="BN183" s="303"/>
      <c r="BO183" s="303"/>
      <c r="BP183" s="303"/>
      <c r="BQ183" s="303"/>
      <c r="BR183" s="303"/>
      <c r="BS183" s="303"/>
      <c r="BT183" s="303"/>
      <c r="BU183" s="303"/>
      <c r="BV183" s="303"/>
      <c r="BW183" s="303"/>
      <c r="BX183" s="303"/>
      <c r="BY183" s="303"/>
      <c r="BZ183" s="303"/>
      <c r="CA183" s="303"/>
      <c r="CB183" s="304"/>
      <c r="CC183" s="297"/>
      <c r="CD183" s="297"/>
      <c r="CE183" s="297"/>
      <c r="CF183" s="297"/>
      <c r="CG183" s="297"/>
      <c r="CH183" s="297"/>
      <c r="CI183" s="297"/>
      <c r="CJ183" s="175"/>
      <c r="CK183" s="305"/>
      <c r="CL183" s="306"/>
      <c r="CM183" s="306"/>
      <c r="CN183" s="306"/>
      <c r="CO183" s="306"/>
      <c r="CP183" s="306"/>
      <c r="CQ183" s="306"/>
      <c r="CR183" s="306"/>
      <c r="CS183" s="306"/>
      <c r="CU183" s="306"/>
      <c r="CV183" s="306"/>
      <c r="CW183" s="306"/>
      <c r="CX183" s="306"/>
      <c r="CY183" s="306"/>
      <c r="CZ183" s="306"/>
      <c r="DA183" s="306"/>
      <c r="DB183" s="306"/>
      <c r="DC183" s="306"/>
      <c r="DE183" s="306"/>
      <c r="DF183" s="306"/>
      <c r="DG183" s="306"/>
      <c r="DH183" s="306"/>
      <c r="DI183" s="306"/>
      <c r="DJ183" s="306"/>
      <c r="DK183" s="232"/>
      <c r="DL183" s="232"/>
      <c r="DN183" s="307">
        <f t="shared" si="16"/>
        <v>0</v>
      </c>
      <c r="DO183" s="307">
        <f t="shared" si="16"/>
        <v>0</v>
      </c>
      <c r="DP183" s="173">
        <f t="shared" si="17"/>
        <v>0</v>
      </c>
    </row>
    <row r="184" spans="1:120">
      <c r="A184" s="168">
        <v>3380</v>
      </c>
      <c r="B184" s="2">
        <v>151940</v>
      </c>
      <c r="C184" s="2" t="s">
        <v>14</v>
      </c>
      <c r="D184" s="175"/>
      <c r="E184" s="267">
        <v>0</v>
      </c>
      <c r="F184" s="267">
        <v>0</v>
      </c>
      <c r="G184" s="267">
        <v>0</v>
      </c>
      <c r="H184" s="267">
        <v>0</v>
      </c>
      <c r="I184" s="267">
        <v>0</v>
      </c>
      <c r="J184" s="267">
        <v>0</v>
      </c>
      <c r="K184" s="267">
        <v>0</v>
      </c>
      <c r="L184" s="267">
        <f t="shared" si="12"/>
        <v>0</v>
      </c>
      <c r="M184" s="267">
        <f t="shared" si="13"/>
        <v>0</v>
      </c>
      <c r="N184" s="175"/>
      <c r="O184" s="297">
        <v>0</v>
      </c>
      <c r="P184" s="297">
        <v>0</v>
      </c>
      <c r="Q184" s="297">
        <v>0</v>
      </c>
      <c r="R184" s="297">
        <v>0</v>
      </c>
      <c r="S184" s="297">
        <v>0</v>
      </c>
      <c r="T184" s="297">
        <v>0</v>
      </c>
      <c r="U184" s="297">
        <v>0</v>
      </c>
      <c r="V184" s="297">
        <f t="shared" si="14"/>
        <v>0</v>
      </c>
      <c r="W184" s="297">
        <f t="shared" si="15"/>
        <v>0</v>
      </c>
      <c r="X184" s="175"/>
      <c r="Y184" s="298"/>
      <c r="Z184" s="298"/>
      <c r="AA184" s="298"/>
      <c r="AB184" s="298"/>
      <c r="AC184" s="298"/>
      <c r="AD184" s="298"/>
      <c r="AE184" s="298"/>
      <c r="AF184" s="299"/>
      <c r="AG184" s="298"/>
      <c r="AH184" s="215"/>
      <c r="AI184" s="300"/>
      <c r="AJ184" s="300"/>
      <c r="AK184" s="300"/>
      <c r="AL184" s="300"/>
      <c r="AM184" s="300"/>
      <c r="AN184" s="300"/>
      <c r="AO184" s="300"/>
      <c r="AP184" s="300"/>
      <c r="AR184" s="301"/>
      <c r="AS184" s="301"/>
      <c r="AT184" s="301"/>
      <c r="AU184" s="301"/>
      <c r="AV184" s="301"/>
      <c r="AW184" s="301"/>
      <c r="AX184" s="301"/>
      <c r="AY184" s="301"/>
      <c r="AZ184" s="302"/>
      <c r="BA184" s="300"/>
      <c r="BB184" s="300"/>
      <c r="BC184" s="300"/>
      <c r="BD184" s="300"/>
      <c r="BE184" s="300"/>
      <c r="BF184" s="300"/>
      <c r="BG184" s="300"/>
      <c r="BH184" s="300"/>
      <c r="BI184" s="215"/>
      <c r="BJ184" s="303"/>
      <c r="BK184" s="303"/>
      <c r="BL184" s="303"/>
      <c r="BM184" s="303"/>
      <c r="BN184" s="303"/>
      <c r="BO184" s="303"/>
      <c r="BP184" s="303"/>
      <c r="BQ184" s="303"/>
      <c r="BR184" s="303"/>
      <c r="BS184" s="303"/>
      <c r="BT184" s="303"/>
      <c r="BU184" s="303"/>
      <c r="BV184" s="303"/>
      <c r="BW184" s="303"/>
      <c r="BX184" s="303"/>
      <c r="BY184" s="303"/>
      <c r="BZ184" s="303"/>
      <c r="CA184" s="303"/>
      <c r="CB184" s="304"/>
      <c r="CC184" s="297"/>
      <c r="CD184" s="297"/>
      <c r="CE184" s="297"/>
      <c r="CF184" s="297"/>
      <c r="CG184" s="297"/>
      <c r="CH184" s="297"/>
      <c r="CI184" s="297"/>
      <c r="CJ184" s="175"/>
      <c r="CK184" s="305"/>
      <c r="CL184" s="306"/>
      <c r="CM184" s="306"/>
      <c r="CN184" s="306"/>
      <c r="CO184" s="306"/>
      <c r="CP184" s="306"/>
      <c r="CQ184" s="306"/>
      <c r="CR184" s="306"/>
      <c r="CS184" s="306"/>
      <c r="CU184" s="306"/>
      <c r="CV184" s="306"/>
      <c r="CW184" s="306"/>
      <c r="CX184" s="306"/>
      <c r="CY184" s="306"/>
      <c r="CZ184" s="306"/>
      <c r="DA184" s="306"/>
      <c r="DB184" s="306"/>
      <c r="DC184" s="306"/>
      <c r="DE184" s="306"/>
      <c r="DF184" s="306"/>
      <c r="DG184" s="306"/>
      <c r="DH184" s="306"/>
      <c r="DI184" s="306"/>
      <c r="DJ184" s="306"/>
      <c r="DK184" s="232"/>
      <c r="DL184" s="232"/>
      <c r="DN184" s="307">
        <f t="shared" si="16"/>
        <v>0</v>
      </c>
      <c r="DO184" s="307">
        <f t="shared" si="16"/>
        <v>0</v>
      </c>
      <c r="DP184" s="173">
        <f t="shared" si="17"/>
        <v>0</v>
      </c>
    </row>
    <row r="185" spans="1:120">
      <c r="A185" s="168">
        <v>3329</v>
      </c>
      <c r="B185" s="2">
        <v>151937</v>
      </c>
      <c r="C185" s="2" t="s">
        <v>16</v>
      </c>
      <c r="D185" s="175"/>
      <c r="E185" s="267">
        <v>0</v>
      </c>
      <c r="F185" s="267">
        <v>0</v>
      </c>
      <c r="G185" s="267">
        <v>36738.000000000007</v>
      </c>
      <c r="H185" s="267">
        <v>1793.9999999999998</v>
      </c>
      <c r="I185" s="267">
        <v>820.61473684210523</v>
      </c>
      <c r="J185" s="267">
        <v>631.79999999999995</v>
      </c>
      <c r="K185" s="267">
        <v>0</v>
      </c>
      <c r="L185" s="267">
        <f t="shared" si="12"/>
        <v>39984.414736842118</v>
      </c>
      <c r="M185" s="267">
        <f t="shared" si="13"/>
        <v>31987.531789473695</v>
      </c>
      <c r="N185" s="175"/>
      <c r="O185" s="297">
        <v>0</v>
      </c>
      <c r="P185" s="297">
        <v>0</v>
      </c>
      <c r="Q185" s="297">
        <v>46534.8</v>
      </c>
      <c r="R185" s="297">
        <v>896.99999999999989</v>
      </c>
      <c r="S185" s="297">
        <v>410.30736842105262</v>
      </c>
      <c r="T185" s="297">
        <v>758.55</v>
      </c>
      <c r="U185" s="297">
        <v>0</v>
      </c>
      <c r="V185" s="297">
        <f t="shared" si="14"/>
        <v>48600.65736842106</v>
      </c>
      <c r="W185" s="297">
        <f t="shared" si="15"/>
        <v>38880.525894736849</v>
      </c>
      <c r="X185" s="175"/>
      <c r="Y185" s="298"/>
      <c r="Z185" s="298"/>
      <c r="AA185" s="298"/>
      <c r="AB185" s="298"/>
      <c r="AC185" s="298"/>
      <c r="AD185" s="298"/>
      <c r="AE185" s="298"/>
      <c r="AF185" s="299"/>
      <c r="AG185" s="298"/>
      <c r="AH185" s="215"/>
      <c r="AI185" s="300"/>
      <c r="AJ185" s="300"/>
      <c r="AK185" s="300"/>
      <c r="AL185" s="300"/>
      <c r="AM185" s="300"/>
      <c r="AN185" s="300"/>
      <c r="AO185" s="300"/>
      <c r="AP185" s="300"/>
      <c r="AR185" s="301"/>
      <c r="AS185" s="301"/>
      <c r="AT185" s="301"/>
      <c r="AU185" s="301"/>
      <c r="AV185" s="301"/>
      <c r="AW185" s="301"/>
      <c r="AX185" s="301"/>
      <c r="AY185" s="301"/>
      <c r="AZ185" s="302"/>
      <c r="BA185" s="300"/>
      <c r="BB185" s="300"/>
      <c r="BC185" s="300"/>
      <c r="BD185" s="300"/>
      <c r="BE185" s="300"/>
      <c r="BF185" s="300"/>
      <c r="BG185" s="300"/>
      <c r="BH185" s="300"/>
      <c r="BI185" s="215"/>
      <c r="BJ185" s="303"/>
      <c r="BK185" s="303"/>
      <c r="BL185" s="303"/>
      <c r="BM185" s="303"/>
      <c r="BN185" s="303"/>
      <c r="BO185" s="303"/>
      <c r="BP185" s="303"/>
      <c r="BQ185" s="303"/>
      <c r="BR185" s="303"/>
      <c r="BS185" s="303"/>
      <c r="BT185" s="303"/>
      <c r="BU185" s="303"/>
      <c r="BV185" s="303"/>
      <c r="BW185" s="303"/>
      <c r="BX185" s="303"/>
      <c r="BY185" s="303"/>
      <c r="BZ185" s="303"/>
      <c r="CA185" s="303"/>
      <c r="CB185" s="304"/>
      <c r="CC185" s="297"/>
      <c r="CD185" s="297"/>
      <c r="CE185" s="297"/>
      <c r="CF185" s="297"/>
      <c r="CG185" s="297"/>
      <c r="CH185" s="297"/>
      <c r="CI185" s="297"/>
      <c r="CJ185" s="175"/>
      <c r="CK185" s="305"/>
      <c r="CL185" s="306"/>
      <c r="CM185" s="306"/>
      <c r="CN185" s="306"/>
      <c r="CO185" s="306"/>
      <c r="CP185" s="306"/>
      <c r="CQ185" s="306"/>
      <c r="CR185" s="306"/>
      <c r="CS185" s="306"/>
      <c r="CU185" s="306"/>
      <c r="CV185" s="306"/>
      <c r="CW185" s="306"/>
      <c r="CX185" s="306"/>
      <c r="CY185" s="306"/>
      <c r="CZ185" s="306"/>
      <c r="DA185" s="306"/>
      <c r="DB185" s="306"/>
      <c r="DC185" s="306"/>
      <c r="DE185" s="306"/>
      <c r="DF185" s="306"/>
      <c r="DG185" s="306"/>
      <c r="DH185" s="306"/>
      <c r="DI185" s="306"/>
      <c r="DJ185" s="306"/>
      <c r="DK185" s="232"/>
      <c r="DL185" s="232"/>
      <c r="DN185" s="307">
        <f t="shared" si="16"/>
        <v>88585.072105263171</v>
      </c>
      <c r="DO185" s="307">
        <f t="shared" si="16"/>
        <v>0</v>
      </c>
      <c r="DP185" s="173">
        <f t="shared" si="17"/>
        <v>88585.072105263171</v>
      </c>
    </row>
    <row r="186" spans="1:120">
      <c r="A186" s="168">
        <v>3330</v>
      </c>
      <c r="B186" s="2">
        <v>141815</v>
      </c>
      <c r="C186" s="2" t="s">
        <v>322</v>
      </c>
      <c r="D186" s="175"/>
      <c r="E186" s="267">
        <v>0</v>
      </c>
      <c r="F186" s="267">
        <v>0</v>
      </c>
      <c r="G186" s="267">
        <v>57556.2</v>
      </c>
      <c r="H186" s="267">
        <v>0</v>
      </c>
      <c r="I186" s="267">
        <v>0</v>
      </c>
      <c r="J186" s="267">
        <v>2117.6999999999998</v>
      </c>
      <c r="K186" s="267">
        <v>0</v>
      </c>
      <c r="L186" s="267">
        <f t="shared" si="12"/>
        <v>59673.899999999994</v>
      </c>
      <c r="M186" s="267">
        <f t="shared" si="13"/>
        <v>47739.119999999995</v>
      </c>
      <c r="N186" s="175"/>
      <c r="O186" s="297">
        <v>0</v>
      </c>
      <c r="P186" s="297">
        <v>0</v>
      </c>
      <c r="Q186" s="297">
        <v>50208.600000000006</v>
      </c>
      <c r="R186" s="297">
        <v>0</v>
      </c>
      <c r="S186" s="297">
        <v>0</v>
      </c>
      <c r="T186" s="297">
        <v>2624.7</v>
      </c>
      <c r="U186" s="297">
        <v>0</v>
      </c>
      <c r="V186" s="297">
        <f t="shared" si="14"/>
        <v>52833.3</v>
      </c>
      <c r="W186" s="297">
        <f t="shared" si="15"/>
        <v>42266.640000000007</v>
      </c>
      <c r="X186" s="175"/>
      <c r="Y186" s="298"/>
      <c r="Z186" s="298"/>
      <c r="AA186" s="298"/>
      <c r="AB186" s="298"/>
      <c r="AC186" s="298"/>
      <c r="AD186" s="298"/>
      <c r="AE186" s="298"/>
      <c r="AF186" s="299"/>
      <c r="AG186" s="298"/>
      <c r="AH186" s="215"/>
      <c r="AI186" s="300"/>
      <c r="AJ186" s="300"/>
      <c r="AK186" s="300"/>
      <c r="AL186" s="300"/>
      <c r="AM186" s="300"/>
      <c r="AN186" s="300"/>
      <c r="AO186" s="300"/>
      <c r="AP186" s="300"/>
      <c r="AR186" s="301"/>
      <c r="AS186" s="301"/>
      <c r="AT186" s="301"/>
      <c r="AU186" s="301"/>
      <c r="AV186" s="301"/>
      <c r="AW186" s="301"/>
      <c r="AX186" s="301"/>
      <c r="AY186" s="301"/>
      <c r="AZ186" s="302"/>
      <c r="BA186" s="300"/>
      <c r="BB186" s="300"/>
      <c r="BC186" s="300"/>
      <c r="BD186" s="300"/>
      <c r="BE186" s="300"/>
      <c r="BF186" s="300"/>
      <c r="BG186" s="300"/>
      <c r="BH186" s="300"/>
      <c r="BI186" s="215"/>
      <c r="BJ186" s="303"/>
      <c r="BK186" s="303"/>
      <c r="BL186" s="303"/>
      <c r="BM186" s="303"/>
      <c r="BN186" s="303"/>
      <c r="BO186" s="303"/>
      <c r="BP186" s="303"/>
      <c r="BQ186" s="303"/>
      <c r="BR186" s="303"/>
      <c r="BS186" s="303"/>
      <c r="BT186" s="303"/>
      <c r="BU186" s="303"/>
      <c r="BV186" s="303"/>
      <c r="BW186" s="303"/>
      <c r="BX186" s="303"/>
      <c r="BY186" s="303"/>
      <c r="BZ186" s="303"/>
      <c r="CA186" s="303"/>
      <c r="CB186" s="304"/>
      <c r="CC186" s="297"/>
      <c r="CD186" s="297"/>
      <c r="CE186" s="297"/>
      <c r="CF186" s="297"/>
      <c r="CG186" s="297"/>
      <c r="CH186" s="297"/>
      <c r="CI186" s="297"/>
      <c r="CJ186" s="175"/>
      <c r="CK186" s="305"/>
      <c r="CL186" s="306"/>
      <c r="CM186" s="306"/>
      <c r="CN186" s="306"/>
      <c r="CO186" s="306"/>
      <c r="CP186" s="306"/>
      <c r="CQ186" s="306"/>
      <c r="CR186" s="306"/>
      <c r="CS186" s="306"/>
      <c r="CU186" s="306"/>
      <c r="CV186" s="306"/>
      <c r="CW186" s="306"/>
      <c r="CX186" s="306"/>
      <c r="CY186" s="306"/>
      <c r="CZ186" s="306"/>
      <c r="DA186" s="306"/>
      <c r="DB186" s="306"/>
      <c r="DC186" s="306"/>
      <c r="DE186" s="306"/>
      <c r="DF186" s="306"/>
      <c r="DG186" s="306"/>
      <c r="DH186" s="306"/>
      <c r="DI186" s="306"/>
      <c r="DJ186" s="306"/>
      <c r="DK186" s="232"/>
      <c r="DL186" s="232"/>
      <c r="DN186" s="307">
        <f t="shared" si="16"/>
        <v>112507.2</v>
      </c>
      <c r="DO186" s="307">
        <f t="shared" si="16"/>
        <v>0</v>
      </c>
      <c r="DP186" s="173">
        <f t="shared" si="17"/>
        <v>112507.2</v>
      </c>
    </row>
    <row r="187" spans="1:120">
      <c r="A187" s="168">
        <v>3337</v>
      </c>
      <c r="B187" s="2">
        <v>148440</v>
      </c>
      <c r="C187" s="2" t="s">
        <v>323</v>
      </c>
      <c r="D187" s="175"/>
      <c r="E187" s="267">
        <v>0</v>
      </c>
      <c r="F187" s="267">
        <v>0</v>
      </c>
      <c r="G187" s="267">
        <v>0</v>
      </c>
      <c r="H187" s="267">
        <v>0</v>
      </c>
      <c r="I187" s="267">
        <v>0</v>
      </c>
      <c r="J187" s="267">
        <v>0</v>
      </c>
      <c r="K187" s="267">
        <v>0</v>
      </c>
      <c r="L187" s="267">
        <f t="shared" si="12"/>
        <v>0</v>
      </c>
      <c r="M187" s="267">
        <f t="shared" si="13"/>
        <v>0</v>
      </c>
      <c r="N187" s="175"/>
      <c r="O187" s="297">
        <v>0</v>
      </c>
      <c r="P187" s="297">
        <v>0</v>
      </c>
      <c r="Q187" s="297">
        <v>0</v>
      </c>
      <c r="R187" s="297">
        <v>0</v>
      </c>
      <c r="S187" s="297">
        <v>0</v>
      </c>
      <c r="T187" s="297">
        <v>0</v>
      </c>
      <c r="U187" s="297">
        <v>0</v>
      </c>
      <c r="V187" s="297">
        <f t="shared" si="14"/>
        <v>0</v>
      </c>
      <c r="W187" s="297">
        <f t="shared" si="15"/>
        <v>0</v>
      </c>
      <c r="X187" s="175"/>
      <c r="Y187" s="298"/>
      <c r="Z187" s="298"/>
      <c r="AA187" s="298"/>
      <c r="AB187" s="298"/>
      <c r="AC187" s="298"/>
      <c r="AD187" s="298"/>
      <c r="AE187" s="298"/>
      <c r="AF187" s="299"/>
      <c r="AG187" s="298"/>
      <c r="AH187" s="215"/>
      <c r="AI187" s="300"/>
      <c r="AJ187" s="300"/>
      <c r="AK187" s="300"/>
      <c r="AL187" s="300"/>
      <c r="AM187" s="300"/>
      <c r="AN187" s="300"/>
      <c r="AO187" s="300"/>
      <c r="AP187" s="300"/>
      <c r="AR187" s="301"/>
      <c r="AS187" s="301"/>
      <c r="AT187" s="301"/>
      <c r="AU187" s="301"/>
      <c r="AV187" s="301"/>
      <c r="AW187" s="301"/>
      <c r="AX187" s="301"/>
      <c r="AY187" s="301"/>
      <c r="AZ187" s="302"/>
      <c r="BA187" s="300"/>
      <c r="BB187" s="300"/>
      <c r="BC187" s="300"/>
      <c r="BD187" s="300"/>
      <c r="BE187" s="300"/>
      <c r="BF187" s="300"/>
      <c r="BG187" s="300"/>
      <c r="BH187" s="300"/>
      <c r="BI187" s="215"/>
      <c r="BJ187" s="303"/>
      <c r="BK187" s="303"/>
      <c r="BL187" s="303"/>
      <c r="BM187" s="303"/>
      <c r="BN187" s="303"/>
      <c r="BO187" s="303"/>
      <c r="BP187" s="303"/>
      <c r="BQ187" s="303"/>
      <c r="BR187" s="303"/>
      <c r="BS187" s="303"/>
      <c r="BT187" s="303"/>
      <c r="BU187" s="303"/>
      <c r="BV187" s="303"/>
      <c r="BW187" s="303"/>
      <c r="BX187" s="303"/>
      <c r="BY187" s="303"/>
      <c r="BZ187" s="303"/>
      <c r="CA187" s="303"/>
      <c r="CB187" s="304"/>
      <c r="CC187" s="297"/>
      <c r="CD187" s="297"/>
      <c r="CE187" s="297"/>
      <c r="CF187" s="297"/>
      <c r="CG187" s="297"/>
      <c r="CH187" s="297"/>
      <c r="CI187" s="297"/>
      <c r="CJ187" s="175"/>
      <c r="CK187" s="305"/>
      <c r="CL187" s="306"/>
      <c r="CM187" s="306"/>
      <c r="CN187" s="306"/>
      <c r="CO187" s="306"/>
      <c r="CP187" s="306"/>
      <c r="CQ187" s="306"/>
      <c r="CR187" s="306"/>
      <c r="CS187" s="306"/>
      <c r="CU187" s="306"/>
      <c r="CV187" s="306"/>
      <c r="CW187" s="306"/>
      <c r="CX187" s="306"/>
      <c r="CY187" s="306"/>
      <c r="CZ187" s="306"/>
      <c r="DA187" s="306"/>
      <c r="DB187" s="306"/>
      <c r="DC187" s="306"/>
      <c r="DE187" s="306"/>
      <c r="DF187" s="306"/>
      <c r="DG187" s="306"/>
      <c r="DH187" s="306"/>
      <c r="DI187" s="306"/>
      <c r="DJ187" s="306"/>
      <c r="DK187" s="232"/>
      <c r="DL187" s="232"/>
      <c r="DN187" s="307">
        <f t="shared" si="16"/>
        <v>0</v>
      </c>
      <c r="DO187" s="307">
        <f t="shared" si="16"/>
        <v>0</v>
      </c>
      <c r="DP187" s="173">
        <f t="shared" si="17"/>
        <v>0</v>
      </c>
    </row>
    <row r="188" spans="1:120">
      <c r="A188" s="168">
        <v>3406</v>
      </c>
      <c r="B188" s="2">
        <v>151941</v>
      </c>
      <c r="C188" s="2" t="s">
        <v>17</v>
      </c>
      <c r="D188" s="175"/>
      <c r="E188" s="267">
        <v>0</v>
      </c>
      <c r="F188" s="267">
        <v>0</v>
      </c>
      <c r="G188" s="267">
        <v>26941.200000000001</v>
      </c>
      <c r="H188" s="267">
        <v>2691</v>
      </c>
      <c r="I188" s="267">
        <v>895.43999999999994</v>
      </c>
      <c r="J188" s="267">
        <v>932.1</v>
      </c>
      <c r="K188" s="267">
        <v>0</v>
      </c>
      <c r="L188" s="267">
        <f t="shared" si="12"/>
        <v>31459.739999999998</v>
      </c>
      <c r="M188" s="267">
        <f t="shared" si="13"/>
        <v>25167.792000000001</v>
      </c>
      <c r="N188" s="175"/>
      <c r="O188" s="297">
        <v>0</v>
      </c>
      <c r="P188" s="297">
        <v>0</v>
      </c>
      <c r="Q188" s="297">
        <v>12246</v>
      </c>
      <c r="R188" s="297">
        <v>1345.5</v>
      </c>
      <c r="S188" s="297">
        <v>373.1</v>
      </c>
      <c r="T188" s="297">
        <v>448.5</v>
      </c>
      <c r="U188" s="297">
        <v>0</v>
      </c>
      <c r="V188" s="297">
        <f t="shared" si="14"/>
        <v>14413.1</v>
      </c>
      <c r="W188" s="297">
        <f t="shared" si="15"/>
        <v>11530.480000000001</v>
      </c>
      <c r="X188" s="175"/>
      <c r="Y188" s="298"/>
      <c r="Z188" s="298"/>
      <c r="AA188" s="298"/>
      <c r="AB188" s="298"/>
      <c r="AC188" s="298"/>
      <c r="AD188" s="298"/>
      <c r="AE188" s="298"/>
      <c r="AF188" s="299"/>
      <c r="AG188" s="298"/>
      <c r="AH188" s="215"/>
      <c r="AI188" s="300"/>
      <c r="AJ188" s="300"/>
      <c r="AK188" s="300"/>
      <c r="AL188" s="300"/>
      <c r="AM188" s="300"/>
      <c r="AN188" s="300"/>
      <c r="AO188" s="300"/>
      <c r="AP188" s="300"/>
      <c r="AR188" s="301"/>
      <c r="AS188" s="301"/>
      <c r="AT188" s="301"/>
      <c r="AU188" s="301"/>
      <c r="AV188" s="301"/>
      <c r="AW188" s="301"/>
      <c r="AX188" s="301"/>
      <c r="AY188" s="301"/>
      <c r="AZ188" s="302"/>
      <c r="BA188" s="300"/>
      <c r="BB188" s="300"/>
      <c r="BC188" s="300"/>
      <c r="BD188" s="300"/>
      <c r="BE188" s="300"/>
      <c r="BF188" s="300"/>
      <c r="BG188" s="300"/>
      <c r="BH188" s="300"/>
      <c r="BI188" s="215"/>
      <c r="BJ188" s="303"/>
      <c r="BK188" s="303"/>
      <c r="BL188" s="303"/>
      <c r="BM188" s="303"/>
      <c r="BN188" s="303"/>
      <c r="BO188" s="303"/>
      <c r="BP188" s="303"/>
      <c r="BQ188" s="303"/>
      <c r="BR188" s="303"/>
      <c r="BS188" s="303"/>
      <c r="BT188" s="303"/>
      <c r="BU188" s="303"/>
      <c r="BV188" s="303"/>
      <c r="BW188" s="303"/>
      <c r="BX188" s="303"/>
      <c r="BY188" s="303"/>
      <c r="BZ188" s="303"/>
      <c r="CA188" s="303"/>
      <c r="CB188" s="304"/>
      <c r="CC188" s="297"/>
      <c r="CD188" s="297"/>
      <c r="CE188" s="297"/>
      <c r="CF188" s="297"/>
      <c r="CG188" s="297"/>
      <c r="CH188" s="297"/>
      <c r="CI188" s="297"/>
      <c r="CJ188" s="175"/>
      <c r="CK188" s="305"/>
      <c r="CL188" s="306"/>
      <c r="CM188" s="306"/>
      <c r="CN188" s="306"/>
      <c r="CO188" s="306"/>
      <c r="CP188" s="306"/>
      <c r="CQ188" s="306"/>
      <c r="CR188" s="306"/>
      <c r="CS188" s="306"/>
      <c r="CU188" s="306"/>
      <c r="CV188" s="306"/>
      <c r="CW188" s="306"/>
      <c r="CX188" s="306"/>
      <c r="CY188" s="306"/>
      <c r="CZ188" s="306"/>
      <c r="DA188" s="306"/>
      <c r="DB188" s="306"/>
      <c r="DC188" s="306"/>
      <c r="DE188" s="306"/>
      <c r="DF188" s="306"/>
      <c r="DG188" s="306"/>
      <c r="DH188" s="306"/>
      <c r="DI188" s="306"/>
      <c r="DJ188" s="306"/>
      <c r="DK188" s="232"/>
      <c r="DL188" s="232"/>
      <c r="DN188" s="307">
        <f t="shared" si="16"/>
        <v>45872.84</v>
      </c>
      <c r="DO188" s="307">
        <f t="shared" si="16"/>
        <v>0</v>
      </c>
      <c r="DP188" s="173">
        <f t="shared" si="17"/>
        <v>45872.84</v>
      </c>
    </row>
    <row r="189" spans="1:120">
      <c r="A189" s="168">
        <v>2059</v>
      </c>
      <c r="B189" s="2">
        <v>138432</v>
      </c>
      <c r="C189" s="2" t="s">
        <v>324</v>
      </c>
      <c r="D189" s="175"/>
      <c r="E189" s="267">
        <v>0</v>
      </c>
      <c r="F189" s="267">
        <v>0</v>
      </c>
      <c r="G189" s="267">
        <v>15919.8</v>
      </c>
      <c r="H189" s="267">
        <v>672.75</v>
      </c>
      <c r="I189" s="267">
        <v>223.85999999999999</v>
      </c>
      <c r="J189" s="267">
        <v>797.55</v>
      </c>
      <c r="K189" s="267">
        <v>0</v>
      </c>
      <c r="L189" s="267">
        <f t="shared" si="12"/>
        <v>17613.96</v>
      </c>
      <c r="M189" s="267">
        <f t="shared" si="13"/>
        <v>14091.168</v>
      </c>
      <c r="N189" s="175"/>
      <c r="O189" s="297">
        <v>0</v>
      </c>
      <c r="P189" s="297">
        <v>0</v>
      </c>
      <c r="Q189" s="297">
        <v>13470.6</v>
      </c>
      <c r="R189" s="297">
        <v>1793.9999999999998</v>
      </c>
      <c r="S189" s="297">
        <v>708.78736842105263</v>
      </c>
      <c r="T189" s="297">
        <v>354.9</v>
      </c>
      <c r="U189" s="297">
        <v>0</v>
      </c>
      <c r="V189" s="297">
        <f t="shared" si="14"/>
        <v>16328.287368421052</v>
      </c>
      <c r="W189" s="297">
        <f t="shared" si="15"/>
        <v>13062.629894736841</v>
      </c>
      <c r="X189" s="175"/>
      <c r="Y189" s="298"/>
      <c r="Z189" s="298"/>
      <c r="AA189" s="298"/>
      <c r="AB189" s="298"/>
      <c r="AC189" s="298"/>
      <c r="AD189" s="298"/>
      <c r="AE189" s="298"/>
      <c r="AF189" s="299"/>
      <c r="AG189" s="298"/>
      <c r="AH189" s="215"/>
      <c r="AI189" s="300"/>
      <c r="AJ189" s="300"/>
      <c r="AK189" s="300"/>
      <c r="AL189" s="300"/>
      <c r="AM189" s="300"/>
      <c r="AN189" s="300"/>
      <c r="AO189" s="300"/>
      <c r="AP189" s="300"/>
      <c r="AR189" s="301"/>
      <c r="AS189" s="301"/>
      <c r="AT189" s="301"/>
      <c r="AU189" s="301"/>
      <c r="AV189" s="301"/>
      <c r="AW189" s="301"/>
      <c r="AX189" s="301"/>
      <c r="AY189" s="301"/>
      <c r="AZ189" s="302"/>
      <c r="BA189" s="300"/>
      <c r="BB189" s="300"/>
      <c r="BC189" s="300"/>
      <c r="BD189" s="300"/>
      <c r="BE189" s="300"/>
      <c r="BF189" s="300"/>
      <c r="BG189" s="300"/>
      <c r="BH189" s="300"/>
      <c r="BI189" s="215"/>
      <c r="BJ189" s="303"/>
      <c r="BK189" s="303"/>
      <c r="BL189" s="303"/>
      <c r="BM189" s="303"/>
      <c r="BN189" s="303"/>
      <c r="BO189" s="303"/>
      <c r="BP189" s="303"/>
      <c r="BQ189" s="303"/>
      <c r="BR189" s="303"/>
      <c r="BS189" s="303"/>
      <c r="BT189" s="303"/>
      <c r="BU189" s="303"/>
      <c r="BV189" s="303"/>
      <c r="BW189" s="303"/>
      <c r="BX189" s="303"/>
      <c r="BY189" s="303"/>
      <c r="BZ189" s="303"/>
      <c r="CA189" s="303"/>
      <c r="CB189" s="304"/>
      <c r="CC189" s="297"/>
      <c r="CD189" s="297"/>
      <c r="CE189" s="297"/>
      <c r="CF189" s="297"/>
      <c r="CG189" s="297"/>
      <c r="CH189" s="297"/>
      <c r="CI189" s="297"/>
      <c r="CJ189" s="175"/>
      <c r="CK189" s="305"/>
      <c r="CL189" s="306"/>
      <c r="CM189" s="306"/>
      <c r="CN189" s="306"/>
      <c r="CO189" s="306"/>
      <c r="CP189" s="306"/>
      <c r="CQ189" s="306"/>
      <c r="CR189" s="306"/>
      <c r="CS189" s="306"/>
      <c r="CU189" s="306"/>
      <c r="CV189" s="306"/>
      <c r="CW189" s="306"/>
      <c r="CX189" s="306"/>
      <c r="CY189" s="306"/>
      <c r="CZ189" s="306"/>
      <c r="DA189" s="306"/>
      <c r="DB189" s="306"/>
      <c r="DC189" s="306"/>
      <c r="DE189" s="306"/>
      <c r="DF189" s="306"/>
      <c r="DG189" s="306"/>
      <c r="DH189" s="306"/>
      <c r="DI189" s="306"/>
      <c r="DJ189" s="306"/>
      <c r="DK189" s="232"/>
      <c r="DL189" s="232"/>
      <c r="DN189" s="307">
        <f t="shared" si="16"/>
        <v>33942.247368421049</v>
      </c>
      <c r="DO189" s="307">
        <f t="shared" si="16"/>
        <v>0</v>
      </c>
      <c r="DP189" s="173">
        <f t="shared" si="17"/>
        <v>33942.247368421049</v>
      </c>
    </row>
    <row r="190" spans="1:120">
      <c r="A190" s="168">
        <v>2154</v>
      </c>
      <c r="B190" s="2">
        <v>141669</v>
      </c>
      <c r="C190" s="2" t="s">
        <v>325</v>
      </c>
      <c r="D190" s="175"/>
      <c r="E190" s="267">
        <v>0</v>
      </c>
      <c r="F190" s="267">
        <v>0</v>
      </c>
      <c r="G190" s="267">
        <v>0</v>
      </c>
      <c r="H190" s="267">
        <v>0</v>
      </c>
      <c r="I190" s="267">
        <v>0</v>
      </c>
      <c r="J190" s="267">
        <v>0</v>
      </c>
      <c r="K190" s="267">
        <v>0</v>
      </c>
      <c r="L190" s="267">
        <f t="shared" si="12"/>
        <v>0</v>
      </c>
      <c r="M190" s="267">
        <f t="shared" si="13"/>
        <v>0</v>
      </c>
      <c r="N190" s="175"/>
      <c r="O190" s="297">
        <v>0</v>
      </c>
      <c r="P190" s="297">
        <v>0</v>
      </c>
      <c r="Q190" s="297">
        <v>0</v>
      </c>
      <c r="R190" s="297">
        <v>0</v>
      </c>
      <c r="S190" s="297">
        <v>0</v>
      </c>
      <c r="T190" s="297">
        <v>0</v>
      </c>
      <c r="U190" s="297">
        <v>0</v>
      </c>
      <c r="V190" s="297">
        <f t="shared" si="14"/>
        <v>0</v>
      </c>
      <c r="W190" s="297">
        <f t="shared" si="15"/>
        <v>0</v>
      </c>
      <c r="X190" s="175"/>
      <c r="Y190" s="298"/>
      <c r="Z190" s="298"/>
      <c r="AA190" s="298"/>
      <c r="AB190" s="298"/>
      <c r="AC190" s="298"/>
      <c r="AD190" s="298"/>
      <c r="AE190" s="298"/>
      <c r="AF190" s="299"/>
      <c r="AG190" s="298"/>
      <c r="AH190" s="215"/>
      <c r="AI190" s="300"/>
      <c r="AJ190" s="300"/>
      <c r="AK190" s="300"/>
      <c r="AL190" s="300"/>
      <c r="AM190" s="300"/>
      <c r="AN190" s="300"/>
      <c r="AO190" s="300"/>
      <c r="AP190" s="300"/>
      <c r="AR190" s="301"/>
      <c r="AS190" s="301"/>
      <c r="AT190" s="301"/>
      <c r="AU190" s="301"/>
      <c r="AV190" s="301"/>
      <c r="AW190" s="301"/>
      <c r="AX190" s="301"/>
      <c r="AY190" s="301"/>
      <c r="AZ190" s="302"/>
      <c r="BA190" s="300"/>
      <c r="BB190" s="300"/>
      <c r="BC190" s="300"/>
      <c r="BD190" s="300"/>
      <c r="BE190" s="300"/>
      <c r="BF190" s="300"/>
      <c r="BG190" s="300"/>
      <c r="BH190" s="300"/>
      <c r="BI190" s="215"/>
      <c r="BJ190" s="303"/>
      <c r="BK190" s="303"/>
      <c r="BL190" s="303"/>
      <c r="BM190" s="303"/>
      <c r="BN190" s="303"/>
      <c r="BO190" s="303"/>
      <c r="BP190" s="303"/>
      <c r="BQ190" s="303"/>
      <c r="BR190" s="303"/>
      <c r="BS190" s="303"/>
      <c r="BT190" s="303"/>
      <c r="BU190" s="303"/>
      <c r="BV190" s="303"/>
      <c r="BW190" s="303"/>
      <c r="BX190" s="303"/>
      <c r="BY190" s="303"/>
      <c r="BZ190" s="303"/>
      <c r="CA190" s="303"/>
      <c r="CB190" s="304"/>
      <c r="CC190" s="297"/>
      <c r="CD190" s="297"/>
      <c r="CE190" s="297"/>
      <c r="CF190" s="297"/>
      <c r="CG190" s="297"/>
      <c r="CH190" s="297"/>
      <c r="CI190" s="297"/>
      <c r="CJ190" s="175"/>
      <c r="CK190" s="305"/>
      <c r="CL190" s="306"/>
      <c r="CM190" s="306"/>
      <c r="CN190" s="306"/>
      <c r="CO190" s="306"/>
      <c r="CP190" s="306"/>
      <c r="CQ190" s="306"/>
      <c r="CR190" s="306"/>
      <c r="CS190" s="306"/>
      <c r="CU190" s="306"/>
      <c r="CV190" s="306"/>
      <c r="CW190" s="306"/>
      <c r="CX190" s="306"/>
      <c r="CY190" s="306"/>
      <c r="CZ190" s="306"/>
      <c r="DA190" s="306"/>
      <c r="DB190" s="306"/>
      <c r="DC190" s="306"/>
      <c r="DE190" s="306"/>
      <c r="DF190" s="306"/>
      <c r="DG190" s="306"/>
      <c r="DH190" s="306"/>
      <c r="DI190" s="306"/>
      <c r="DJ190" s="306"/>
      <c r="DK190" s="232"/>
      <c r="DL190" s="232"/>
      <c r="DN190" s="307">
        <f t="shared" si="16"/>
        <v>0</v>
      </c>
      <c r="DO190" s="307">
        <f t="shared" si="16"/>
        <v>0</v>
      </c>
      <c r="DP190" s="173">
        <f t="shared" si="17"/>
        <v>0</v>
      </c>
    </row>
    <row r="191" spans="1:120">
      <c r="A191" s="168">
        <v>4663</v>
      </c>
      <c r="B191" s="2">
        <v>147707</v>
      </c>
      <c r="C191" s="2" t="s">
        <v>326</v>
      </c>
      <c r="D191" s="175"/>
      <c r="E191" s="267">
        <v>0</v>
      </c>
      <c r="F191" s="267">
        <v>0</v>
      </c>
      <c r="G191" s="267">
        <v>0</v>
      </c>
      <c r="H191" s="267">
        <v>0</v>
      </c>
      <c r="I191" s="267">
        <v>0</v>
      </c>
      <c r="J191" s="267">
        <v>0</v>
      </c>
      <c r="K191" s="267">
        <v>0</v>
      </c>
      <c r="L191" s="267">
        <f t="shared" si="12"/>
        <v>0</v>
      </c>
      <c r="M191" s="267">
        <f t="shared" si="13"/>
        <v>0</v>
      </c>
      <c r="N191" s="175"/>
      <c r="O191" s="297">
        <v>0</v>
      </c>
      <c r="P191" s="297">
        <v>0</v>
      </c>
      <c r="Q191" s="297">
        <v>0</v>
      </c>
      <c r="R191" s="297">
        <v>0</v>
      </c>
      <c r="S191" s="297">
        <v>0</v>
      </c>
      <c r="T191" s="297">
        <v>0</v>
      </c>
      <c r="U191" s="297">
        <v>0</v>
      </c>
      <c r="V191" s="297">
        <f t="shared" si="14"/>
        <v>0</v>
      </c>
      <c r="W191" s="297">
        <f t="shared" si="15"/>
        <v>0</v>
      </c>
      <c r="X191" s="175"/>
      <c r="Y191" s="298"/>
      <c r="Z191" s="298"/>
      <c r="AA191" s="298"/>
      <c r="AB191" s="298"/>
      <c r="AC191" s="298"/>
      <c r="AD191" s="298"/>
      <c r="AE191" s="298"/>
      <c r="AF191" s="299"/>
      <c r="AG191" s="298"/>
      <c r="AH191" s="215"/>
      <c r="AI191" s="300"/>
      <c r="AJ191" s="300"/>
      <c r="AK191" s="300"/>
      <c r="AL191" s="300"/>
      <c r="AM191" s="300"/>
      <c r="AN191" s="300"/>
      <c r="AO191" s="300"/>
      <c r="AP191" s="300"/>
      <c r="AR191" s="301"/>
      <c r="AS191" s="301"/>
      <c r="AT191" s="301"/>
      <c r="AU191" s="301"/>
      <c r="AV191" s="301"/>
      <c r="AW191" s="301"/>
      <c r="AX191" s="301"/>
      <c r="AY191" s="301"/>
      <c r="AZ191" s="302"/>
      <c r="BA191" s="300"/>
      <c r="BB191" s="300"/>
      <c r="BC191" s="300"/>
      <c r="BD191" s="300"/>
      <c r="BE191" s="300"/>
      <c r="BF191" s="300"/>
      <c r="BG191" s="300"/>
      <c r="BH191" s="300"/>
      <c r="BI191" s="215"/>
      <c r="BJ191" s="303"/>
      <c r="BK191" s="303"/>
      <c r="BL191" s="303"/>
      <c r="BM191" s="303"/>
      <c r="BN191" s="303"/>
      <c r="BO191" s="303"/>
      <c r="BP191" s="303"/>
      <c r="BQ191" s="303"/>
      <c r="BR191" s="303"/>
      <c r="BS191" s="303"/>
      <c r="BT191" s="303"/>
      <c r="BU191" s="303"/>
      <c r="BV191" s="303"/>
      <c r="BW191" s="303"/>
      <c r="BX191" s="303"/>
      <c r="BY191" s="303"/>
      <c r="BZ191" s="303"/>
      <c r="CA191" s="303"/>
      <c r="CB191" s="304"/>
      <c r="CC191" s="297"/>
      <c r="CD191" s="297"/>
      <c r="CE191" s="297"/>
      <c r="CF191" s="297"/>
      <c r="CG191" s="297"/>
      <c r="CH191" s="297"/>
      <c r="CI191" s="297"/>
      <c r="CJ191" s="175"/>
      <c r="CK191" s="305"/>
      <c r="CL191" s="306"/>
      <c r="CM191" s="306"/>
      <c r="CN191" s="306"/>
      <c r="CO191" s="306"/>
      <c r="CP191" s="306"/>
      <c r="CQ191" s="306"/>
      <c r="CR191" s="306"/>
      <c r="CS191" s="306"/>
      <c r="CU191" s="306"/>
      <c r="CV191" s="306"/>
      <c r="CW191" s="306"/>
      <c r="CX191" s="306"/>
      <c r="CY191" s="306"/>
      <c r="CZ191" s="306"/>
      <c r="DA191" s="306"/>
      <c r="DB191" s="306"/>
      <c r="DC191" s="306"/>
      <c r="DE191" s="306"/>
      <c r="DF191" s="306"/>
      <c r="DG191" s="306"/>
      <c r="DH191" s="306"/>
      <c r="DI191" s="306"/>
      <c r="DJ191" s="306"/>
      <c r="DK191" s="232"/>
      <c r="DL191" s="232"/>
      <c r="DN191" s="307">
        <f t="shared" si="16"/>
        <v>0</v>
      </c>
      <c r="DO191" s="307">
        <f t="shared" si="16"/>
        <v>0</v>
      </c>
      <c r="DP191" s="173">
        <f t="shared" si="17"/>
        <v>0</v>
      </c>
    </row>
    <row r="192" spans="1:120">
      <c r="A192" s="168">
        <v>3342</v>
      </c>
      <c r="B192" s="2">
        <v>151938</v>
      </c>
      <c r="C192" s="2" t="s">
        <v>18</v>
      </c>
      <c r="D192" s="175"/>
      <c r="E192" s="267">
        <v>0</v>
      </c>
      <c r="F192" s="267">
        <v>0</v>
      </c>
      <c r="G192" s="267">
        <v>0</v>
      </c>
      <c r="H192" s="267">
        <v>0</v>
      </c>
      <c r="I192" s="267">
        <v>0</v>
      </c>
      <c r="J192" s="267">
        <v>0</v>
      </c>
      <c r="K192" s="267">
        <v>0</v>
      </c>
      <c r="L192" s="267">
        <f t="shared" si="12"/>
        <v>0</v>
      </c>
      <c r="M192" s="267">
        <f t="shared" si="13"/>
        <v>0</v>
      </c>
      <c r="N192" s="175"/>
      <c r="O192" s="297">
        <v>0</v>
      </c>
      <c r="P192" s="297">
        <v>0</v>
      </c>
      <c r="Q192" s="297">
        <v>0</v>
      </c>
      <c r="R192" s="297">
        <v>0</v>
      </c>
      <c r="S192" s="297">
        <v>0</v>
      </c>
      <c r="T192" s="297">
        <v>0</v>
      </c>
      <c r="U192" s="297">
        <v>0</v>
      </c>
      <c r="V192" s="297">
        <f t="shared" si="14"/>
        <v>0</v>
      </c>
      <c r="W192" s="297">
        <f t="shared" si="15"/>
        <v>0</v>
      </c>
      <c r="X192" s="175"/>
      <c r="Y192" s="298"/>
      <c r="Z192" s="298"/>
      <c r="AA192" s="298"/>
      <c r="AB192" s="298"/>
      <c r="AC192" s="298"/>
      <c r="AD192" s="298"/>
      <c r="AE192" s="298"/>
      <c r="AF192" s="299"/>
      <c r="AG192" s="298"/>
      <c r="AH192" s="215"/>
      <c r="AI192" s="300"/>
      <c r="AJ192" s="300"/>
      <c r="AK192" s="300"/>
      <c r="AL192" s="300"/>
      <c r="AM192" s="300"/>
      <c r="AN192" s="300"/>
      <c r="AO192" s="300"/>
      <c r="AP192" s="300"/>
      <c r="AR192" s="301"/>
      <c r="AS192" s="301"/>
      <c r="AT192" s="301"/>
      <c r="AU192" s="301"/>
      <c r="AV192" s="301"/>
      <c r="AW192" s="301"/>
      <c r="AX192" s="301"/>
      <c r="AY192" s="301"/>
      <c r="AZ192" s="302"/>
      <c r="BA192" s="300"/>
      <c r="BB192" s="300"/>
      <c r="BC192" s="300"/>
      <c r="BD192" s="300"/>
      <c r="BE192" s="300"/>
      <c r="BF192" s="300"/>
      <c r="BG192" s="300"/>
      <c r="BH192" s="300"/>
      <c r="BI192" s="215"/>
      <c r="BJ192" s="303"/>
      <c r="BK192" s="303"/>
      <c r="BL192" s="303"/>
      <c r="BM192" s="303"/>
      <c r="BN192" s="303"/>
      <c r="BO192" s="303"/>
      <c r="BP192" s="303"/>
      <c r="BQ192" s="303"/>
      <c r="BR192" s="303"/>
      <c r="BS192" s="303"/>
      <c r="BT192" s="303"/>
      <c r="BU192" s="303"/>
      <c r="BV192" s="303"/>
      <c r="BW192" s="303"/>
      <c r="BX192" s="303"/>
      <c r="BY192" s="303"/>
      <c r="BZ192" s="303"/>
      <c r="CA192" s="303"/>
      <c r="CB192" s="304"/>
      <c r="CC192" s="297"/>
      <c r="CD192" s="297"/>
      <c r="CE192" s="297"/>
      <c r="CF192" s="297"/>
      <c r="CG192" s="297"/>
      <c r="CH192" s="297"/>
      <c r="CI192" s="297"/>
      <c r="CJ192" s="175"/>
      <c r="CK192" s="305"/>
      <c r="CL192" s="306"/>
      <c r="CM192" s="306"/>
      <c r="CN192" s="306"/>
      <c r="CO192" s="306"/>
      <c r="CP192" s="306"/>
      <c r="CQ192" s="306"/>
      <c r="CR192" s="306"/>
      <c r="CS192" s="306"/>
      <c r="CU192" s="306"/>
      <c r="CV192" s="306"/>
      <c r="CW192" s="306"/>
      <c r="CX192" s="306"/>
      <c r="CY192" s="306"/>
      <c r="CZ192" s="306"/>
      <c r="DA192" s="306"/>
      <c r="DB192" s="306"/>
      <c r="DC192" s="306"/>
      <c r="DE192" s="306"/>
      <c r="DF192" s="306"/>
      <c r="DG192" s="306"/>
      <c r="DH192" s="306"/>
      <c r="DI192" s="306"/>
      <c r="DJ192" s="306"/>
      <c r="DK192" s="232"/>
      <c r="DL192" s="232"/>
      <c r="DN192" s="307">
        <f t="shared" si="16"/>
        <v>0</v>
      </c>
      <c r="DO192" s="307">
        <f t="shared" si="16"/>
        <v>0</v>
      </c>
      <c r="DP192" s="173">
        <f t="shared" si="17"/>
        <v>0</v>
      </c>
    </row>
    <row r="193" spans="1:120">
      <c r="A193" s="168">
        <v>5205</v>
      </c>
      <c r="B193" s="2">
        <v>143434</v>
      </c>
      <c r="C193" s="2" t="s">
        <v>327</v>
      </c>
      <c r="D193" s="175"/>
      <c r="E193" s="267">
        <v>0</v>
      </c>
      <c r="F193" s="267">
        <v>0</v>
      </c>
      <c r="G193" s="267">
        <v>48820.72</v>
      </c>
      <c r="H193" s="267">
        <v>448.49999999999994</v>
      </c>
      <c r="I193" s="267">
        <v>261.06736842105261</v>
      </c>
      <c r="J193" s="267">
        <v>651.04</v>
      </c>
      <c r="K193" s="267">
        <v>0</v>
      </c>
      <c r="L193" s="267">
        <f t="shared" si="12"/>
        <v>50181.327368421058</v>
      </c>
      <c r="M193" s="267">
        <f t="shared" si="13"/>
        <v>40145.061894736849</v>
      </c>
      <c r="N193" s="175"/>
      <c r="O193" s="297">
        <v>0</v>
      </c>
      <c r="P193" s="297">
        <v>0</v>
      </c>
      <c r="Q193" s="297">
        <v>38974.936000000002</v>
      </c>
      <c r="R193" s="297">
        <v>0</v>
      </c>
      <c r="S193" s="297">
        <v>0</v>
      </c>
      <c r="T193" s="297">
        <v>209.989</v>
      </c>
      <c r="U193" s="297">
        <v>0</v>
      </c>
      <c r="V193" s="297">
        <f t="shared" si="14"/>
        <v>39184.925000000003</v>
      </c>
      <c r="W193" s="297">
        <f t="shared" si="15"/>
        <v>31347.940000000002</v>
      </c>
      <c r="X193" s="175"/>
      <c r="Y193" s="298"/>
      <c r="Z193" s="298"/>
      <c r="AA193" s="298"/>
      <c r="AB193" s="298"/>
      <c r="AC193" s="298"/>
      <c r="AD193" s="298"/>
      <c r="AE193" s="298"/>
      <c r="AF193" s="299"/>
      <c r="AG193" s="298"/>
      <c r="AH193" s="215"/>
      <c r="AI193" s="300"/>
      <c r="AJ193" s="300"/>
      <c r="AK193" s="300"/>
      <c r="AL193" s="300"/>
      <c r="AM193" s="300"/>
      <c r="AN193" s="300"/>
      <c r="AO193" s="300"/>
      <c r="AP193" s="300"/>
      <c r="AR193" s="301"/>
      <c r="AS193" s="301"/>
      <c r="AT193" s="301"/>
      <c r="AU193" s="301"/>
      <c r="AV193" s="301"/>
      <c r="AW193" s="301"/>
      <c r="AX193" s="301"/>
      <c r="AY193" s="301"/>
      <c r="AZ193" s="302"/>
      <c r="BA193" s="300"/>
      <c r="BB193" s="300"/>
      <c r="BC193" s="300"/>
      <c r="BD193" s="300"/>
      <c r="BE193" s="300"/>
      <c r="BF193" s="300"/>
      <c r="BG193" s="300"/>
      <c r="BH193" s="300"/>
      <c r="BI193" s="215"/>
      <c r="BJ193" s="303"/>
      <c r="BK193" s="303"/>
      <c r="BL193" s="303"/>
      <c r="BM193" s="303"/>
      <c r="BN193" s="303"/>
      <c r="BO193" s="303"/>
      <c r="BP193" s="303"/>
      <c r="BQ193" s="303"/>
      <c r="BR193" s="303"/>
      <c r="BS193" s="303"/>
      <c r="BT193" s="303"/>
      <c r="BU193" s="303"/>
      <c r="BV193" s="303"/>
      <c r="BW193" s="303"/>
      <c r="BX193" s="303"/>
      <c r="BY193" s="303"/>
      <c r="BZ193" s="303"/>
      <c r="CA193" s="303"/>
      <c r="CB193" s="304"/>
      <c r="CC193" s="297"/>
      <c r="CD193" s="297"/>
      <c r="CE193" s="297"/>
      <c r="CF193" s="297"/>
      <c r="CG193" s="297"/>
      <c r="CH193" s="297"/>
      <c r="CI193" s="297"/>
      <c r="CJ193" s="175"/>
      <c r="CK193" s="305"/>
      <c r="CL193" s="306"/>
      <c r="CM193" s="306"/>
      <c r="CN193" s="306"/>
      <c r="CO193" s="306"/>
      <c r="CP193" s="306"/>
      <c r="CQ193" s="306"/>
      <c r="CR193" s="306"/>
      <c r="CS193" s="306"/>
      <c r="CU193" s="306"/>
      <c r="CV193" s="306"/>
      <c r="CW193" s="306"/>
      <c r="CX193" s="306"/>
      <c r="CY193" s="306"/>
      <c r="CZ193" s="306"/>
      <c r="DA193" s="306"/>
      <c r="DB193" s="306"/>
      <c r="DC193" s="306"/>
      <c r="DE193" s="306"/>
      <c r="DF193" s="306"/>
      <c r="DG193" s="306"/>
      <c r="DH193" s="306"/>
      <c r="DI193" s="306"/>
      <c r="DJ193" s="306"/>
      <c r="DK193" s="232"/>
      <c r="DL193" s="232"/>
      <c r="DN193" s="307">
        <f t="shared" si="16"/>
        <v>89366.252368421061</v>
      </c>
      <c r="DO193" s="307">
        <f t="shared" si="16"/>
        <v>0</v>
      </c>
      <c r="DP193" s="173">
        <f t="shared" si="17"/>
        <v>89366.252368421061</v>
      </c>
    </row>
    <row r="194" spans="1:120">
      <c r="A194" s="168">
        <v>2104</v>
      </c>
      <c r="B194" s="2">
        <v>139126</v>
      </c>
      <c r="C194" s="2" t="s">
        <v>328</v>
      </c>
      <c r="D194" s="175"/>
      <c r="E194" s="267">
        <v>0</v>
      </c>
      <c r="F194" s="267">
        <v>0</v>
      </c>
      <c r="G194" s="267">
        <v>0</v>
      </c>
      <c r="H194" s="267">
        <v>0</v>
      </c>
      <c r="I194" s="267">
        <v>0</v>
      </c>
      <c r="J194" s="267">
        <v>0</v>
      </c>
      <c r="K194" s="267">
        <v>0</v>
      </c>
      <c r="L194" s="267">
        <f t="shared" si="12"/>
        <v>0</v>
      </c>
      <c r="M194" s="267">
        <f t="shared" si="13"/>
        <v>0</v>
      </c>
      <c r="N194" s="175"/>
      <c r="O194" s="297">
        <v>0</v>
      </c>
      <c r="P194" s="297">
        <v>0</v>
      </c>
      <c r="Q194" s="297">
        <v>0</v>
      </c>
      <c r="R194" s="297">
        <v>0</v>
      </c>
      <c r="S194" s="297">
        <v>0</v>
      </c>
      <c r="T194" s="297">
        <v>0</v>
      </c>
      <c r="U194" s="297">
        <v>0</v>
      </c>
      <c r="V194" s="297">
        <f t="shared" si="14"/>
        <v>0</v>
      </c>
      <c r="W194" s="297">
        <f t="shared" si="15"/>
        <v>0</v>
      </c>
      <c r="X194" s="175"/>
      <c r="Y194" s="298"/>
      <c r="Z194" s="298"/>
      <c r="AA194" s="298"/>
      <c r="AB194" s="298"/>
      <c r="AC194" s="298"/>
      <c r="AD194" s="298"/>
      <c r="AE194" s="298"/>
      <c r="AF194" s="299"/>
      <c r="AG194" s="298"/>
      <c r="AH194" s="215"/>
      <c r="AI194" s="300"/>
      <c r="AJ194" s="300"/>
      <c r="AK194" s="300"/>
      <c r="AL194" s="300"/>
      <c r="AM194" s="300"/>
      <c r="AN194" s="300"/>
      <c r="AO194" s="300"/>
      <c r="AP194" s="300"/>
      <c r="AR194" s="301"/>
      <c r="AS194" s="301"/>
      <c r="AT194" s="301"/>
      <c r="AU194" s="301"/>
      <c r="AV194" s="301"/>
      <c r="AW194" s="301"/>
      <c r="AX194" s="301"/>
      <c r="AY194" s="301"/>
      <c r="AZ194" s="302"/>
      <c r="BA194" s="300"/>
      <c r="BB194" s="300"/>
      <c r="BC194" s="300"/>
      <c r="BD194" s="300"/>
      <c r="BE194" s="300"/>
      <c r="BF194" s="300"/>
      <c r="BG194" s="300"/>
      <c r="BH194" s="300"/>
      <c r="BI194" s="215"/>
      <c r="BJ194" s="303"/>
      <c r="BK194" s="303"/>
      <c r="BL194" s="303"/>
      <c r="BM194" s="303"/>
      <c r="BN194" s="303"/>
      <c r="BO194" s="303"/>
      <c r="BP194" s="303"/>
      <c r="BQ194" s="303"/>
      <c r="BR194" s="303"/>
      <c r="BS194" s="303"/>
      <c r="BT194" s="303"/>
      <c r="BU194" s="303"/>
      <c r="BV194" s="303"/>
      <c r="BW194" s="303"/>
      <c r="BX194" s="303"/>
      <c r="BY194" s="303"/>
      <c r="BZ194" s="303"/>
      <c r="CA194" s="303"/>
      <c r="CB194" s="304"/>
      <c r="CC194" s="297"/>
      <c r="CD194" s="297"/>
      <c r="CE194" s="297"/>
      <c r="CF194" s="297"/>
      <c r="CG194" s="297"/>
      <c r="CH194" s="297"/>
      <c r="CI194" s="297"/>
      <c r="CJ194" s="175"/>
      <c r="CK194" s="305"/>
      <c r="CL194" s="306"/>
      <c r="CM194" s="306"/>
      <c r="CN194" s="306"/>
      <c r="CO194" s="306"/>
      <c r="CP194" s="306"/>
      <c r="CQ194" s="306"/>
      <c r="CR194" s="306"/>
      <c r="CS194" s="306"/>
      <c r="CU194" s="306"/>
      <c r="CV194" s="306"/>
      <c r="CW194" s="306"/>
      <c r="CX194" s="306"/>
      <c r="CY194" s="306"/>
      <c r="CZ194" s="306"/>
      <c r="DA194" s="306"/>
      <c r="DB194" s="306"/>
      <c r="DC194" s="306"/>
      <c r="DE194" s="306"/>
      <c r="DF194" s="306"/>
      <c r="DG194" s="306"/>
      <c r="DH194" s="306"/>
      <c r="DI194" s="306"/>
      <c r="DJ194" s="306"/>
      <c r="DK194" s="232"/>
      <c r="DL194" s="232"/>
      <c r="DN194" s="307">
        <f t="shared" si="16"/>
        <v>0</v>
      </c>
      <c r="DO194" s="307">
        <f t="shared" si="16"/>
        <v>0</v>
      </c>
      <c r="DP194" s="173">
        <f t="shared" si="17"/>
        <v>0</v>
      </c>
    </row>
    <row r="195" spans="1:120">
      <c r="A195" s="168">
        <v>2120</v>
      </c>
      <c r="B195" s="2">
        <v>139267</v>
      </c>
      <c r="C195" s="2" t="s">
        <v>329</v>
      </c>
      <c r="D195" s="308"/>
      <c r="E195" s="267">
        <v>0</v>
      </c>
      <c r="F195" s="267">
        <v>0</v>
      </c>
      <c r="G195" s="267">
        <v>0</v>
      </c>
      <c r="H195" s="267">
        <v>0</v>
      </c>
      <c r="I195" s="267">
        <v>0</v>
      </c>
      <c r="J195" s="267">
        <v>0</v>
      </c>
      <c r="K195" s="267">
        <v>0</v>
      </c>
      <c r="L195" s="267">
        <f t="shared" si="12"/>
        <v>0</v>
      </c>
      <c r="M195" s="267">
        <f t="shared" si="13"/>
        <v>0</v>
      </c>
      <c r="N195" s="308"/>
      <c r="O195" s="297">
        <v>0</v>
      </c>
      <c r="P195" s="297">
        <v>0</v>
      </c>
      <c r="Q195" s="297">
        <v>24492.000000000004</v>
      </c>
      <c r="R195" s="297">
        <v>1569.7499999999998</v>
      </c>
      <c r="S195" s="297">
        <v>745.99473684210534</v>
      </c>
      <c r="T195" s="297">
        <v>1039.3499999999999</v>
      </c>
      <c r="U195" s="297">
        <v>0</v>
      </c>
      <c r="V195" s="297">
        <f t="shared" si="14"/>
        <v>27847.094736842108</v>
      </c>
      <c r="W195" s="297">
        <f t="shared" si="15"/>
        <v>22277.675789473687</v>
      </c>
      <c r="X195" s="308"/>
      <c r="Y195" s="312"/>
      <c r="Z195" s="312"/>
      <c r="AA195" s="312"/>
      <c r="AB195" s="312"/>
      <c r="AC195" s="312"/>
      <c r="AD195" s="312"/>
      <c r="AE195" s="312"/>
      <c r="AF195" s="312"/>
      <c r="AG195" s="312"/>
      <c r="AH195" s="161"/>
      <c r="AI195" s="300"/>
      <c r="AJ195" s="300"/>
      <c r="AK195" s="300"/>
      <c r="AL195" s="300"/>
      <c r="AM195" s="300"/>
      <c r="AN195" s="300"/>
      <c r="AO195" s="300"/>
      <c r="AP195" s="300"/>
      <c r="AR195" s="300"/>
      <c r="AS195" s="300"/>
      <c r="AT195" s="300"/>
      <c r="AU195" s="300"/>
      <c r="AV195" s="300"/>
      <c r="AW195" s="300"/>
      <c r="AX195" s="300"/>
      <c r="AY195" s="300"/>
      <c r="AZ195" s="300"/>
      <c r="BA195" s="309"/>
      <c r="BB195" s="309"/>
      <c r="BC195" s="309"/>
      <c r="BD195" s="309"/>
      <c r="BE195" s="309"/>
      <c r="BF195" s="309"/>
      <c r="BG195" s="309"/>
      <c r="BH195" s="309"/>
      <c r="BI195" s="161"/>
      <c r="BJ195" s="310"/>
      <c r="BK195" s="310"/>
      <c r="BL195" s="310"/>
      <c r="BM195" s="310"/>
      <c r="BN195" s="310"/>
      <c r="BO195" s="310"/>
      <c r="BP195" s="310"/>
      <c r="BQ195" s="310"/>
      <c r="BR195" s="310"/>
      <c r="BS195" s="310"/>
      <c r="BT195" s="310"/>
      <c r="BU195" s="310"/>
      <c r="BV195" s="310"/>
      <c r="BW195" s="310"/>
      <c r="BX195" s="310"/>
      <c r="BY195" s="310"/>
      <c r="BZ195" s="310"/>
      <c r="CA195" s="310"/>
      <c r="CB195" s="310"/>
      <c r="CC195" s="310"/>
      <c r="CD195" s="310"/>
      <c r="CE195" s="310"/>
      <c r="CF195" s="310"/>
      <c r="CG195" s="310"/>
      <c r="CH195" s="310"/>
      <c r="CI195" s="310"/>
      <c r="CJ195" s="161"/>
      <c r="CK195" s="311"/>
      <c r="CL195" s="311"/>
      <c r="CM195" s="311"/>
      <c r="CN195" s="311"/>
      <c r="CO195" s="311"/>
      <c r="CP195" s="311"/>
      <c r="CQ195" s="311"/>
      <c r="CR195" s="311"/>
      <c r="CS195" s="311"/>
      <c r="CU195" s="311"/>
      <c r="CV195" s="311"/>
      <c r="CW195" s="311"/>
      <c r="CX195" s="311"/>
      <c r="CY195" s="311"/>
      <c r="CZ195" s="311"/>
      <c r="DA195" s="311"/>
      <c r="DB195" s="311"/>
      <c r="DC195" s="311"/>
      <c r="DE195" s="311"/>
      <c r="DF195" s="311"/>
      <c r="DG195" s="311"/>
      <c r="DH195" s="311"/>
      <c r="DI195" s="311"/>
      <c r="DJ195" s="311"/>
      <c r="DK195" s="161"/>
      <c r="DL195" s="161"/>
      <c r="DN195" s="307">
        <f t="shared" si="16"/>
        <v>27847.094736842108</v>
      </c>
      <c r="DO195" s="307">
        <f t="shared" si="16"/>
        <v>0</v>
      </c>
      <c r="DP195" s="173">
        <f t="shared" si="17"/>
        <v>27847.094736842108</v>
      </c>
    </row>
    <row r="196" spans="1:120">
      <c r="A196" s="168">
        <v>3358</v>
      </c>
      <c r="B196" s="2">
        <v>141820</v>
      </c>
      <c r="C196" s="2" t="s">
        <v>330</v>
      </c>
      <c r="E196" s="267">
        <v>0</v>
      </c>
      <c r="F196" s="267">
        <v>0</v>
      </c>
      <c r="G196" s="267">
        <v>0</v>
      </c>
      <c r="H196" s="267">
        <v>0</v>
      </c>
      <c r="I196" s="267">
        <v>0</v>
      </c>
      <c r="J196" s="267">
        <v>0</v>
      </c>
      <c r="K196" s="267">
        <v>0</v>
      </c>
      <c r="L196" s="267">
        <f t="shared" si="12"/>
        <v>0</v>
      </c>
      <c r="M196" s="267">
        <f t="shared" si="13"/>
        <v>0</v>
      </c>
      <c r="O196" s="297">
        <v>0</v>
      </c>
      <c r="P196" s="297">
        <v>0</v>
      </c>
      <c r="Q196" s="297">
        <v>0</v>
      </c>
      <c r="R196" s="297">
        <v>0</v>
      </c>
      <c r="S196" s="297">
        <v>0</v>
      </c>
      <c r="T196" s="297">
        <v>0</v>
      </c>
      <c r="U196" s="297">
        <v>0</v>
      </c>
      <c r="V196" s="297">
        <f t="shared" si="14"/>
        <v>0</v>
      </c>
      <c r="W196" s="297">
        <f t="shared" si="15"/>
        <v>0</v>
      </c>
      <c r="DN196" s="307">
        <f t="shared" si="16"/>
        <v>0</v>
      </c>
      <c r="DO196" s="307">
        <f t="shared" si="16"/>
        <v>0</v>
      </c>
      <c r="DP196" s="173">
        <f t="shared" ref="DP196:DP230" si="18">SUM(DN196:DO196)</f>
        <v>0</v>
      </c>
    </row>
    <row r="197" spans="1:120">
      <c r="A197" s="168">
        <v>3360</v>
      </c>
      <c r="B197" s="2">
        <v>148266</v>
      </c>
      <c r="C197" s="2" t="s">
        <v>331</v>
      </c>
      <c r="E197" s="267">
        <v>0</v>
      </c>
      <c r="F197" s="267">
        <v>0</v>
      </c>
      <c r="G197" s="267">
        <v>0</v>
      </c>
      <c r="H197" s="267">
        <v>0</v>
      </c>
      <c r="I197" s="267">
        <v>0</v>
      </c>
      <c r="J197" s="267">
        <v>0</v>
      </c>
      <c r="K197" s="267">
        <v>0</v>
      </c>
      <c r="L197" s="267">
        <f t="shared" si="12"/>
        <v>0</v>
      </c>
      <c r="M197" s="267">
        <f t="shared" si="13"/>
        <v>0</v>
      </c>
      <c r="O197" s="297">
        <v>0</v>
      </c>
      <c r="P197" s="297">
        <v>0</v>
      </c>
      <c r="Q197" s="297">
        <v>0</v>
      </c>
      <c r="R197" s="297">
        <v>0</v>
      </c>
      <c r="S197" s="297">
        <v>0</v>
      </c>
      <c r="T197" s="297">
        <v>0</v>
      </c>
      <c r="U197" s="297">
        <v>0</v>
      </c>
      <c r="V197" s="297">
        <f t="shared" si="14"/>
        <v>0</v>
      </c>
      <c r="W197" s="297">
        <f t="shared" si="15"/>
        <v>0</v>
      </c>
      <c r="AP197" s="301"/>
      <c r="DN197" s="307">
        <f t="shared" ref="DN197:DO229" si="19">SUMIFS($E197:$AG197,$E$3:$AG$3,DN$7)</f>
        <v>0</v>
      </c>
      <c r="DO197" s="307">
        <f t="shared" si="19"/>
        <v>0</v>
      </c>
      <c r="DP197" s="173">
        <f t="shared" si="18"/>
        <v>0</v>
      </c>
    </row>
    <row r="198" spans="1:120">
      <c r="A198" s="168">
        <v>2071</v>
      </c>
      <c r="B198" s="2">
        <v>138883</v>
      </c>
      <c r="C198" s="2" t="s">
        <v>332</v>
      </c>
      <c r="E198" s="267">
        <v>0</v>
      </c>
      <c r="F198" s="267">
        <v>0</v>
      </c>
      <c r="G198" s="267">
        <v>0</v>
      </c>
      <c r="H198" s="267">
        <v>0</v>
      </c>
      <c r="I198" s="267">
        <v>0</v>
      </c>
      <c r="J198" s="267">
        <v>0</v>
      </c>
      <c r="K198" s="267">
        <v>0</v>
      </c>
      <c r="L198" s="267">
        <f t="shared" si="12"/>
        <v>0</v>
      </c>
      <c r="M198" s="267">
        <f t="shared" si="13"/>
        <v>0</v>
      </c>
      <c r="O198" s="297">
        <v>0</v>
      </c>
      <c r="P198" s="297">
        <v>0</v>
      </c>
      <c r="Q198" s="297">
        <v>0</v>
      </c>
      <c r="R198" s="297">
        <v>0</v>
      </c>
      <c r="S198" s="297">
        <v>0</v>
      </c>
      <c r="T198" s="297">
        <v>0</v>
      </c>
      <c r="U198" s="297">
        <v>0</v>
      </c>
      <c r="V198" s="297">
        <f t="shared" si="14"/>
        <v>0</v>
      </c>
      <c r="W198" s="297">
        <f t="shared" si="15"/>
        <v>0</v>
      </c>
      <c r="DN198" s="307">
        <f t="shared" si="19"/>
        <v>0</v>
      </c>
      <c r="DO198" s="307">
        <f t="shared" si="19"/>
        <v>0</v>
      </c>
      <c r="DP198" s="173">
        <f t="shared" si="18"/>
        <v>0</v>
      </c>
    </row>
    <row r="199" spans="1:120">
      <c r="A199" s="168">
        <v>3306</v>
      </c>
      <c r="B199" s="2">
        <v>139173</v>
      </c>
      <c r="C199" s="2" t="s">
        <v>333</v>
      </c>
      <c r="E199" s="267">
        <v>0</v>
      </c>
      <c r="F199" s="267">
        <v>0</v>
      </c>
      <c r="G199" s="267">
        <v>46534.8</v>
      </c>
      <c r="H199" s="267">
        <v>1569.7499999999998</v>
      </c>
      <c r="I199" s="267">
        <v>0</v>
      </c>
      <c r="J199" s="267">
        <v>549.9</v>
      </c>
      <c r="K199" s="267">
        <v>0</v>
      </c>
      <c r="L199" s="267">
        <f t="shared" si="12"/>
        <v>48654.450000000004</v>
      </c>
      <c r="M199" s="267">
        <f t="shared" si="13"/>
        <v>38923.560000000005</v>
      </c>
      <c r="O199" s="297">
        <v>0</v>
      </c>
      <c r="P199" s="297">
        <v>0</v>
      </c>
      <c r="Q199" s="297">
        <v>45310.200000000004</v>
      </c>
      <c r="R199" s="297">
        <v>2466.75</v>
      </c>
      <c r="S199" s="297">
        <v>0</v>
      </c>
      <c r="T199" s="297">
        <v>571.34999999999991</v>
      </c>
      <c r="U199" s="297">
        <v>0</v>
      </c>
      <c r="V199" s="297">
        <f t="shared" si="14"/>
        <v>48348.3</v>
      </c>
      <c r="W199" s="297">
        <f t="shared" si="15"/>
        <v>38678.640000000007</v>
      </c>
      <c r="DN199" s="307">
        <f t="shared" si="19"/>
        <v>97002.750000000015</v>
      </c>
      <c r="DO199" s="307">
        <f t="shared" si="19"/>
        <v>0</v>
      </c>
      <c r="DP199" s="173">
        <f t="shared" si="18"/>
        <v>97002.750000000015</v>
      </c>
    </row>
    <row r="200" spans="1:120">
      <c r="A200" s="168">
        <v>2158</v>
      </c>
      <c r="B200" s="2">
        <v>141670</v>
      </c>
      <c r="C200" s="2" t="s">
        <v>334</v>
      </c>
      <c r="E200" s="267">
        <v>0</v>
      </c>
      <c r="F200" s="267">
        <v>0</v>
      </c>
      <c r="G200" s="267">
        <v>0</v>
      </c>
      <c r="H200" s="267">
        <v>0</v>
      </c>
      <c r="I200" s="267">
        <v>0</v>
      </c>
      <c r="J200" s="267">
        <v>0</v>
      </c>
      <c r="K200" s="267">
        <v>0</v>
      </c>
      <c r="L200" s="267">
        <f t="shared" si="12"/>
        <v>0</v>
      </c>
      <c r="M200" s="267">
        <f t="shared" si="13"/>
        <v>0</v>
      </c>
      <c r="O200" s="297">
        <v>0</v>
      </c>
      <c r="P200" s="297">
        <v>0</v>
      </c>
      <c r="Q200" s="297">
        <v>0</v>
      </c>
      <c r="R200" s="297">
        <v>0</v>
      </c>
      <c r="S200" s="297">
        <v>0</v>
      </c>
      <c r="T200" s="297">
        <v>0</v>
      </c>
      <c r="U200" s="297">
        <v>0</v>
      </c>
      <c r="V200" s="297">
        <f t="shared" si="14"/>
        <v>0</v>
      </c>
      <c r="W200" s="297">
        <f t="shared" si="15"/>
        <v>0</v>
      </c>
      <c r="DN200" s="307">
        <f t="shared" si="19"/>
        <v>0</v>
      </c>
      <c r="DO200" s="307">
        <f t="shared" si="19"/>
        <v>0</v>
      </c>
      <c r="DP200" s="173">
        <f t="shared" si="18"/>
        <v>0</v>
      </c>
    </row>
    <row r="201" spans="1:120">
      <c r="A201" s="168">
        <v>3339</v>
      </c>
      <c r="B201" s="2">
        <v>148441</v>
      </c>
      <c r="C201" s="2" t="s">
        <v>335</v>
      </c>
      <c r="E201" s="267">
        <v>0</v>
      </c>
      <c r="F201" s="267">
        <v>0</v>
      </c>
      <c r="G201" s="267">
        <v>0</v>
      </c>
      <c r="H201" s="267">
        <v>0</v>
      </c>
      <c r="I201" s="267">
        <v>0</v>
      </c>
      <c r="J201" s="267">
        <v>0</v>
      </c>
      <c r="K201" s="267">
        <v>0</v>
      </c>
      <c r="L201" s="267">
        <f t="shared" ref="L201:L263" si="20">SUM(E201:K201)</f>
        <v>0</v>
      </c>
      <c r="M201" s="267">
        <f t="shared" ref="M201:M263" si="21">L201*80%</f>
        <v>0</v>
      </c>
      <c r="O201" s="297">
        <v>0</v>
      </c>
      <c r="P201" s="297">
        <v>0</v>
      </c>
      <c r="Q201" s="297">
        <v>0</v>
      </c>
      <c r="R201" s="297">
        <v>0</v>
      </c>
      <c r="S201" s="297">
        <v>0</v>
      </c>
      <c r="T201" s="297">
        <v>0</v>
      </c>
      <c r="U201" s="297">
        <v>0</v>
      </c>
      <c r="V201" s="297">
        <f t="shared" ref="V201:V263" si="22">SUM(O201:U201)</f>
        <v>0</v>
      </c>
      <c r="W201" s="297">
        <f t="shared" ref="W201:W263" si="23">V201*80%</f>
        <v>0</v>
      </c>
      <c r="DN201" s="307">
        <f t="shared" si="19"/>
        <v>0</v>
      </c>
      <c r="DO201" s="307">
        <f t="shared" si="19"/>
        <v>0</v>
      </c>
      <c r="DP201" s="173">
        <f t="shared" si="18"/>
        <v>0</v>
      </c>
    </row>
    <row r="202" spans="1:120">
      <c r="A202" s="168">
        <v>3401</v>
      </c>
      <c r="B202" s="2">
        <v>140528</v>
      </c>
      <c r="C202" s="2" t="s">
        <v>336</v>
      </c>
      <c r="E202" s="267">
        <v>0</v>
      </c>
      <c r="F202" s="267">
        <v>0</v>
      </c>
      <c r="G202" s="267">
        <v>0</v>
      </c>
      <c r="H202" s="267">
        <v>0</v>
      </c>
      <c r="I202" s="267">
        <v>0</v>
      </c>
      <c r="J202" s="267">
        <v>0</v>
      </c>
      <c r="K202" s="267">
        <v>0</v>
      </c>
      <c r="L202" s="267">
        <f t="shared" si="20"/>
        <v>0</v>
      </c>
      <c r="M202" s="267">
        <f t="shared" si="21"/>
        <v>0</v>
      </c>
      <c r="O202" s="297">
        <v>0</v>
      </c>
      <c r="P202" s="297">
        <v>0</v>
      </c>
      <c r="Q202" s="297">
        <v>0</v>
      </c>
      <c r="R202" s="297">
        <v>0</v>
      </c>
      <c r="S202" s="297">
        <v>0</v>
      </c>
      <c r="T202" s="297">
        <v>0</v>
      </c>
      <c r="U202" s="297">
        <v>0</v>
      </c>
      <c r="V202" s="297">
        <f t="shared" si="22"/>
        <v>0</v>
      </c>
      <c r="W202" s="297">
        <f t="shared" si="23"/>
        <v>0</v>
      </c>
      <c r="DN202" s="307">
        <f t="shared" si="19"/>
        <v>0</v>
      </c>
      <c r="DO202" s="307">
        <f t="shared" si="19"/>
        <v>0</v>
      </c>
      <c r="DP202" s="173">
        <f t="shared" si="18"/>
        <v>0</v>
      </c>
    </row>
    <row r="203" spans="1:120">
      <c r="A203" s="168">
        <v>3383</v>
      </c>
      <c r="B203" s="2">
        <v>148973</v>
      </c>
      <c r="C203" s="2" t="s">
        <v>337</v>
      </c>
      <c r="E203" s="267">
        <v>0</v>
      </c>
      <c r="F203" s="267">
        <v>0</v>
      </c>
      <c r="G203" s="267">
        <v>0</v>
      </c>
      <c r="H203" s="267">
        <v>0</v>
      </c>
      <c r="I203" s="267">
        <v>0</v>
      </c>
      <c r="J203" s="267">
        <v>0</v>
      </c>
      <c r="K203" s="267">
        <v>0</v>
      </c>
      <c r="L203" s="267">
        <f t="shared" si="20"/>
        <v>0</v>
      </c>
      <c r="M203" s="267">
        <f t="shared" si="21"/>
        <v>0</v>
      </c>
      <c r="O203" s="297">
        <v>0</v>
      </c>
      <c r="P203" s="297">
        <v>0</v>
      </c>
      <c r="Q203" s="297">
        <v>0</v>
      </c>
      <c r="R203" s="297">
        <v>0</v>
      </c>
      <c r="S203" s="297">
        <v>0</v>
      </c>
      <c r="T203" s="297">
        <v>0</v>
      </c>
      <c r="U203" s="297">
        <v>0</v>
      </c>
      <c r="V203" s="297">
        <f t="shared" si="22"/>
        <v>0</v>
      </c>
      <c r="W203" s="297">
        <f t="shared" si="23"/>
        <v>0</v>
      </c>
      <c r="DN203" s="307">
        <f t="shared" si="19"/>
        <v>0</v>
      </c>
      <c r="DO203" s="307">
        <f t="shared" si="19"/>
        <v>0</v>
      </c>
      <c r="DP203" s="173">
        <f t="shared" si="18"/>
        <v>0</v>
      </c>
    </row>
    <row r="204" spans="1:120">
      <c r="A204" s="168">
        <v>3015</v>
      </c>
      <c r="B204" s="2">
        <v>139041</v>
      </c>
      <c r="C204" s="2" t="s">
        <v>338</v>
      </c>
      <c r="E204" s="267">
        <v>0</v>
      </c>
      <c r="F204" s="267">
        <v>0</v>
      </c>
      <c r="G204" s="267">
        <v>30615</v>
      </c>
      <c r="H204" s="267">
        <v>0</v>
      </c>
      <c r="I204" s="267">
        <v>0</v>
      </c>
      <c r="J204" s="267">
        <v>674.69999999999993</v>
      </c>
      <c r="K204" s="267">
        <v>0</v>
      </c>
      <c r="L204" s="267">
        <f t="shared" si="20"/>
        <v>31289.7</v>
      </c>
      <c r="M204" s="267">
        <f t="shared" si="21"/>
        <v>25031.760000000002</v>
      </c>
      <c r="O204" s="297">
        <v>0</v>
      </c>
      <c r="P204" s="297">
        <v>0</v>
      </c>
      <c r="Q204" s="297">
        <v>19593.600000000002</v>
      </c>
      <c r="R204" s="297">
        <v>896.99999999999989</v>
      </c>
      <c r="S204" s="297">
        <v>298.48</v>
      </c>
      <c r="T204" s="297">
        <v>612.29999999999995</v>
      </c>
      <c r="U204" s="297">
        <v>0</v>
      </c>
      <c r="V204" s="297">
        <f t="shared" si="22"/>
        <v>21401.38</v>
      </c>
      <c r="W204" s="297">
        <f t="shared" si="23"/>
        <v>17121.104000000003</v>
      </c>
      <c r="DN204" s="307">
        <f t="shared" si="19"/>
        <v>52691.080000000009</v>
      </c>
      <c r="DO204" s="307">
        <f t="shared" si="19"/>
        <v>0</v>
      </c>
      <c r="DP204" s="173">
        <f t="shared" si="18"/>
        <v>52691.080000000009</v>
      </c>
    </row>
    <row r="205" spans="1:120">
      <c r="A205" s="168">
        <v>3311</v>
      </c>
      <c r="B205" s="2">
        <v>139174</v>
      </c>
      <c r="C205" s="2" t="s">
        <v>339</v>
      </c>
      <c r="E205" s="267">
        <v>0</v>
      </c>
      <c r="F205" s="267">
        <v>0</v>
      </c>
      <c r="G205" s="267">
        <v>60740.160000000003</v>
      </c>
      <c r="H205" s="267">
        <v>3991.6499999999996</v>
      </c>
      <c r="I205" s="267">
        <v>1328.2360000000001</v>
      </c>
      <c r="J205" s="267">
        <v>4533.75</v>
      </c>
      <c r="K205" s="267">
        <v>0</v>
      </c>
      <c r="L205" s="267">
        <f t="shared" si="20"/>
        <v>70593.796000000002</v>
      </c>
      <c r="M205" s="267">
        <f t="shared" si="21"/>
        <v>56475.036800000002</v>
      </c>
      <c r="O205" s="297">
        <v>0</v>
      </c>
      <c r="P205" s="297">
        <v>0</v>
      </c>
      <c r="Q205" s="297">
        <v>38810.400000000001</v>
      </c>
      <c r="R205" s="297">
        <v>672.75</v>
      </c>
      <c r="S205" s="297">
        <v>223.85999999999999</v>
      </c>
      <c r="T205" s="297">
        <v>2614.9499999999994</v>
      </c>
      <c r="U205" s="297">
        <v>0</v>
      </c>
      <c r="V205" s="297">
        <f t="shared" si="22"/>
        <v>42321.96</v>
      </c>
      <c r="W205" s="297">
        <f t="shared" si="23"/>
        <v>33857.567999999999</v>
      </c>
      <c r="DN205" s="307">
        <f t="shared" si="19"/>
        <v>112915.75599999999</v>
      </c>
      <c r="DO205" s="307">
        <f t="shared" si="19"/>
        <v>0</v>
      </c>
      <c r="DP205" s="173">
        <f t="shared" si="18"/>
        <v>112915.75599999999</v>
      </c>
    </row>
    <row r="206" spans="1:120">
      <c r="A206" s="168">
        <v>2061</v>
      </c>
      <c r="B206" s="2">
        <v>138433</v>
      </c>
      <c r="C206" s="2" t="s">
        <v>340</v>
      </c>
      <c r="E206" s="267">
        <v>0</v>
      </c>
      <c r="F206" s="267">
        <v>0</v>
      </c>
      <c r="G206" s="267">
        <v>0</v>
      </c>
      <c r="H206" s="267">
        <v>0</v>
      </c>
      <c r="I206" s="267">
        <v>0</v>
      </c>
      <c r="J206" s="267">
        <v>0</v>
      </c>
      <c r="K206" s="267">
        <v>0</v>
      </c>
      <c r="L206" s="267">
        <f t="shared" si="20"/>
        <v>0</v>
      </c>
      <c r="M206" s="267">
        <f t="shared" si="21"/>
        <v>0</v>
      </c>
      <c r="O206" s="297">
        <v>0</v>
      </c>
      <c r="P206" s="297">
        <v>0</v>
      </c>
      <c r="Q206" s="297">
        <v>0</v>
      </c>
      <c r="R206" s="297">
        <v>0</v>
      </c>
      <c r="S206" s="297">
        <v>0</v>
      </c>
      <c r="T206" s="297">
        <v>0</v>
      </c>
      <c r="U206" s="297">
        <v>0</v>
      </c>
      <c r="V206" s="297">
        <f t="shared" si="22"/>
        <v>0</v>
      </c>
      <c r="W206" s="297">
        <f t="shared" si="23"/>
        <v>0</v>
      </c>
      <c r="DN206" s="307">
        <f t="shared" si="19"/>
        <v>0</v>
      </c>
      <c r="DO206" s="307">
        <f t="shared" si="19"/>
        <v>0</v>
      </c>
      <c r="DP206" s="173">
        <f t="shared" si="18"/>
        <v>0</v>
      </c>
    </row>
    <row r="207" spans="1:120">
      <c r="A207" s="168">
        <v>3403</v>
      </c>
      <c r="B207" s="2">
        <v>140529</v>
      </c>
      <c r="C207" s="2" t="s">
        <v>341</v>
      </c>
      <c r="E207" s="267">
        <v>0</v>
      </c>
      <c r="F207" s="267">
        <v>0</v>
      </c>
      <c r="G207" s="267">
        <v>0</v>
      </c>
      <c r="H207" s="267">
        <v>0</v>
      </c>
      <c r="I207" s="267">
        <v>0</v>
      </c>
      <c r="J207" s="267">
        <v>0</v>
      </c>
      <c r="K207" s="267">
        <v>0</v>
      </c>
      <c r="L207" s="267">
        <f t="shared" si="20"/>
        <v>0</v>
      </c>
      <c r="M207" s="267">
        <f t="shared" si="21"/>
        <v>0</v>
      </c>
      <c r="O207" s="297">
        <v>0</v>
      </c>
      <c r="P207" s="297">
        <v>0</v>
      </c>
      <c r="Q207" s="297">
        <v>0</v>
      </c>
      <c r="R207" s="297">
        <v>0</v>
      </c>
      <c r="S207" s="297">
        <v>0</v>
      </c>
      <c r="T207" s="297">
        <v>0</v>
      </c>
      <c r="U207" s="297">
        <v>0</v>
      </c>
      <c r="V207" s="297">
        <f t="shared" si="22"/>
        <v>0</v>
      </c>
      <c r="W207" s="297">
        <f t="shared" si="23"/>
        <v>0</v>
      </c>
      <c r="DN207" s="307">
        <f t="shared" si="19"/>
        <v>0</v>
      </c>
      <c r="DO207" s="307">
        <f t="shared" si="19"/>
        <v>0</v>
      </c>
      <c r="DP207" s="173">
        <f t="shared" si="18"/>
        <v>0</v>
      </c>
    </row>
    <row r="208" spans="1:120">
      <c r="A208" s="168">
        <v>3366</v>
      </c>
      <c r="B208" s="2">
        <v>141830</v>
      </c>
      <c r="C208" s="2" t="s">
        <v>342</v>
      </c>
      <c r="E208" s="267">
        <v>0</v>
      </c>
      <c r="F208" s="267">
        <v>0</v>
      </c>
      <c r="G208" s="267">
        <v>12246</v>
      </c>
      <c r="H208" s="267">
        <v>1345.5</v>
      </c>
      <c r="I208" s="267">
        <v>447.71999999999997</v>
      </c>
      <c r="J208" s="267">
        <v>604.5</v>
      </c>
      <c r="K208" s="267">
        <v>0</v>
      </c>
      <c r="L208" s="267">
        <f t="shared" si="20"/>
        <v>14643.72</v>
      </c>
      <c r="M208" s="267">
        <f t="shared" si="21"/>
        <v>11714.976000000001</v>
      </c>
      <c r="O208" s="297">
        <v>0</v>
      </c>
      <c r="P208" s="297">
        <v>0</v>
      </c>
      <c r="Q208" s="297">
        <v>4898.4000000000005</v>
      </c>
      <c r="R208" s="297">
        <v>896.99999999999989</v>
      </c>
      <c r="S208" s="297">
        <v>298.48</v>
      </c>
      <c r="T208" s="297">
        <v>413.4</v>
      </c>
      <c r="U208" s="297">
        <v>0</v>
      </c>
      <c r="V208" s="297">
        <f t="shared" si="22"/>
        <v>6507.2800000000007</v>
      </c>
      <c r="W208" s="297">
        <f t="shared" si="23"/>
        <v>5205.8240000000005</v>
      </c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N208" s="307">
        <f t="shared" si="19"/>
        <v>21151</v>
      </c>
      <c r="DO208" s="307">
        <f t="shared" si="19"/>
        <v>0</v>
      </c>
      <c r="DP208" s="173">
        <f t="shared" si="18"/>
        <v>21151</v>
      </c>
    </row>
    <row r="209" spans="1:120">
      <c r="A209" s="168">
        <v>3385</v>
      </c>
      <c r="B209" s="2">
        <v>150849</v>
      </c>
      <c r="C209" s="2" t="s">
        <v>125</v>
      </c>
      <c r="E209" s="267">
        <v>0</v>
      </c>
      <c r="F209" s="267">
        <v>0</v>
      </c>
      <c r="G209" s="267">
        <v>0</v>
      </c>
      <c r="H209" s="267">
        <v>0</v>
      </c>
      <c r="I209" s="267">
        <v>0</v>
      </c>
      <c r="J209" s="267">
        <v>0</v>
      </c>
      <c r="K209" s="267">
        <v>0</v>
      </c>
      <c r="L209" s="267">
        <f t="shared" si="20"/>
        <v>0</v>
      </c>
      <c r="M209" s="267">
        <f t="shared" si="21"/>
        <v>0</v>
      </c>
      <c r="O209" s="297">
        <v>0</v>
      </c>
      <c r="P209" s="297">
        <v>0</v>
      </c>
      <c r="Q209" s="297">
        <v>0</v>
      </c>
      <c r="R209" s="297">
        <v>0</v>
      </c>
      <c r="S209" s="297">
        <v>0</v>
      </c>
      <c r="T209" s="297">
        <v>0</v>
      </c>
      <c r="U209" s="297">
        <v>0</v>
      </c>
      <c r="V209" s="297">
        <f t="shared" si="22"/>
        <v>0</v>
      </c>
      <c r="W209" s="297">
        <f t="shared" si="23"/>
        <v>0</v>
      </c>
      <c r="DN209" s="307">
        <f t="shared" si="19"/>
        <v>0</v>
      </c>
      <c r="DO209" s="307">
        <f t="shared" si="19"/>
        <v>0</v>
      </c>
      <c r="DP209" s="173">
        <f t="shared" si="18"/>
        <v>0</v>
      </c>
    </row>
    <row r="210" spans="1:120">
      <c r="A210" s="168">
        <v>3365</v>
      </c>
      <c r="B210" s="2">
        <v>151939</v>
      </c>
      <c r="C210" s="2" t="s">
        <v>19</v>
      </c>
      <c r="E210" s="267">
        <v>0</v>
      </c>
      <c r="F210" s="267">
        <v>0</v>
      </c>
      <c r="G210" s="267">
        <v>0</v>
      </c>
      <c r="H210" s="267">
        <v>0</v>
      </c>
      <c r="I210" s="267">
        <v>0</v>
      </c>
      <c r="J210" s="267">
        <v>0</v>
      </c>
      <c r="K210" s="267">
        <v>0</v>
      </c>
      <c r="L210" s="267">
        <f t="shared" si="20"/>
        <v>0</v>
      </c>
      <c r="M210" s="267">
        <f t="shared" si="21"/>
        <v>0</v>
      </c>
      <c r="O210" s="297">
        <v>0</v>
      </c>
      <c r="P210" s="297">
        <v>0</v>
      </c>
      <c r="Q210" s="297">
        <v>0</v>
      </c>
      <c r="R210" s="297">
        <v>0</v>
      </c>
      <c r="S210" s="297">
        <v>0</v>
      </c>
      <c r="T210" s="297">
        <v>0</v>
      </c>
      <c r="U210" s="297">
        <v>0</v>
      </c>
      <c r="V210" s="297">
        <f t="shared" si="22"/>
        <v>0</v>
      </c>
      <c r="W210" s="297">
        <f t="shared" si="23"/>
        <v>0</v>
      </c>
      <c r="DN210" s="307">
        <f t="shared" si="19"/>
        <v>0</v>
      </c>
      <c r="DO210" s="307">
        <f t="shared" si="19"/>
        <v>0</v>
      </c>
      <c r="DP210" s="173">
        <f t="shared" si="18"/>
        <v>0</v>
      </c>
    </row>
    <row r="211" spans="1:120">
      <c r="A211" s="168">
        <v>4616</v>
      </c>
      <c r="B211" s="2">
        <v>141835</v>
      </c>
      <c r="C211" s="2" t="s">
        <v>343</v>
      </c>
      <c r="E211" s="267">
        <v>0</v>
      </c>
      <c r="F211" s="267">
        <v>0</v>
      </c>
      <c r="G211" s="267">
        <v>0</v>
      </c>
      <c r="H211" s="267">
        <v>0</v>
      </c>
      <c r="I211" s="267">
        <v>0</v>
      </c>
      <c r="J211" s="267">
        <v>0</v>
      </c>
      <c r="K211" s="267">
        <v>0</v>
      </c>
      <c r="L211" s="267">
        <f t="shared" si="20"/>
        <v>0</v>
      </c>
      <c r="M211" s="267">
        <f t="shared" si="21"/>
        <v>0</v>
      </c>
      <c r="O211" s="297">
        <v>0</v>
      </c>
      <c r="P211" s="297">
        <v>0</v>
      </c>
      <c r="Q211" s="297">
        <v>0</v>
      </c>
      <c r="R211" s="297">
        <v>0</v>
      </c>
      <c r="S211" s="297">
        <v>0</v>
      </c>
      <c r="T211" s="297">
        <v>0</v>
      </c>
      <c r="U211" s="297">
        <v>0</v>
      </c>
      <c r="V211" s="297">
        <f t="shared" si="22"/>
        <v>0</v>
      </c>
      <c r="W211" s="297">
        <f t="shared" si="23"/>
        <v>0</v>
      </c>
      <c r="DN211" s="307">
        <f t="shared" si="19"/>
        <v>0</v>
      </c>
      <c r="DO211" s="307">
        <f t="shared" si="19"/>
        <v>0</v>
      </c>
      <c r="DP211" s="173">
        <f t="shared" si="18"/>
        <v>0</v>
      </c>
    </row>
    <row r="212" spans="1:120">
      <c r="A212" s="168">
        <v>3314</v>
      </c>
      <c r="B212" s="2">
        <v>142375</v>
      </c>
      <c r="C212" s="2" t="s">
        <v>344</v>
      </c>
      <c r="E212" s="267">
        <v>0</v>
      </c>
      <c r="F212" s="267">
        <v>0</v>
      </c>
      <c r="G212" s="267">
        <v>35513.4</v>
      </c>
      <c r="H212" s="267">
        <v>1793.9999999999998</v>
      </c>
      <c r="I212" s="267">
        <v>596.96</v>
      </c>
      <c r="J212" s="267">
        <v>1903.2</v>
      </c>
      <c r="K212" s="267">
        <v>0</v>
      </c>
      <c r="L212" s="267">
        <f t="shared" si="20"/>
        <v>39807.56</v>
      </c>
      <c r="M212" s="267">
        <f t="shared" si="21"/>
        <v>31846.047999999999</v>
      </c>
      <c r="O212" s="297">
        <v>0</v>
      </c>
      <c r="P212" s="297">
        <v>0</v>
      </c>
      <c r="Q212" s="297">
        <v>30615</v>
      </c>
      <c r="R212" s="297">
        <v>2242.5</v>
      </c>
      <c r="S212" s="297">
        <v>746.2</v>
      </c>
      <c r="T212" s="297">
        <v>1602.8999999999999</v>
      </c>
      <c r="U212" s="297">
        <v>0</v>
      </c>
      <c r="V212" s="297">
        <f t="shared" si="22"/>
        <v>35206.6</v>
      </c>
      <c r="W212" s="297">
        <f t="shared" si="23"/>
        <v>28165.279999999999</v>
      </c>
      <c r="DN212" s="307">
        <f t="shared" si="19"/>
        <v>75014.159999999989</v>
      </c>
      <c r="DO212" s="307">
        <f t="shared" si="19"/>
        <v>0</v>
      </c>
      <c r="DP212" s="173">
        <f t="shared" si="18"/>
        <v>75014.159999999989</v>
      </c>
    </row>
    <row r="213" spans="1:120">
      <c r="A213" s="168">
        <v>2201</v>
      </c>
      <c r="B213" s="2">
        <v>147017</v>
      </c>
      <c r="C213" s="2" t="s">
        <v>345</v>
      </c>
      <c r="E213" s="267">
        <v>0</v>
      </c>
      <c r="F213" s="267">
        <v>0</v>
      </c>
      <c r="G213" s="267">
        <v>0</v>
      </c>
      <c r="H213" s="267">
        <v>0</v>
      </c>
      <c r="I213" s="267">
        <v>0</v>
      </c>
      <c r="J213" s="267">
        <v>0</v>
      </c>
      <c r="K213" s="267">
        <v>0</v>
      </c>
      <c r="L213" s="267">
        <f t="shared" si="20"/>
        <v>0</v>
      </c>
      <c r="M213" s="267">
        <f t="shared" si="21"/>
        <v>0</v>
      </c>
      <c r="O213" s="297">
        <v>0</v>
      </c>
      <c r="P213" s="297">
        <v>0</v>
      </c>
      <c r="Q213" s="297">
        <v>0</v>
      </c>
      <c r="R213" s="297">
        <v>0</v>
      </c>
      <c r="S213" s="297">
        <v>0</v>
      </c>
      <c r="T213" s="297">
        <v>0</v>
      </c>
      <c r="U213" s="297">
        <v>0</v>
      </c>
      <c r="V213" s="297">
        <f t="shared" si="22"/>
        <v>0</v>
      </c>
      <c r="W213" s="297">
        <f t="shared" si="23"/>
        <v>0</v>
      </c>
      <c r="DN213" s="307">
        <f t="shared" si="19"/>
        <v>0</v>
      </c>
      <c r="DO213" s="307">
        <f t="shared" si="19"/>
        <v>0</v>
      </c>
      <c r="DP213" s="173">
        <f t="shared" si="18"/>
        <v>0</v>
      </c>
    </row>
    <row r="214" spans="1:120">
      <c r="A214" s="168">
        <v>3310</v>
      </c>
      <c r="B214" s="2">
        <v>151936</v>
      </c>
      <c r="C214" s="2" t="s">
        <v>20</v>
      </c>
      <c r="E214" s="267">
        <v>0</v>
      </c>
      <c r="F214" s="267">
        <v>0</v>
      </c>
      <c r="G214" s="267">
        <v>31839.599999999999</v>
      </c>
      <c r="H214" s="267">
        <v>2915.25</v>
      </c>
      <c r="I214" s="267">
        <v>1081.8873684210525</v>
      </c>
      <c r="J214" s="267">
        <v>2388.7499999999995</v>
      </c>
      <c r="K214" s="267">
        <v>0</v>
      </c>
      <c r="L214" s="267">
        <f t="shared" si="20"/>
        <v>38225.487368421054</v>
      </c>
      <c r="M214" s="267">
        <f t="shared" si="21"/>
        <v>30580.389894736843</v>
      </c>
      <c r="O214" s="297">
        <v>0</v>
      </c>
      <c r="P214" s="297">
        <v>0</v>
      </c>
      <c r="Q214" s="297">
        <v>19593.600000000002</v>
      </c>
      <c r="R214" s="297">
        <v>1793.9999999999998</v>
      </c>
      <c r="S214" s="297">
        <v>596.96</v>
      </c>
      <c r="T214" s="297">
        <v>1374.75</v>
      </c>
      <c r="U214" s="297">
        <v>0</v>
      </c>
      <c r="V214" s="297">
        <f t="shared" si="22"/>
        <v>23359.31</v>
      </c>
      <c r="W214" s="297">
        <f t="shared" si="23"/>
        <v>18687.448</v>
      </c>
      <c r="DN214" s="307">
        <f t="shared" si="19"/>
        <v>61584.797368421052</v>
      </c>
      <c r="DO214" s="307">
        <f t="shared" si="19"/>
        <v>0</v>
      </c>
      <c r="DP214" s="173">
        <f t="shared" si="18"/>
        <v>61584.797368421052</v>
      </c>
    </row>
    <row r="215" spans="1:120">
      <c r="A215" s="168">
        <v>3359</v>
      </c>
      <c r="B215" s="2">
        <v>148083</v>
      </c>
      <c r="C215" s="2" t="s">
        <v>346</v>
      </c>
      <c r="E215" s="267">
        <v>0</v>
      </c>
      <c r="F215" s="267">
        <v>0</v>
      </c>
      <c r="G215" s="267">
        <v>22042.799999999999</v>
      </c>
      <c r="H215" s="267">
        <v>0</v>
      </c>
      <c r="I215" s="267">
        <v>0</v>
      </c>
      <c r="J215" s="267">
        <v>1425.4499999999998</v>
      </c>
      <c r="K215" s="267">
        <v>0</v>
      </c>
      <c r="L215" s="267">
        <f t="shared" si="20"/>
        <v>23468.25</v>
      </c>
      <c r="M215" s="267">
        <f t="shared" si="21"/>
        <v>18774.600000000002</v>
      </c>
      <c r="O215" s="297">
        <v>0</v>
      </c>
      <c r="P215" s="297">
        <v>0</v>
      </c>
      <c r="Q215" s="297">
        <v>9796.8000000000011</v>
      </c>
      <c r="R215" s="297">
        <v>1793.9999999999998</v>
      </c>
      <c r="S215" s="297">
        <v>596.96</v>
      </c>
      <c r="T215" s="297">
        <v>713.69999999999993</v>
      </c>
      <c r="U215" s="297">
        <v>0</v>
      </c>
      <c r="V215" s="297">
        <f t="shared" si="22"/>
        <v>12901.460000000003</v>
      </c>
      <c r="W215" s="297">
        <f t="shared" si="23"/>
        <v>10321.168000000003</v>
      </c>
      <c r="DN215" s="307">
        <f t="shared" si="19"/>
        <v>36369.71</v>
      </c>
      <c r="DO215" s="307">
        <f t="shared" si="19"/>
        <v>0</v>
      </c>
      <c r="DP215" s="173">
        <f t="shared" si="18"/>
        <v>36369.71</v>
      </c>
    </row>
    <row r="216" spans="1:120">
      <c r="A216" s="168">
        <v>4045</v>
      </c>
      <c r="B216" s="2">
        <v>149155</v>
      </c>
      <c r="C216" s="2" t="s">
        <v>347</v>
      </c>
      <c r="E216" s="267">
        <v>0</v>
      </c>
      <c r="F216" s="267">
        <v>0</v>
      </c>
      <c r="G216" s="267">
        <v>0</v>
      </c>
      <c r="H216" s="267">
        <v>0</v>
      </c>
      <c r="I216" s="267">
        <v>0</v>
      </c>
      <c r="J216" s="267">
        <v>0</v>
      </c>
      <c r="K216" s="267">
        <v>0</v>
      </c>
      <c r="L216" s="267">
        <f t="shared" si="20"/>
        <v>0</v>
      </c>
      <c r="M216" s="267">
        <f t="shared" si="21"/>
        <v>0</v>
      </c>
      <c r="O216" s="297">
        <v>0</v>
      </c>
      <c r="P216" s="297">
        <v>0</v>
      </c>
      <c r="Q216" s="297">
        <v>0</v>
      </c>
      <c r="R216" s="297">
        <v>0</v>
      </c>
      <c r="S216" s="297">
        <v>0</v>
      </c>
      <c r="T216" s="297">
        <v>0</v>
      </c>
      <c r="U216" s="297">
        <v>0</v>
      </c>
      <c r="V216" s="297">
        <f t="shared" si="22"/>
        <v>0</v>
      </c>
      <c r="W216" s="297">
        <f t="shared" si="23"/>
        <v>0</v>
      </c>
      <c r="DN216" s="307">
        <f t="shared" si="19"/>
        <v>0</v>
      </c>
      <c r="DO216" s="307">
        <f t="shared" si="19"/>
        <v>0</v>
      </c>
      <c r="DP216" s="173">
        <f t="shared" si="18"/>
        <v>0</v>
      </c>
    </row>
    <row r="217" spans="1:120">
      <c r="A217" s="168">
        <v>4038</v>
      </c>
      <c r="B217" s="2">
        <v>147757</v>
      </c>
      <c r="C217" s="2" t="s">
        <v>348</v>
      </c>
      <c r="E217" s="267">
        <v>0</v>
      </c>
      <c r="F217" s="267">
        <v>0</v>
      </c>
      <c r="G217" s="267">
        <v>155524.20000000001</v>
      </c>
      <c r="H217" s="267">
        <v>1569.7499999999998</v>
      </c>
      <c r="I217" s="267">
        <v>74.62</v>
      </c>
      <c r="J217" s="267">
        <v>4169.1000000000004</v>
      </c>
      <c r="K217" s="267">
        <v>0</v>
      </c>
      <c r="L217" s="267">
        <f t="shared" si="20"/>
        <v>161337.67000000001</v>
      </c>
      <c r="M217" s="267">
        <f t="shared" si="21"/>
        <v>129070.13600000001</v>
      </c>
      <c r="O217" s="297">
        <v>0</v>
      </c>
      <c r="P217" s="297">
        <v>0</v>
      </c>
      <c r="Q217" s="297">
        <v>115112.40000000001</v>
      </c>
      <c r="R217" s="297">
        <v>0</v>
      </c>
      <c r="S217" s="297">
        <v>0</v>
      </c>
      <c r="T217" s="297">
        <v>3149.2499999999995</v>
      </c>
      <c r="U217" s="297">
        <v>0</v>
      </c>
      <c r="V217" s="297">
        <f t="shared" si="22"/>
        <v>118261.65000000001</v>
      </c>
      <c r="W217" s="297">
        <f t="shared" si="23"/>
        <v>94609.32</v>
      </c>
      <c r="DN217" s="307">
        <f t="shared" si="19"/>
        <v>279599.32</v>
      </c>
      <c r="DO217" s="307">
        <f t="shared" si="19"/>
        <v>0</v>
      </c>
      <c r="DP217" s="173">
        <f t="shared" si="18"/>
        <v>279599.32</v>
      </c>
    </row>
    <row r="218" spans="1:120">
      <c r="A218" s="168">
        <v>2188</v>
      </c>
      <c r="B218" s="2">
        <v>143433</v>
      </c>
      <c r="C218" s="2" t="s">
        <v>349</v>
      </c>
      <c r="E218" s="267">
        <v>0</v>
      </c>
      <c r="F218" s="267">
        <v>0</v>
      </c>
      <c r="G218" s="267">
        <v>25716.600000000002</v>
      </c>
      <c r="H218" s="267">
        <v>1569.7499999999998</v>
      </c>
      <c r="I218" s="267">
        <v>522.34</v>
      </c>
      <c r="J218" s="267">
        <v>150.15</v>
      </c>
      <c r="K218" s="267">
        <v>0</v>
      </c>
      <c r="L218" s="267">
        <f t="shared" si="20"/>
        <v>27958.840000000004</v>
      </c>
      <c r="M218" s="267">
        <f t="shared" si="21"/>
        <v>22367.072000000004</v>
      </c>
      <c r="O218" s="297">
        <v>0</v>
      </c>
      <c r="P218" s="297">
        <v>0</v>
      </c>
      <c r="Q218" s="297">
        <v>33629.4</v>
      </c>
      <c r="R218" s="297">
        <v>1659.7499999999998</v>
      </c>
      <c r="S218" s="297">
        <v>745.99473684210534</v>
      </c>
      <c r="T218" s="297">
        <v>15.6</v>
      </c>
      <c r="U218" s="297">
        <v>0</v>
      </c>
      <c r="V218" s="297">
        <f t="shared" si="22"/>
        <v>36050.744736842105</v>
      </c>
      <c r="W218" s="297">
        <f t="shared" si="23"/>
        <v>28840.595789473686</v>
      </c>
      <c r="DN218" s="307">
        <f t="shared" si="19"/>
        <v>64009.584736842109</v>
      </c>
      <c r="DO218" s="307">
        <f t="shared" si="19"/>
        <v>0</v>
      </c>
      <c r="DP218" s="173">
        <f t="shared" si="18"/>
        <v>64009.584736842109</v>
      </c>
    </row>
    <row r="219" spans="1:120">
      <c r="A219" s="168">
        <v>4206</v>
      </c>
      <c r="B219" s="2">
        <v>138137</v>
      </c>
      <c r="C219" s="2" t="s">
        <v>350</v>
      </c>
      <c r="E219" s="267">
        <v>0</v>
      </c>
      <c r="F219" s="267">
        <v>0</v>
      </c>
      <c r="G219" s="267">
        <v>0</v>
      </c>
      <c r="H219" s="267">
        <v>0</v>
      </c>
      <c r="I219" s="267">
        <v>0</v>
      </c>
      <c r="J219" s="267">
        <v>0</v>
      </c>
      <c r="K219" s="267">
        <v>0</v>
      </c>
      <c r="L219" s="267">
        <f t="shared" si="20"/>
        <v>0</v>
      </c>
      <c r="M219" s="267">
        <f t="shared" si="21"/>
        <v>0</v>
      </c>
      <c r="O219" s="297">
        <v>0</v>
      </c>
      <c r="P219" s="297">
        <v>0</v>
      </c>
      <c r="Q219" s="297">
        <v>0</v>
      </c>
      <c r="R219" s="297">
        <v>0</v>
      </c>
      <c r="S219" s="297">
        <v>0</v>
      </c>
      <c r="T219" s="297">
        <v>0</v>
      </c>
      <c r="U219" s="297">
        <v>0</v>
      </c>
      <c r="V219" s="297">
        <f t="shared" si="22"/>
        <v>0</v>
      </c>
      <c r="W219" s="297">
        <f t="shared" si="23"/>
        <v>0</v>
      </c>
      <c r="DN219" s="307">
        <f t="shared" si="19"/>
        <v>0</v>
      </c>
      <c r="DO219" s="307">
        <f t="shared" si="19"/>
        <v>0</v>
      </c>
      <c r="DP219" s="173">
        <f t="shared" si="18"/>
        <v>0</v>
      </c>
    </row>
    <row r="220" spans="1:120">
      <c r="A220" s="168">
        <v>2097</v>
      </c>
      <c r="B220" s="2">
        <v>150876</v>
      </c>
      <c r="C220" s="2" t="s">
        <v>126</v>
      </c>
      <c r="E220" s="267">
        <v>0</v>
      </c>
      <c r="F220" s="267">
        <v>0</v>
      </c>
      <c r="G220" s="267">
        <v>33064.200000000004</v>
      </c>
      <c r="H220" s="267">
        <v>1569.7499999999998</v>
      </c>
      <c r="I220" s="267">
        <v>373.1</v>
      </c>
      <c r="J220" s="267">
        <v>1232.4000000000001</v>
      </c>
      <c r="K220" s="267">
        <v>0</v>
      </c>
      <c r="L220" s="267">
        <f t="shared" si="20"/>
        <v>36239.450000000004</v>
      </c>
      <c r="M220" s="267">
        <f t="shared" si="21"/>
        <v>28991.560000000005</v>
      </c>
      <c r="O220" s="297">
        <v>0</v>
      </c>
      <c r="P220" s="297">
        <v>0</v>
      </c>
      <c r="Q220" s="297">
        <v>25716.600000000002</v>
      </c>
      <c r="R220" s="297">
        <v>1569.7499999999998</v>
      </c>
      <c r="S220" s="297">
        <v>745.99473684210534</v>
      </c>
      <c r="T220" s="297">
        <v>690.3</v>
      </c>
      <c r="U220" s="297">
        <v>0</v>
      </c>
      <c r="V220" s="297">
        <f t="shared" si="22"/>
        <v>28722.644736842107</v>
      </c>
      <c r="W220" s="297">
        <f t="shared" si="23"/>
        <v>22978.115789473686</v>
      </c>
      <c r="DN220" s="307">
        <f t="shared" si="19"/>
        <v>64962.094736842111</v>
      </c>
      <c r="DO220" s="307">
        <f t="shared" si="19"/>
        <v>0</v>
      </c>
      <c r="DP220" s="173">
        <f t="shared" si="18"/>
        <v>64962.094736842111</v>
      </c>
    </row>
    <row r="221" spans="1:120">
      <c r="A221" s="168">
        <v>2214</v>
      </c>
      <c r="B221" s="2">
        <v>150708</v>
      </c>
      <c r="C221" s="2" t="s">
        <v>351</v>
      </c>
      <c r="E221" s="267">
        <v>0</v>
      </c>
      <c r="F221" s="267">
        <v>0</v>
      </c>
      <c r="G221" s="267">
        <v>46534.8</v>
      </c>
      <c r="H221" s="267">
        <v>4485</v>
      </c>
      <c r="I221" s="267">
        <v>0</v>
      </c>
      <c r="J221" s="267">
        <v>2119.65</v>
      </c>
      <c r="K221" s="267">
        <v>0</v>
      </c>
      <c r="L221" s="267">
        <f t="shared" si="20"/>
        <v>53139.450000000004</v>
      </c>
      <c r="M221" s="267">
        <f t="shared" si="21"/>
        <v>42511.560000000005</v>
      </c>
      <c r="O221" s="297">
        <v>0</v>
      </c>
      <c r="P221" s="297">
        <v>0</v>
      </c>
      <c r="Q221" s="297">
        <v>14695.2</v>
      </c>
      <c r="R221" s="297">
        <v>1345.5</v>
      </c>
      <c r="S221" s="297">
        <v>0</v>
      </c>
      <c r="T221" s="297">
        <v>967.2</v>
      </c>
      <c r="U221" s="297">
        <v>0</v>
      </c>
      <c r="V221" s="297">
        <f t="shared" si="22"/>
        <v>17007.900000000001</v>
      </c>
      <c r="W221" s="297">
        <f t="shared" si="23"/>
        <v>13606.320000000002</v>
      </c>
      <c r="DN221" s="307">
        <f t="shared" si="19"/>
        <v>70147.350000000006</v>
      </c>
      <c r="DO221" s="307">
        <f t="shared" si="19"/>
        <v>0</v>
      </c>
      <c r="DP221" s="173">
        <f t="shared" si="18"/>
        <v>70147.350000000006</v>
      </c>
    </row>
    <row r="222" spans="1:120">
      <c r="A222" s="168">
        <v>4300</v>
      </c>
      <c r="B222" s="2">
        <v>136778</v>
      </c>
      <c r="C222" s="2" t="s">
        <v>352</v>
      </c>
      <c r="E222" s="267">
        <v>0</v>
      </c>
      <c r="F222" s="267">
        <v>0</v>
      </c>
      <c r="G222" s="267">
        <v>0</v>
      </c>
      <c r="H222" s="267">
        <v>0</v>
      </c>
      <c r="I222" s="267">
        <v>0</v>
      </c>
      <c r="J222" s="267">
        <v>0</v>
      </c>
      <c r="K222" s="267">
        <v>0</v>
      </c>
      <c r="L222" s="267">
        <f t="shared" si="20"/>
        <v>0</v>
      </c>
      <c r="M222" s="267">
        <f t="shared" si="21"/>
        <v>0</v>
      </c>
      <c r="O222" s="297">
        <v>0</v>
      </c>
      <c r="P222" s="297">
        <v>0</v>
      </c>
      <c r="Q222" s="297">
        <v>0</v>
      </c>
      <c r="R222" s="297">
        <v>0</v>
      </c>
      <c r="S222" s="297">
        <v>0</v>
      </c>
      <c r="T222" s="297">
        <v>0</v>
      </c>
      <c r="U222" s="297">
        <v>0</v>
      </c>
      <c r="V222" s="297">
        <f t="shared" si="22"/>
        <v>0</v>
      </c>
      <c r="W222" s="297">
        <f t="shared" si="23"/>
        <v>0</v>
      </c>
      <c r="DN222" s="307">
        <f t="shared" si="19"/>
        <v>0</v>
      </c>
      <c r="DO222" s="307">
        <f t="shared" si="19"/>
        <v>0</v>
      </c>
      <c r="DP222" s="173">
        <f t="shared" si="18"/>
        <v>0</v>
      </c>
    </row>
    <row r="223" spans="1:120">
      <c r="A223" s="168">
        <v>2204</v>
      </c>
      <c r="B223" s="2">
        <v>147111</v>
      </c>
      <c r="C223" s="2" t="s">
        <v>353</v>
      </c>
      <c r="E223" s="267">
        <v>0</v>
      </c>
      <c r="F223" s="267">
        <v>0</v>
      </c>
      <c r="G223" s="267">
        <v>23267.4</v>
      </c>
      <c r="H223" s="267">
        <v>1793.9999999999998</v>
      </c>
      <c r="I223" s="267">
        <v>634.16736842105263</v>
      </c>
      <c r="J223" s="267">
        <v>961.35</v>
      </c>
      <c r="K223" s="267">
        <v>0</v>
      </c>
      <c r="L223" s="267">
        <f t="shared" si="20"/>
        <v>26656.917368421051</v>
      </c>
      <c r="M223" s="267">
        <f t="shared" si="21"/>
        <v>21325.533894736844</v>
      </c>
      <c r="O223" s="297">
        <v>0</v>
      </c>
      <c r="P223" s="297">
        <v>0</v>
      </c>
      <c r="Q223" s="297">
        <v>18369</v>
      </c>
      <c r="R223" s="297">
        <v>1345.5</v>
      </c>
      <c r="S223" s="297">
        <v>559.54736842105262</v>
      </c>
      <c r="T223" s="297">
        <v>945.75</v>
      </c>
      <c r="U223" s="297">
        <v>0</v>
      </c>
      <c r="V223" s="297">
        <f t="shared" si="22"/>
        <v>21219.797368421052</v>
      </c>
      <c r="W223" s="297">
        <f t="shared" si="23"/>
        <v>16975.837894736844</v>
      </c>
      <c r="DN223" s="307">
        <f t="shared" si="19"/>
        <v>47876.714736842107</v>
      </c>
      <c r="DO223" s="307">
        <f t="shared" si="19"/>
        <v>0</v>
      </c>
      <c r="DP223" s="173">
        <f t="shared" si="18"/>
        <v>47876.714736842107</v>
      </c>
    </row>
    <row r="224" spans="1:120">
      <c r="A224" s="168">
        <v>4237</v>
      </c>
      <c r="B224" s="2">
        <v>151403</v>
      </c>
      <c r="C224" s="2" t="s">
        <v>121</v>
      </c>
      <c r="E224" s="267">
        <v>0</v>
      </c>
      <c r="F224" s="267">
        <v>0</v>
      </c>
      <c r="G224" s="267">
        <v>0</v>
      </c>
      <c r="H224" s="267">
        <v>0</v>
      </c>
      <c r="I224" s="267">
        <v>0</v>
      </c>
      <c r="J224" s="267">
        <v>0</v>
      </c>
      <c r="K224" s="267">
        <v>0</v>
      </c>
      <c r="L224" s="267">
        <f t="shared" si="20"/>
        <v>0</v>
      </c>
      <c r="M224" s="267">
        <f t="shared" si="21"/>
        <v>0</v>
      </c>
      <c r="O224" s="297">
        <v>0</v>
      </c>
      <c r="P224" s="297">
        <v>0</v>
      </c>
      <c r="Q224" s="297">
        <v>0</v>
      </c>
      <c r="R224" s="297">
        <v>0</v>
      </c>
      <c r="S224" s="297">
        <v>0</v>
      </c>
      <c r="T224" s="297">
        <v>0</v>
      </c>
      <c r="U224" s="297">
        <v>0</v>
      </c>
      <c r="V224" s="297">
        <f t="shared" si="22"/>
        <v>0</v>
      </c>
      <c r="W224" s="297">
        <f t="shared" si="23"/>
        <v>0</v>
      </c>
      <c r="DN224" s="307">
        <f t="shared" si="19"/>
        <v>0</v>
      </c>
      <c r="DO224" s="307">
        <f t="shared" si="19"/>
        <v>0</v>
      </c>
      <c r="DP224" s="173">
        <f t="shared" si="18"/>
        <v>0</v>
      </c>
    </row>
    <row r="225" spans="1:120">
      <c r="A225" s="168">
        <v>2098</v>
      </c>
      <c r="B225" s="2">
        <v>139011</v>
      </c>
      <c r="C225" s="2" t="s">
        <v>354</v>
      </c>
      <c r="E225" s="267">
        <v>0</v>
      </c>
      <c r="F225" s="267">
        <v>0</v>
      </c>
      <c r="G225" s="267">
        <v>31839.600000000002</v>
      </c>
      <c r="H225" s="267">
        <v>3587.9999999999995</v>
      </c>
      <c r="I225" s="267">
        <v>1193.92</v>
      </c>
      <c r="J225" s="267">
        <v>1386.4499999999998</v>
      </c>
      <c r="K225" s="267">
        <v>0</v>
      </c>
      <c r="L225" s="267">
        <f t="shared" si="20"/>
        <v>38007.969999999994</v>
      </c>
      <c r="M225" s="267">
        <f t="shared" si="21"/>
        <v>30406.375999999997</v>
      </c>
      <c r="O225" s="297">
        <v>0</v>
      </c>
      <c r="P225" s="297">
        <v>0</v>
      </c>
      <c r="Q225" s="297">
        <v>18369</v>
      </c>
      <c r="R225" s="297">
        <v>1793.9999999999998</v>
      </c>
      <c r="S225" s="297">
        <v>596.96</v>
      </c>
      <c r="T225" s="297">
        <v>1189.5</v>
      </c>
      <c r="U225" s="297">
        <v>0</v>
      </c>
      <c r="V225" s="297">
        <f t="shared" si="22"/>
        <v>21949.46</v>
      </c>
      <c r="W225" s="297">
        <f t="shared" si="23"/>
        <v>17559.567999999999</v>
      </c>
      <c r="DN225" s="307">
        <f t="shared" si="19"/>
        <v>59957.429999999993</v>
      </c>
      <c r="DO225" s="307">
        <f t="shared" si="19"/>
        <v>0</v>
      </c>
      <c r="DP225" s="173">
        <f t="shared" si="18"/>
        <v>59957.429999999993</v>
      </c>
    </row>
    <row r="226" spans="1:120">
      <c r="A226" s="168">
        <v>4307</v>
      </c>
      <c r="B226" s="2">
        <v>138136</v>
      </c>
      <c r="C226" s="2" t="s">
        <v>355</v>
      </c>
      <c r="E226" s="267">
        <v>0</v>
      </c>
      <c r="F226" s="267">
        <v>0</v>
      </c>
      <c r="G226" s="267">
        <v>0</v>
      </c>
      <c r="H226" s="267">
        <v>0</v>
      </c>
      <c r="I226" s="267">
        <v>0</v>
      </c>
      <c r="J226" s="267">
        <v>0</v>
      </c>
      <c r="K226" s="267">
        <v>0</v>
      </c>
      <c r="L226" s="267">
        <f t="shared" si="20"/>
        <v>0</v>
      </c>
      <c r="M226" s="267">
        <f t="shared" si="21"/>
        <v>0</v>
      </c>
      <c r="O226" s="297">
        <v>0</v>
      </c>
      <c r="P226" s="297">
        <v>0</v>
      </c>
      <c r="Q226" s="297">
        <v>0</v>
      </c>
      <c r="R226" s="297">
        <v>0</v>
      </c>
      <c r="S226" s="297">
        <v>0</v>
      </c>
      <c r="T226" s="297">
        <v>0</v>
      </c>
      <c r="U226" s="297">
        <v>0</v>
      </c>
      <c r="V226" s="297">
        <f t="shared" si="22"/>
        <v>0</v>
      </c>
      <c r="W226" s="297">
        <f t="shared" si="23"/>
        <v>0</v>
      </c>
      <c r="DN226" s="307">
        <f t="shared" si="19"/>
        <v>0</v>
      </c>
      <c r="DO226" s="307">
        <f t="shared" si="19"/>
        <v>0</v>
      </c>
      <c r="DP226" s="173">
        <f t="shared" si="18"/>
        <v>0</v>
      </c>
    </row>
    <row r="227" spans="1:120">
      <c r="A227" s="168">
        <v>7049</v>
      </c>
      <c r="B227" s="2">
        <v>144043</v>
      </c>
      <c r="C227" s="2" t="s">
        <v>356</v>
      </c>
      <c r="E227" s="267"/>
      <c r="F227" s="267"/>
      <c r="G227" s="267"/>
      <c r="H227" s="267"/>
      <c r="I227" s="267"/>
      <c r="J227" s="267"/>
      <c r="K227" s="267"/>
      <c r="L227" s="267"/>
      <c r="M227" s="267"/>
      <c r="O227" s="297"/>
      <c r="P227" s="297"/>
      <c r="Q227" s="297"/>
      <c r="R227" s="297"/>
      <c r="S227" s="297"/>
      <c r="T227" s="297"/>
      <c r="U227" s="297"/>
      <c r="V227" s="297"/>
      <c r="W227" s="297"/>
      <c r="DN227" s="307">
        <f t="shared" si="19"/>
        <v>0</v>
      </c>
      <c r="DO227" s="307">
        <f t="shared" si="19"/>
        <v>0</v>
      </c>
      <c r="DP227" s="173">
        <f t="shared" si="18"/>
        <v>0</v>
      </c>
    </row>
    <row r="228" spans="1:120">
      <c r="A228" s="168">
        <v>5201</v>
      </c>
      <c r="B228" s="2">
        <v>137155</v>
      </c>
      <c r="C228" s="2" t="s">
        <v>357</v>
      </c>
      <c r="E228" s="267">
        <v>0</v>
      </c>
      <c r="F228" s="267">
        <v>0</v>
      </c>
      <c r="G228" s="267">
        <v>30615</v>
      </c>
      <c r="H228" s="267">
        <v>224.24999999999997</v>
      </c>
      <c r="I228" s="267">
        <v>74.62</v>
      </c>
      <c r="J228" s="267">
        <v>15.6</v>
      </c>
      <c r="K228" s="267">
        <v>0</v>
      </c>
      <c r="L228" s="267">
        <f t="shared" si="20"/>
        <v>30929.469999999998</v>
      </c>
      <c r="M228" s="267">
        <f t="shared" si="21"/>
        <v>24743.576000000001</v>
      </c>
      <c r="O228" s="297">
        <v>0</v>
      </c>
      <c r="P228" s="297">
        <v>0</v>
      </c>
      <c r="Q228" s="297">
        <v>29390.400000000001</v>
      </c>
      <c r="R228" s="297">
        <v>0</v>
      </c>
      <c r="S228" s="297">
        <v>0</v>
      </c>
      <c r="T228" s="297">
        <v>0</v>
      </c>
      <c r="U228" s="297">
        <v>0</v>
      </c>
      <c r="V228" s="297">
        <f t="shared" si="22"/>
        <v>29390.400000000001</v>
      </c>
      <c r="W228" s="297">
        <f t="shared" si="23"/>
        <v>23512.320000000003</v>
      </c>
      <c r="DN228" s="307">
        <f t="shared" si="19"/>
        <v>60319.869999999995</v>
      </c>
      <c r="DO228" s="307">
        <f t="shared" si="19"/>
        <v>0</v>
      </c>
      <c r="DP228" s="173">
        <f t="shared" si="18"/>
        <v>60319.869999999995</v>
      </c>
    </row>
    <row r="229" spans="1:120">
      <c r="A229" s="168">
        <v>2246</v>
      </c>
      <c r="B229" s="2">
        <v>151709</v>
      </c>
      <c r="C229" s="2" t="s">
        <v>21</v>
      </c>
      <c r="E229" s="267">
        <v>0</v>
      </c>
      <c r="F229" s="267">
        <v>0</v>
      </c>
      <c r="G229" s="267">
        <v>0</v>
      </c>
      <c r="H229" s="267">
        <v>0</v>
      </c>
      <c r="I229" s="267">
        <v>0</v>
      </c>
      <c r="J229" s="267">
        <v>0</v>
      </c>
      <c r="K229" s="267">
        <v>0</v>
      </c>
      <c r="L229" s="267">
        <f t="shared" si="20"/>
        <v>0</v>
      </c>
      <c r="M229" s="267">
        <f t="shared" si="21"/>
        <v>0</v>
      </c>
      <c r="O229" s="297">
        <v>0</v>
      </c>
      <c r="P229" s="297">
        <v>0</v>
      </c>
      <c r="Q229" s="297">
        <v>0</v>
      </c>
      <c r="R229" s="297">
        <v>0</v>
      </c>
      <c r="S229" s="297">
        <v>0</v>
      </c>
      <c r="T229" s="297">
        <v>0</v>
      </c>
      <c r="U229" s="297">
        <v>0</v>
      </c>
      <c r="V229" s="297">
        <f t="shared" si="22"/>
        <v>0</v>
      </c>
      <c r="W229" s="297">
        <f t="shared" si="23"/>
        <v>0</v>
      </c>
      <c r="DN229" s="307">
        <f t="shared" si="19"/>
        <v>0</v>
      </c>
      <c r="DO229" s="307">
        <f t="shared" si="19"/>
        <v>0</v>
      </c>
      <c r="DP229" s="173">
        <f t="shared" si="18"/>
        <v>0</v>
      </c>
    </row>
    <row r="230" spans="1:120">
      <c r="A230" s="168">
        <v>2064</v>
      </c>
      <c r="B230" s="2">
        <v>139183</v>
      </c>
      <c r="C230" s="2" t="s">
        <v>359</v>
      </c>
      <c r="E230" s="267">
        <v>0</v>
      </c>
      <c r="F230" s="267">
        <v>0</v>
      </c>
      <c r="G230" s="267">
        <v>29390.400000000001</v>
      </c>
      <c r="H230" s="267">
        <v>2466.75</v>
      </c>
      <c r="I230" s="267">
        <v>820.82</v>
      </c>
      <c r="J230" s="267">
        <v>1095.8999999999999</v>
      </c>
      <c r="K230" s="267">
        <v>0</v>
      </c>
      <c r="L230" s="267">
        <f t="shared" si="20"/>
        <v>33773.870000000003</v>
      </c>
      <c r="M230" s="267">
        <f t="shared" si="21"/>
        <v>27019.096000000005</v>
      </c>
      <c r="O230" s="297">
        <v>0</v>
      </c>
      <c r="P230" s="297">
        <v>0</v>
      </c>
      <c r="Q230" s="297">
        <v>24492</v>
      </c>
      <c r="R230" s="297">
        <v>2018.2499999999998</v>
      </c>
      <c r="S230" s="297">
        <v>671.58</v>
      </c>
      <c r="T230" s="297">
        <v>508.95</v>
      </c>
      <c r="U230" s="297">
        <v>0</v>
      </c>
      <c r="V230" s="297">
        <f t="shared" si="22"/>
        <v>27690.780000000002</v>
      </c>
      <c r="W230" s="297">
        <f t="shared" si="23"/>
        <v>22152.624000000003</v>
      </c>
      <c r="DN230" s="307">
        <f t="shared" ref="DN230:DO263" si="24">SUMIFS($E230:$AG230,$E$3:$AG$3,DN$7)</f>
        <v>61464.65</v>
      </c>
      <c r="DO230" s="307">
        <f t="shared" si="24"/>
        <v>0</v>
      </c>
      <c r="DP230" s="173">
        <f t="shared" si="18"/>
        <v>61464.65</v>
      </c>
    </row>
    <row r="231" spans="1:120">
      <c r="A231" s="168">
        <v>2018</v>
      </c>
      <c r="B231" s="2">
        <v>149872</v>
      </c>
      <c r="C231" s="2" t="s">
        <v>360</v>
      </c>
      <c r="E231" s="267">
        <v>0</v>
      </c>
      <c r="F231" s="267">
        <v>27674.399999999998</v>
      </c>
      <c r="G231" s="267">
        <v>57556.2</v>
      </c>
      <c r="H231" s="267">
        <v>9642.75</v>
      </c>
      <c r="I231" s="267">
        <v>149.24</v>
      </c>
      <c r="J231" s="267">
        <v>5996.25</v>
      </c>
      <c r="K231" s="267">
        <v>0</v>
      </c>
      <c r="L231" s="267">
        <f t="shared" si="20"/>
        <v>101018.84</v>
      </c>
      <c r="M231" s="267">
        <f t="shared" si="21"/>
        <v>80815.072</v>
      </c>
      <c r="O231" s="297">
        <v>0</v>
      </c>
      <c r="P231" s="297">
        <v>31133.699999999997</v>
      </c>
      <c r="Q231" s="297">
        <v>40882.800000000003</v>
      </c>
      <c r="R231" s="297">
        <v>8147.9999999999991</v>
      </c>
      <c r="S231" s="297">
        <v>372.89473684210526</v>
      </c>
      <c r="T231" s="297">
        <v>4444.05</v>
      </c>
      <c r="U231" s="297">
        <v>0</v>
      </c>
      <c r="V231" s="297">
        <f t="shared" si="22"/>
        <v>84981.44473684211</v>
      </c>
      <c r="W231" s="297">
        <f t="shared" si="23"/>
        <v>67985.155789473691</v>
      </c>
      <c r="DN231" s="307">
        <f t="shared" si="24"/>
        <v>186000.28473684206</v>
      </c>
      <c r="DO231" s="307">
        <f t="shared" si="24"/>
        <v>0</v>
      </c>
      <c r="DP231" s="173">
        <f t="shared" ref="DP231:DP263" si="25">SUM(DN231:DO231)</f>
        <v>186000.28473684206</v>
      </c>
    </row>
    <row r="232" spans="1:120">
      <c r="A232" s="168">
        <v>2205</v>
      </c>
      <c r="B232" s="2">
        <v>147452</v>
      </c>
      <c r="C232" s="2" t="s">
        <v>362</v>
      </c>
      <c r="E232" s="267">
        <v>0</v>
      </c>
      <c r="F232" s="267">
        <v>0</v>
      </c>
      <c r="G232" s="267">
        <v>0</v>
      </c>
      <c r="H232" s="267">
        <v>0</v>
      </c>
      <c r="I232" s="267">
        <v>0</v>
      </c>
      <c r="J232" s="267">
        <v>0</v>
      </c>
      <c r="K232" s="267">
        <v>0</v>
      </c>
      <c r="L232" s="267">
        <f t="shared" si="20"/>
        <v>0</v>
      </c>
      <c r="M232" s="267">
        <f t="shared" si="21"/>
        <v>0</v>
      </c>
      <c r="O232" s="297">
        <v>0</v>
      </c>
      <c r="P232" s="297">
        <v>0</v>
      </c>
      <c r="Q232" s="297">
        <v>0</v>
      </c>
      <c r="R232" s="297">
        <v>0</v>
      </c>
      <c r="S232" s="297">
        <v>0</v>
      </c>
      <c r="T232" s="297">
        <v>0</v>
      </c>
      <c r="U232" s="297">
        <v>0</v>
      </c>
      <c r="V232" s="297">
        <f t="shared" si="22"/>
        <v>0</v>
      </c>
      <c r="W232" s="297">
        <f t="shared" si="23"/>
        <v>0</v>
      </c>
      <c r="DN232" s="307">
        <f t="shared" si="24"/>
        <v>0</v>
      </c>
      <c r="DO232" s="307">
        <f t="shared" si="24"/>
        <v>0</v>
      </c>
      <c r="DP232" s="173">
        <f t="shared" si="25"/>
        <v>0</v>
      </c>
    </row>
    <row r="233" spans="1:120">
      <c r="A233" s="168">
        <v>2167</v>
      </c>
      <c r="B233" s="2">
        <v>142888</v>
      </c>
      <c r="C233" s="2" t="s">
        <v>361</v>
      </c>
      <c r="E233" s="267">
        <v>0</v>
      </c>
      <c r="F233" s="267">
        <v>0</v>
      </c>
      <c r="G233" s="267">
        <v>0</v>
      </c>
      <c r="H233" s="267">
        <v>0</v>
      </c>
      <c r="I233" s="267">
        <v>0</v>
      </c>
      <c r="J233" s="267">
        <v>0</v>
      </c>
      <c r="K233" s="267">
        <v>0</v>
      </c>
      <c r="L233" s="267">
        <f t="shared" si="20"/>
        <v>0</v>
      </c>
      <c r="M233" s="267">
        <f t="shared" si="21"/>
        <v>0</v>
      </c>
      <c r="O233" s="297">
        <v>0</v>
      </c>
      <c r="P233" s="297">
        <v>0</v>
      </c>
      <c r="Q233" s="297">
        <v>0</v>
      </c>
      <c r="R233" s="297">
        <v>0</v>
      </c>
      <c r="S233" s="297">
        <v>0</v>
      </c>
      <c r="T233" s="297">
        <v>0</v>
      </c>
      <c r="U233" s="297">
        <v>0</v>
      </c>
      <c r="V233" s="297">
        <f t="shared" si="22"/>
        <v>0</v>
      </c>
      <c r="W233" s="297">
        <f t="shared" si="23"/>
        <v>0</v>
      </c>
      <c r="DN233" s="307">
        <f t="shared" si="24"/>
        <v>0</v>
      </c>
      <c r="DO233" s="307">
        <f t="shared" si="24"/>
        <v>0</v>
      </c>
      <c r="DP233" s="173">
        <f t="shared" si="25"/>
        <v>0</v>
      </c>
    </row>
    <row r="234" spans="1:120">
      <c r="A234" s="168">
        <v>2222</v>
      </c>
      <c r="B234" s="2">
        <v>150954</v>
      </c>
      <c r="C234" s="2" t="s">
        <v>12</v>
      </c>
      <c r="E234" s="267">
        <v>0</v>
      </c>
      <c r="F234" s="267">
        <v>0</v>
      </c>
      <c r="G234" s="267">
        <v>19593.600000000002</v>
      </c>
      <c r="H234" s="267">
        <v>1569.7499999999998</v>
      </c>
      <c r="I234" s="267">
        <v>0</v>
      </c>
      <c r="J234" s="267">
        <v>760.49999999999989</v>
      </c>
      <c r="K234" s="267">
        <v>0</v>
      </c>
      <c r="L234" s="267">
        <f t="shared" si="20"/>
        <v>21923.850000000002</v>
      </c>
      <c r="M234" s="267">
        <f t="shared" si="21"/>
        <v>17539.080000000002</v>
      </c>
      <c r="O234" s="297">
        <v>0</v>
      </c>
      <c r="P234" s="297">
        <v>0</v>
      </c>
      <c r="Q234" s="297">
        <v>15919.800000000001</v>
      </c>
      <c r="R234" s="297">
        <v>1345.5</v>
      </c>
      <c r="S234" s="297">
        <v>74.62</v>
      </c>
      <c r="T234" s="297">
        <v>507</v>
      </c>
      <c r="U234" s="297">
        <v>0</v>
      </c>
      <c r="V234" s="297">
        <f t="shared" si="22"/>
        <v>17846.920000000002</v>
      </c>
      <c r="W234" s="297">
        <f t="shared" si="23"/>
        <v>14277.536000000002</v>
      </c>
      <c r="DN234" s="307">
        <f t="shared" si="24"/>
        <v>39770.770000000004</v>
      </c>
      <c r="DO234" s="307">
        <f t="shared" si="24"/>
        <v>0</v>
      </c>
      <c r="DP234" s="173">
        <f t="shared" si="25"/>
        <v>39770.770000000004</v>
      </c>
    </row>
    <row r="235" spans="1:120">
      <c r="A235" s="168">
        <v>2249</v>
      </c>
      <c r="B235" s="2">
        <v>139860</v>
      </c>
      <c r="C235" s="2" t="s">
        <v>363</v>
      </c>
      <c r="E235" s="267">
        <v>0</v>
      </c>
      <c r="F235" s="267">
        <v>0</v>
      </c>
      <c r="G235" s="267">
        <v>0</v>
      </c>
      <c r="H235" s="267">
        <v>0</v>
      </c>
      <c r="I235" s="267">
        <v>0</v>
      </c>
      <c r="J235" s="267">
        <v>0</v>
      </c>
      <c r="K235" s="267">
        <v>0</v>
      </c>
      <c r="L235" s="267">
        <f t="shared" si="20"/>
        <v>0</v>
      </c>
      <c r="M235" s="267">
        <f t="shared" si="21"/>
        <v>0</v>
      </c>
      <c r="O235" s="297">
        <v>0</v>
      </c>
      <c r="P235" s="297">
        <v>0</v>
      </c>
      <c r="Q235" s="297">
        <v>0</v>
      </c>
      <c r="R235" s="297">
        <v>0</v>
      </c>
      <c r="S235" s="297">
        <v>0</v>
      </c>
      <c r="T235" s="297">
        <v>0</v>
      </c>
      <c r="U235" s="297">
        <v>0</v>
      </c>
      <c r="V235" s="297">
        <f t="shared" si="22"/>
        <v>0</v>
      </c>
      <c r="W235" s="297">
        <f t="shared" si="23"/>
        <v>0</v>
      </c>
      <c r="DN235" s="307">
        <f t="shared" si="24"/>
        <v>0</v>
      </c>
      <c r="DO235" s="307">
        <f t="shared" si="24"/>
        <v>0</v>
      </c>
      <c r="DP235" s="173">
        <f t="shared" si="25"/>
        <v>0</v>
      </c>
    </row>
    <row r="236" spans="1:120">
      <c r="A236" s="168">
        <v>2447</v>
      </c>
      <c r="B236" s="2">
        <v>143087</v>
      </c>
      <c r="C236" s="2" t="s">
        <v>364</v>
      </c>
      <c r="E236" s="267">
        <v>0</v>
      </c>
      <c r="F236" s="267">
        <v>0</v>
      </c>
      <c r="G236" s="267">
        <v>55107</v>
      </c>
      <c r="H236" s="267">
        <v>6503.2499999999991</v>
      </c>
      <c r="I236" s="267">
        <v>2163.98</v>
      </c>
      <c r="J236" s="267">
        <v>2915.25</v>
      </c>
      <c r="K236" s="267">
        <v>0</v>
      </c>
      <c r="L236" s="267">
        <f t="shared" si="20"/>
        <v>66689.48000000001</v>
      </c>
      <c r="M236" s="267">
        <f t="shared" si="21"/>
        <v>53351.58400000001</v>
      </c>
      <c r="O236" s="297">
        <v>0</v>
      </c>
      <c r="P236" s="297">
        <v>0</v>
      </c>
      <c r="Q236" s="297">
        <v>60005.4</v>
      </c>
      <c r="R236" s="297">
        <v>5157.75</v>
      </c>
      <c r="S236" s="297">
        <v>1716.2600000000002</v>
      </c>
      <c r="T236" s="297">
        <v>3428.0999999999995</v>
      </c>
      <c r="U236" s="297">
        <v>0</v>
      </c>
      <c r="V236" s="297">
        <f t="shared" si="22"/>
        <v>70307.510000000009</v>
      </c>
      <c r="W236" s="297">
        <f t="shared" si="23"/>
        <v>56246.008000000009</v>
      </c>
      <c r="DN236" s="307">
        <f t="shared" si="24"/>
        <v>136996.99000000002</v>
      </c>
      <c r="DO236" s="307">
        <f t="shared" si="24"/>
        <v>0</v>
      </c>
      <c r="DP236" s="173">
        <f t="shared" si="25"/>
        <v>136996.99000000002</v>
      </c>
    </row>
    <row r="237" spans="1:120">
      <c r="A237" s="168">
        <v>3325</v>
      </c>
      <c r="B237" s="2">
        <v>148439</v>
      </c>
      <c r="C237" s="2" t="s">
        <v>365</v>
      </c>
      <c r="E237" s="267">
        <v>0</v>
      </c>
      <c r="F237" s="267">
        <v>0</v>
      </c>
      <c r="G237" s="267">
        <v>29390.400000000001</v>
      </c>
      <c r="H237" s="267">
        <v>1121.25</v>
      </c>
      <c r="I237" s="267">
        <v>373.1</v>
      </c>
      <c r="J237" s="267">
        <v>331.5</v>
      </c>
      <c r="K237" s="267">
        <v>0</v>
      </c>
      <c r="L237" s="267">
        <f t="shared" si="20"/>
        <v>31216.25</v>
      </c>
      <c r="M237" s="267">
        <f t="shared" si="21"/>
        <v>24973</v>
      </c>
      <c r="O237" s="297">
        <v>0</v>
      </c>
      <c r="P237" s="297">
        <v>0</v>
      </c>
      <c r="Q237" s="297">
        <v>20818.2</v>
      </c>
      <c r="R237" s="297">
        <v>0</v>
      </c>
      <c r="S237" s="297">
        <v>0</v>
      </c>
      <c r="T237" s="297">
        <v>253.5</v>
      </c>
      <c r="U237" s="297">
        <v>0</v>
      </c>
      <c r="V237" s="297">
        <f t="shared" si="22"/>
        <v>21071.7</v>
      </c>
      <c r="W237" s="297">
        <f t="shared" si="23"/>
        <v>16857.36</v>
      </c>
      <c r="DN237" s="307">
        <f t="shared" si="24"/>
        <v>52287.95</v>
      </c>
      <c r="DO237" s="307">
        <f t="shared" si="24"/>
        <v>0</v>
      </c>
      <c r="DP237" s="173">
        <f t="shared" si="25"/>
        <v>52287.95</v>
      </c>
    </row>
    <row r="238" spans="1:120">
      <c r="A238" s="168">
        <v>4027</v>
      </c>
      <c r="B238" s="2">
        <v>144721</v>
      </c>
      <c r="C238" s="2" t="s">
        <v>366</v>
      </c>
      <c r="E238" s="267">
        <v>0</v>
      </c>
      <c r="F238" s="267">
        <v>0</v>
      </c>
      <c r="G238" s="267">
        <v>0</v>
      </c>
      <c r="H238" s="267">
        <v>0</v>
      </c>
      <c r="I238" s="267">
        <v>0</v>
      </c>
      <c r="J238" s="267">
        <v>0</v>
      </c>
      <c r="K238" s="267">
        <v>0</v>
      </c>
      <c r="L238" s="267">
        <f t="shared" si="20"/>
        <v>0</v>
      </c>
      <c r="M238" s="267">
        <f t="shared" si="21"/>
        <v>0</v>
      </c>
      <c r="O238" s="297">
        <v>0</v>
      </c>
      <c r="P238" s="297">
        <v>0</v>
      </c>
      <c r="Q238" s="297">
        <v>0</v>
      </c>
      <c r="R238" s="297">
        <v>0</v>
      </c>
      <c r="S238" s="297">
        <v>0</v>
      </c>
      <c r="T238" s="297">
        <v>0</v>
      </c>
      <c r="U238" s="297">
        <v>0</v>
      </c>
      <c r="V238" s="297">
        <f t="shared" si="22"/>
        <v>0</v>
      </c>
      <c r="W238" s="297">
        <f t="shared" si="23"/>
        <v>0</v>
      </c>
      <c r="DN238" s="307">
        <f t="shared" si="24"/>
        <v>0</v>
      </c>
      <c r="DO238" s="307">
        <f t="shared" si="24"/>
        <v>0</v>
      </c>
      <c r="DP238" s="173">
        <f t="shared" si="25"/>
        <v>0</v>
      </c>
    </row>
    <row r="239" spans="1:120">
      <c r="A239" s="168">
        <v>2058</v>
      </c>
      <c r="B239" s="2">
        <v>138425</v>
      </c>
      <c r="C239" s="2" t="s">
        <v>367</v>
      </c>
      <c r="E239" s="267">
        <v>0</v>
      </c>
      <c r="F239" s="267">
        <v>0</v>
      </c>
      <c r="G239" s="267">
        <v>50208.600000000006</v>
      </c>
      <c r="H239" s="267">
        <v>3587.9999999999995</v>
      </c>
      <c r="I239" s="267">
        <v>1305.7473684210529</v>
      </c>
      <c r="J239" s="267">
        <v>2170.35</v>
      </c>
      <c r="K239" s="267">
        <v>0</v>
      </c>
      <c r="L239" s="267">
        <f t="shared" si="20"/>
        <v>57272.697368421061</v>
      </c>
      <c r="M239" s="267">
        <f t="shared" si="21"/>
        <v>45818.157894736854</v>
      </c>
      <c r="O239" s="297">
        <v>0</v>
      </c>
      <c r="P239" s="297">
        <v>0</v>
      </c>
      <c r="Q239" s="297">
        <v>37962.600000000006</v>
      </c>
      <c r="R239" s="297">
        <v>3587.9999999999995</v>
      </c>
      <c r="S239" s="297">
        <v>1193.92</v>
      </c>
      <c r="T239" s="297">
        <v>1706.25</v>
      </c>
      <c r="U239" s="297">
        <v>0</v>
      </c>
      <c r="V239" s="297">
        <f t="shared" si="22"/>
        <v>44450.770000000004</v>
      </c>
      <c r="W239" s="297">
        <f t="shared" si="23"/>
        <v>35560.616000000002</v>
      </c>
      <c r="DN239" s="307">
        <f t="shared" si="24"/>
        <v>101723.46736842107</v>
      </c>
      <c r="DO239" s="307">
        <f t="shared" si="24"/>
        <v>0</v>
      </c>
      <c r="DP239" s="173">
        <f t="shared" si="25"/>
        <v>101723.46736842107</v>
      </c>
    </row>
    <row r="240" spans="1:120">
      <c r="A240" s="168">
        <v>4014</v>
      </c>
      <c r="B240" s="2">
        <v>140863</v>
      </c>
      <c r="C240" s="2" t="s">
        <v>368</v>
      </c>
      <c r="E240" s="267">
        <v>0</v>
      </c>
      <c r="F240" s="267">
        <v>0</v>
      </c>
      <c r="G240" s="267">
        <v>0</v>
      </c>
      <c r="H240" s="267">
        <v>0</v>
      </c>
      <c r="I240" s="267">
        <v>0</v>
      </c>
      <c r="J240" s="267">
        <v>0</v>
      </c>
      <c r="K240" s="267">
        <v>0</v>
      </c>
      <c r="L240" s="267">
        <f t="shared" si="20"/>
        <v>0</v>
      </c>
      <c r="M240" s="267">
        <f t="shared" si="21"/>
        <v>0</v>
      </c>
      <c r="O240" s="297">
        <v>0</v>
      </c>
      <c r="P240" s="297">
        <v>0</v>
      </c>
      <c r="Q240" s="297">
        <v>0</v>
      </c>
      <c r="R240" s="297">
        <v>0</v>
      </c>
      <c r="S240" s="297">
        <v>0</v>
      </c>
      <c r="T240" s="297">
        <v>0</v>
      </c>
      <c r="U240" s="297">
        <v>0</v>
      </c>
      <c r="V240" s="297">
        <f t="shared" si="22"/>
        <v>0</v>
      </c>
      <c r="W240" s="297">
        <f t="shared" si="23"/>
        <v>0</v>
      </c>
      <c r="DN240" s="307">
        <f t="shared" si="24"/>
        <v>0</v>
      </c>
      <c r="DO240" s="307">
        <f t="shared" si="24"/>
        <v>0</v>
      </c>
      <c r="DP240" s="173">
        <f t="shared" si="25"/>
        <v>0</v>
      </c>
    </row>
    <row r="241" spans="1:120">
      <c r="A241" s="168">
        <v>4024</v>
      </c>
      <c r="B241" s="2">
        <v>144306</v>
      </c>
      <c r="C241" s="2" t="s">
        <v>369</v>
      </c>
      <c r="E241" s="267">
        <v>0</v>
      </c>
      <c r="F241" s="267">
        <v>0</v>
      </c>
      <c r="G241" s="267">
        <v>0</v>
      </c>
      <c r="H241" s="267">
        <v>0</v>
      </c>
      <c r="I241" s="267">
        <v>0</v>
      </c>
      <c r="J241" s="267">
        <v>0</v>
      </c>
      <c r="K241" s="267">
        <v>0</v>
      </c>
      <c r="L241" s="267">
        <f t="shared" si="20"/>
        <v>0</v>
      </c>
      <c r="M241" s="267">
        <f t="shared" si="21"/>
        <v>0</v>
      </c>
      <c r="O241" s="297">
        <v>0</v>
      </c>
      <c r="P241" s="297">
        <v>0</v>
      </c>
      <c r="Q241" s="297">
        <v>0</v>
      </c>
      <c r="R241" s="297">
        <v>0</v>
      </c>
      <c r="S241" s="297">
        <v>0</v>
      </c>
      <c r="T241" s="297">
        <v>0</v>
      </c>
      <c r="U241" s="297">
        <v>0</v>
      </c>
      <c r="V241" s="297">
        <f t="shared" si="22"/>
        <v>0</v>
      </c>
      <c r="W241" s="297">
        <f t="shared" si="23"/>
        <v>0</v>
      </c>
      <c r="DN241" s="307">
        <f t="shared" si="24"/>
        <v>0</v>
      </c>
      <c r="DO241" s="307">
        <f t="shared" si="24"/>
        <v>0</v>
      </c>
      <c r="DP241" s="173">
        <f t="shared" si="25"/>
        <v>0</v>
      </c>
    </row>
    <row r="242" spans="1:120">
      <c r="A242" s="168">
        <v>2195</v>
      </c>
      <c r="B242" s="2">
        <v>138104</v>
      </c>
      <c r="C242" s="2" t="s">
        <v>370</v>
      </c>
      <c r="E242" s="267">
        <v>0</v>
      </c>
      <c r="F242" s="267">
        <v>19026.149999999998</v>
      </c>
      <c r="G242" s="267">
        <v>75435.360000000001</v>
      </c>
      <c r="H242" s="267">
        <v>6503.2499999999991</v>
      </c>
      <c r="I242" s="267">
        <v>1716.2600000000002</v>
      </c>
      <c r="J242" s="267">
        <v>4488.9000000000005</v>
      </c>
      <c r="K242" s="267">
        <v>0</v>
      </c>
      <c r="L242" s="267">
        <f t="shared" si="20"/>
        <v>107169.91999999998</v>
      </c>
      <c r="M242" s="267">
        <f t="shared" si="21"/>
        <v>85735.935999999987</v>
      </c>
      <c r="O242" s="297">
        <v>0</v>
      </c>
      <c r="P242" s="297">
        <v>12453.48</v>
      </c>
      <c r="Q242" s="297">
        <v>38452.44</v>
      </c>
      <c r="R242" s="297">
        <v>2915.25</v>
      </c>
      <c r="S242" s="297">
        <v>596.96</v>
      </c>
      <c r="T242" s="297">
        <v>2248.7399999999998</v>
      </c>
      <c r="U242" s="297">
        <v>0</v>
      </c>
      <c r="V242" s="297">
        <f t="shared" si="22"/>
        <v>56666.869999999995</v>
      </c>
      <c r="W242" s="297">
        <f t="shared" si="23"/>
        <v>45333.495999999999</v>
      </c>
      <c r="DN242" s="307">
        <f t="shared" si="24"/>
        <v>163836.78999999995</v>
      </c>
      <c r="DO242" s="307">
        <f t="shared" si="24"/>
        <v>0</v>
      </c>
      <c r="DP242" s="173">
        <f t="shared" si="25"/>
        <v>163836.78999999995</v>
      </c>
    </row>
    <row r="243" spans="1:120">
      <c r="A243" s="168">
        <v>1112</v>
      </c>
      <c r="B243" s="2">
        <v>146731</v>
      </c>
      <c r="C243" s="2" t="s">
        <v>371</v>
      </c>
      <c r="E243" s="267">
        <v>0</v>
      </c>
      <c r="F243" s="267">
        <v>0</v>
      </c>
      <c r="G243" s="267">
        <v>0</v>
      </c>
      <c r="H243" s="267">
        <v>0</v>
      </c>
      <c r="I243" s="267">
        <v>0</v>
      </c>
      <c r="J243" s="267">
        <v>0</v>
      </c>
      <c r="K243" s="267">
        <v>0</v>
      </c>
      <c r="L243" s="267">
        <f t="shared" si="20"/>
        <v>0</v>
      </c>
      <c r="M243" s="267">
        <f t="shared" si="21"/>
        <v>0</v>
      </c>
      <c r="O243" s="297">
        <v>0</v>
      </c>
      <c r="P243" s="297">
        <v>0</v>
      </c>
      <c r="Q243" s="297">
        <v>0</v>
      </c>
      <c r="R243" s="297">
        <v>0</v>
      </c>
      <c r="S243" s="297">
        <v>0</v>
      </c>
      <c r="T243" s="297">
        <v>0</v>
      </c>
      <c r="U243" s="297">
        <v>0</v>
      </c>
      <c r="V243" s="297">
        <f t="shared" si="22"/>
        <v>0</v>
      </c>
      <c r="W243" s="297">
        <f t="shared" si="23"/>
        <v>0</v>
      </c>
      <c r="DN243" s="307">
        <f t="shared" si="24"/>
        <v>0</v>
      </c>
      <c r="DO243" s="307">
        <f t="shared" si="24"/>
        <v>0</v>
      </c>
      <c r="DP243" s="173">
        <f t="shared" si="25"/>
        <v>0</v>
      </c>
    </row>
    <row r="244" spans="1:120">
      <c r="A244" s="168">
        <v>2126</v>
      </c>
      <c r="B244" s="2">
        <v>139439</v>
      </c>
      <c r="C244" s="2" t="s">
        <v>373</v>
      </c>
      <c r="E244" s="267">
        <v>0</v>
      </c>
      <c r="F244" s="267">
        <v>0</v>
      </c>
      <c r="G244" s="267">
        <v>0</v>
      </c>
      <c r="H244" s="267">
        <v>0</v>
      </c>
      <c r="I244" s="267">
        <v>0</v>
      </c>
      <c r="J244" s="267">
        <v>0</v>
      </c>
      <c r="K244" s="267">
        <v>0</v>
      </c>
      <c r="L244" s="267">
        <f t="shared" si="20"/>
        <v>0</v>
      </c>
      <c r="M244" s="267">
        <f t="shared" si="21"/>
        <v>0</v>
      </c>
      <c r="O244" s="297">
        <v>0</v>
      </c>
      <c r="P244" s="297">
        <v>0</v>
      </c>
      <c r="Q244" s="297">
        <v>0</v>
      </c>
      <c r="R244" s="297">
        <v>0</v>
      </c>
      <c r="S244" s="297">
        <v>0</v>
      </c>
      <c r="T244" s="297">
        <v>0</v>
      </c>
      <c r="U244" s="297">
        <v>0</v>
      </c>
      <c r="V244" s="297">
        <f t="shared" si="22"/>
        <v>0</v>
      </c>
      <c r="W244" s="297">
        <f t="shared" si="23"/>
        <v>0</v>
      </c>
      <c r="DN244" s="307">
        <f t="shared" si="24"/>
        <v>0</v>
      </c>
      <c r="DO244" s="307">
        <f t="shared" si="24"/>
        <v>0</v>
      </c>
      <c r="DP244" s="173">
        <f t="shared" si="25"/>
        <v>0</v>
      </c>
    </row>
    <row r="245" spans="1:120">
      <c r="A245" s="168">
        <v>2273</v>
      </c>
      <c r="B245" s="2">
        <v>143091</v>
      </c>
      <c r="C245" s="2" t="s">
        <v>374</v>
      </c>
      <c r="E245" s="267">
        <v>0</v>
      </c>
      <c r="F245" s="267">
        <v>0</v>
      </c>
      <c r="G245" s="267">
        <v>0</v>
      </c>
      <c r="H245" s="267">
        <v>0</v>
      </c>
      <c r="I245" s="267">
        <v>0</v>
      </c>
      <c r="J245" s="267">
        <v>0</v>
      </c>
      <c r="K245" s="267">
        <v>0</v>
      </c>
      <c r="L245" s="267">
        <f t="shared" si="20"/>
        <v>0</v>
      </c>
      <c r="M245" s="267">
        <f t="shared" si="21"/>
        <v>0</v>
      </c>
      <c r="O245" s="297">
        <v>0</v>
      </c>
      <c r="P245" s="297">
        <v>0</v>
      </c>
      <c r="Q245" s="297">
        <v>0</v>
      </c>
      <c r="R245" s="297">
        <v>0</v>
      </c>
      <c r="S245" s="297">
        <v>0</v>
      </c>
      <c r="T245" s="297">
        <v>0</v>
      </c>
      <c r="U245" s="297">
        <v>0</v>
      </c>
      <c r="V245" s="297">
        <f t="shared" si="22"/>
        <v>0</v>
      </c>
      <c r="W245" s="297">
        <f t="shared" si="23"/>
        <v>0</v>
      </c>
      <c r="DN245" s="307">
        <f t="shared" si="24"/>
        <v>0</v>
      </c>
      <c r="DO245" s="307">
        <f t="shared" si="24"/>
        <v>0</v>
      </c>
      <c r="DP245" s="173">
        <f t="shared" si="25"/>
        <v>0</v>
      </c>
    </row>
    <row r="246" spans="1:120">
      <c r="A246" s="168">
        <v>2145</v>
      </c>
      <c r="B246" s="2">
        <v>141206</v>
      </c>
      <c r="C246" s="2" t="s">
        <v>375</v>
      </c>
      <c r="E246" s="267">
        <v>0</v>
      </c>
      <c r="F246" s="267">
        <v>0</v>
      </c>
      <c r="G246" s="267">
        <v>0</v>
      </c>
      <c r="H246" s="267">
        <v>0</v>
      </c>
      <c r="I246" s="267">
        <v>0</v>
      </c>
      <c r="J246" s="267">
        <v>0</v>
      </c>
      <c r="K246" s="267">
        <v>0</v>
      </c>
      <c r="L246" s="267">
        <f t="shared" si="20"/>
        <v>0</v>
      </c>
      <c r="M246" s="267">
        <f t="shared" si="21"/>
        <v>0</v>
      </c>
      <c r="O246" s="297">
        <v>0</v>
      </c>
      <c r="P246" s="297">
        <v>0</v>
      </c>
      <c r="Q246" s="297">
        <v>0</v>
      </c>
      <c r="R246" s="297">
        <v>0</v>
      </c>
      <c r="S246" s="297">
        <v>0</v>
      </c>
      <c r="T246" s="297">
        <v>0</v>
      </c>
      <c r="U246" s="297">
        <v>0</v>
      </c>
      <c r="V246" s="297">
        <f t="shared" si="22"/>
        <v>0</v>
      </c>
      <c r="W246" s="297">
        <f t="shared" si="23"/>
        <v>0</v>
      </c>
      <c r="DN246" s="307">
        <f t="shared" si="24"/>
        <v>0</v>
      </c>
      <c r="DO246" s="307">
        <f t="shared" si="24"/>
        <v>0</v>
      </c>
      <c r="DP246" s="173">
        <f t="shared" si="25"/>
        <v>0</v>
      </c>
    </row>
    <row r="247" spans="1:120">
      <c r="A247" s="168">
        <v>4040</v>
      </c>
      <c r="B247" s="2">
        <v>148521</v>
      </c>
      <c r="C247" s="2" t="s">
        <v>376</v>
      </c>
      <c r="E247" s="267">
        <v>0</v>
      </c>
      <c r="F247" s="267">
        <v>0</v>
      </c>
      <c r="G247" s="267">
        <v>0</v>
      </c>
      <c r="H247" s="267">
        <v>0</v>
      </c>
      <c r="I247" s="267">
        <v>0</v>
      </c>
      <c r="J247" s="267">
        <v>0</v>
      </c>
      <c r="K247" s="267">
        <v>0</v>
      </c>
      <c r="L247" s="267">
        <f t="shared" si="20"/>
        <v>0</v>
      </c>
      <c r="M247" s="267">
        <f t="shared" si="21"/>
        <v>0</v>
      </c>
      <c r="O247" s="297">
        <v>0</v>
      </c>
      <c r="P247" s="297">
        <v>0</v>
      </c>
      <c r="Q247" s="297">
        <v>0</v>
      </c>
      <c r="R247" s="297">
        <v>0</v>
      </c>
      <c r="S247" s="297">
        <v>0</v>
      </c>
      <c r="T247" s="297">
        <v>0</v>
      </c>
      <c r="U247" s="297">
        <v>0</v>
      </c>
      <c r="V247" s="297">
        <f t="shared" si="22"/>
        <v>0</v>
      </c>
      <c r="W247" s="297">
        <f t="shared" si="23"/>
        <v>0</v>
      </c>
      <c r="DN247" s="307">
        <f t="shared" si="24"/>
        <v>0</v>
      </c>
      <c r="DO247" s="307">
        <f t="shared" si="24"/>
        <v>0</v>
      </c>
      <c r="DP247" s="173">
        <f t="shared" si="25"/>
        <v>0</v>
      </c>
    </row>
    <row r="248" spans="1:120">
      <c r="A248" s="168">
        <v>2175</v>
      </c>
      <c r="B248" s="2">
        <v>144390</v>
      </c>
      <c r="C248" s="2" t="s">
        <v>377</v>
      </c>
      <c r="E248" s="267">
        <v>0</v>
      </c>
      <c r="F248" s="267">
        <v>0</v>
      </c>
      <c r="G248" s="267">
        <v>0</v>
      </c>
      <c r="H248" s="267">
        <v>0</v>
      </c>
      <c r="I248" s="267">
        <v>0</v>
      </c>
      <c r="J248" s="267">
        <v>0</v>
      </c>
      <c r="K248" s="267">
        <v>0</v>
      </c>
      <c r="L248" s="267">
        <f t="shared" si="20"/>
        <v>0</v>
      </c>
      <c r="M248" s="267">
        <f t="shared" si="21"/>
        <v>0</v>
      </c>
      <c r="O248" s="297">
        <v>0</v>
      </c>
      <c r="P248" s="297">
        <v>0</v>
      </c>
      <c r="Q248" s="297">
        <v>0</v>
      </c>
      <c r="R248" s="297">
        <v>0</v>
      </c>
      <c r="S248" s="297">
        <v>0</v>
      </c>
      <c r="T248" s="297">
        <v>0</v>
      </c>
      <c r="U248" s="297">
        <v>0</v>
      </c>
      <c r="V248" s="297">
        <f t="shared" si="22"/>
        <v>0</v>
      </c>
      <c r="W248" s="297">
        <f t="shared" si="23"/>
        <v>0</v>
      </c>
      <c r="DN248" s="307">
        <f t="shared" si="24"/>
        <v>0</v>
      </c>
      <c r="DO248" s="307">
        <f t="shared" si="24"/>
        <v>0</v>
      </c>
      <c r="DP248" s="173">
        <f t="shared" si="25"/>
        <v>0</v>
      </c>
    </row>
    <row r="249" spans="1:120">
      <c r="A249" s="168">
        <v>2449</v>
      </c>
      <c r="B249" s="2">
        <v>140518</v>
      </c>
      <c r="C249" s="2" t="s">
        <v>378</v>
      </c>
      <c r="E249" s="267">
        <v>0</v>
      </c>
      <c r="F249" s="267">
        <v>0</v>
      </c>
      <c r="G249" s="267">
        <v>50208.600000000006</v>
      </c>
      <c r="H249" s="267">
        <v>5157.75</v>
      </c>
      <c r="I249" s="267">
        <v>1716.2600000000002</v>
      </c>
      <c r="J249" s="267">
        <v>3519.75</v>
      </c>
      <c r="K249" s="267">
        <v>0</v>
      </c>
      <c r="L249" s="267">
        <f t="shared" si="20"/>
        <v>60602.360000000008</v>
      </c>
      <c r="M249" s="267">
        <f t="shared" si="21"/>
        <v>48481.888000000006</v>
      </c>
      <c r="O249" s="297">
        <v>0</v>
      </c>
      <c r="P249" s="297">
        <v>0</v>
      </c>
      <c r="Q249" s="297">
        <v>48984</v>
      </c>
      <c r="R249" s="297">
        <v>3363.7499999999995</v>
      </c>
      <c r="S249" s="297">
        <v>1044.68</v>
      </c>
      <c r="T249" s="297">
        <v>3034.2</v>
      </c>
      <c r="U249" s="297">
        <v>0</v>
      </c>
      <c r="V249" s="297">
        <f t="shared" si="22"/>
        <v>56426.63</v>
      </c>
      <c r="W249" s="297">
        <f t="shared" si="23"/>
        <v>45141.304000000004</v>
      </c>
      <c r="DN249" s="307">
        <f t="shared" si="24"/>
        <v>117028.99</v>
      </c>
      <c r="DO249" s="307">
        <f t="shared" si="24"/>
        <v>0</v>
      </c>
      <c r="DP249" s="173">
        <f t="shared" si="25"/>
        <v>117028.99</v>
      </c>
    </row>
    <row r="250" spans="1:120">
      <c r="A250" s="168">
        <v>2068</v>
      </c>
      <c r="B250" s="2">
        <v>138303</v>
      </c>
      <c r="C250" s="2" t="s">
        <v>379</v>
      </c>
      <c r="E250" s="267">
        <v>0</v>
      </c>
      <c r="F250" s="267">
        <v>0</v>
      </c>
      <c r="G250" s="267">
        <v>42861</v>
      </c>
      <c r="H250" s="267">
        <v>2242.5</v>
      </c>
      <c r="I250" s="267">
        <v>858.02736842105264</v>
      </c>
      <c r="J250" s="267">
        <v>2051.3999999999996</v>
      </c>
      <c r="K250" s="267">
        <v>975</v>
      </c>
      <c r="L250" s="267">
        <f t="shared" si="20"/>
        <v>48987.927368421057</v>
      </c>
      <c r="M250" s="267">
        <f t="shared" si="21"/>
        <v>39190.341894736848</v>
      </c>
      <c r="O250" s="297">
        <v>0</v>
      </c>
      <c r="P250" s="297">
        <v>0</v>
      </c>
      <c r="Q250" s="297">
        <v>26941.200000000001</v>
      </c>
      <c r="R250" s="297">
        <v>2018.2499999999998</v>
      </c>
      <c r="S250" s="297">
        <v>783.40736842105264</v>
      </c>
      <c r="T250" s="297">
        <v>922.34999999999991</v>
      </c>
      <c r="U250" s="297">
        <v>0</v>
      </c>
      <c r="V250" s="297">
        <f t="shared" si="22"/>
        <v>30665.207368421052</v>
      </c>
      <c r="W250" s="297">
        <f t="shared" si="23"/>
        <v>24532.165894736841</v>
      </c>
      <c r="DN250" s="307">
        <f t="shared" si="24"/>
        <v>78678.134736842127</v>
      </c>
      <c r="DO250" s="307">
        <f t="shared" si="24"/>
        <v>975</v>
      </c>
      <c r="DP250" s="173">
        <f t="shared" si="25"/>
        <v>79653.134736842127</v>
      </c>
    </row>
    <row r="251" spans="1:120">
      <c r="A251" s="168">
        <v>4084</v>
      </c>
      <c r="B251" s="2">
        <v>139888</v>
      </c>
      <c r="C251" s="2" t="s">
        <v>380</v>
      </c>
      <c r="E251" s="267">
        <v>0</v>
      </c>
      <c r="F251" s="267">
        <v>0</v>
      </c>
      <c r="G251" s="267">
        <v>0</v>
      </c>
      <c r="H251" s="267">
        <v>0</v>
      </c>
      <c r="I251" s="267">
        <v>0</v>
      </c>
      <c r="J251" s="267">
        <v>0</v>
      </c>
      <c r="K251" s="267">
        <v>0</v>
      </c>
      <c r="L251" s="267">
        <f t="shared" si="20"/>
        <v>0</v>
      </c>
      <c r="M251" s="267">
        <f t="shared" si="21"/>
        <v>0</v>
      </c>
      <c r="O251" s="297">
        <v>0</v>
      </c>
      <c r="P251" s="297">
        <v>0</v>
      </c>
      <c r="Q251" s="297">
        <v>0</v>
      </c>
      <c r="R251" s="297">
        <v>0</v>
      </c>
      <c r="S251" s="297">
        <v>0</v>
      </c>
      <c r="T251" s="297">
        <v>0</v>
      </c>
      <c r="U251" s="297">
        <v>0</v>
      </c>
      <c r="V251" s="297">
        <f t="shared" si="22"/>
        <v>0</v>
      </c>
      <c r="W251" s="297">
        <f t="shared" si="23"/>
        <v>0</v>
      </c>
      <c r="DN251" s="307">
        <f t="shared" si="24"/>
        <v>0</v>
      </c>
      <c r="DO251" s="307">
        <f t="shared" si="24"/>
        <v>0</v>
      </c>
      <c r="DP251" s="173">
        <f t="shared" si="25"/>
        <v>0</v>
      </c>
    </row>
    <row r="252" spans="1:120">
      <c r="A252" s="168">
        <v>4009</v>
      </c>
      <c r="B252" s="2">
        <v>142219</v>
      </c>
      <c r="C252" s="2" t="s">
        <v>381</v>
      </c>
      <c r="E252" s="267">
        <v>0</v>
      </c>
      <c r="F252" s="267">
        <v>0</v>
      </c>
      <c r="G252" s="267">
        <v>0</v>
      </c>
      <c r="H252" s="267">
        <v>0</v>
      </c>
      <c r="I252" s="267">
        <v>0</v>
      </c>
      <c r="J252" s="267">
        <v>0</v>
      </c>
      <c r="K252" s="267">
        <v>0</v>
      </c>
      <c r="L252" s="267">
        <f t="shared" si="20"/>
        <v>0</v>
      </c>
      <c r="M252" s="267">
        <f t="shared" si="21"/>
        <v>0</v>
      </c>
      <c r="O252" s="297">
        <v>0</v>
      </c>
      <c r="P252" s="297">
        <v>0</v>
      </c>
      <c r="Q252" s="297">
        <v>0</v>
      </c>
      <c r="R252" s="297">
        <v>0</v>
      </c>
      <c r="S252" s="297">
        <v>0</v>
      </c>
      <c r="T252" s="297">
        <v>0</v>
      </c>
      <c r="U252" s="297">
        <v>0</v>
      </c>
      <c r="V252" s="297">
        <f t="shared" si="22"/>
        <v>0</v>
      </c>
      <c r="W252" s="297">
        <f t="shared" si="23"/>
        <v>0</v>
      </c>
      <c r="DN252" s="307">
        <f t="shared" si="24"/>
        <v>0</v>
      </c>
      <c r="DO252" s="307">
        <f t="shared" si="24"/>
        <v>0</v>
      </c>
      <c r="DP252" s="173">
        <f t="shared" si="25"/>
        <v>0</v>
      </c>
    </row>
    <row r="253" spans="1:120">
      <c r="A253" s="168">
        <v>4010</v>
      </c>
      <c r="B253" s="2">
        <v>139788</v>
      </c>
      <c r="C253" s="2" t="s">
        <v>382</v>
      </c>
      <c r="E253" s="267">
        <v>0</v>
      </c>
      <c r="F253" s="267">
        <v>0</v>
      </c>
      <c r="G253" s="267">
        <v>0</v>
      </c>
      <c r="H253" s="267">
        <v>0</v>
      </c>
      <c r="I253" s="267">
        <v>0</v>
      </c>
      <c r="J253" s="267">
        <v>0</v>
      </c>
      <c r="K253" s="267">
        <v>0</v>
      </c>
      <c r="L253" s="267">
        <f t="shared" si="20"/>
        <v>0</v>
      </c>
      <c r="M253" s="267">
        <f t="shared" si="21"/>
        <v>0</v>
      </c>
      <c r="O253" s="297">
        <v>0</v>
      </c>
      <c r="P253" s="297">
        <v>0</v>
      </c>
      <c r="Q253" s="297">
        <v>0</v>
      </c>
      <c r="R253" s="297">
        <v>0</v>
      </c>
      <c r="S253" s="297">
        <v>0</v>
      </c>
      <c r="T253" s="297">
        <v>0</v>
      </c>
      <c r="U253" s="297">
        <v>0</v>
      </c>
      <c r="V253" s="297">
        <f t="shared" si="22"/>
        <v>0</v>
      </c>
      <c r="W253" s="297">
        <f t="shared" si="23"/>
        <v>0</v>
      </c>
      <c r="DN253" s="307">
        <f t="shared" si="24"/>
        <v>0</v>
      </c>
      <c r="DO253" s="307">
        <f t="shared" si="24"/>
        <v>0</v>
      </c>
      <c r="DP253" s="173">
        <f t="shared" si="25"/>
        <v>0</v>
      </c>
    </row>
    <row r="254" spans="1:120">
      <c r="A254" s="168">
        <v>2471</v>
      </c>
      <c r="B254" s="2">
        <v>143943</v>
      </c>
      <c r="C254" s="2" t="s">
        <v>383</v>
      </c>
      <c r="E254" s="267">
        <v>0</v>
      </c>
      <c r="F254" s="267">
        <v>0</v>
      </c>
      <c r="G254" s="267">
        <v>41636.400000000001</v>
      </c>
      <c r="H254" s="267">
        <v>2018.2499999999998</v>
      </c>
      <c r="I254" s="267">
        <v>0</v>
      </c>
      <c r="J254" s="267">
        <v>1277.2499999999998</v>
      </c>
      <c r="K254" s="267">
        <v>0</v>
      </c>
      <c r="L254" s="267">
        <f t="shared" si="20"/>
        <v>44931.9</v>
      </c>
      <c r="M254" s="267">
        <f t="shared" si="21"/>
        <v>35945.520000000004</v>
      </c>
      <c r="O254" s="297">
        <v>0</v>
      </c>
      <c r="P254" s="297">
        <v>0</v>
      </c>
      <c r="Q254" s="297">
        <v>48984</v>
      </c>
      <c r="R254" s="297">
        <v>4485</v>
      </c>
      <c r="S254" s="297">
        <v>0</v>
      </c>
      <c r="T254" s="297">
        <v>1698.4499999999998</v>
      </c>
      <c r="U254" s="297">
        <v>0</v>
      </c>
      <c r="V254" s="297">
        <f t="shared" si="22"/>
        <v>55167.45</v>
      </c>
      <c r="W254" s="297">
        <f t="shared" si="23"/>
        <v>44133.96</v>
      </c>
      <c r="DN254" s="307">
        <f t="shared" si="24"/>
        <v>100099.34999999999</v>
      </c>
      <c r="DO254" s="307">
        <f t="shared" si="24"/>
        <v>0</v>
      </c>
      <c r="DP254" s="173">
        <f t="shared" si="25"/>
        <v>100099.34999999999</v>
      </c>
    </row>
    <row r="255" spans="1:120">
      <c r="A255" s="168">
        <v>7031</v>
      </c>
      <c r="B255" s="2">
        <v>138281</v>
      </c>
      <c r="C255" s="2" t="s">
        <v>384</v>
      </c>
      <c r="E255" s="267"/>
      <c r="F255" s="267"/>
      <c r="G255" s="267"/>
      <c r="H255" s="267"/>
      <c r="I255" s="267"/>
      <c r="J255" s="267"/>
      <c r="K255" s="267"/>
      <c r="L255" s="267"/>
      <c r="M255" s="267"/>
      <c r="O255" s="297"/>
      <c r="P255" s="297"/>
      <c r="Q255" s="297"/>
      <c r="R255" s="297"/>
      <c r="S255" s="297"/>
      <c r="T255" s="297"/>
      <c r="U255" s="297"/>
      <c r="V255" s="297"/>
      <c r="W255" s="297"/>
      <c r="DN255" s="307">
        <f t="shared" si="24"/>
        <v>0</v>
      </c>
      <c r="DO255" s="307">
        <f t="shared" si="24"/>
        <v>0</v>
      </c>
      <c r="DP255" s="173">
        <f t="shared" si="25"/>
        <v>0</v>
      </c>
    </row>
    <row r="256" spans="1:120">
      <c r="A256" s="168">
        <v>2136</v>
      </c>
      <c r="B256" s="2">
        <v>139637</v>
      </c>
      <c r="C256" s="2" t="s">
        <v>385</v>
      </c>
      <c r="E256" s="267">
        <v>0</v>
      </c>
      <c r="F256" s="267">
        <v>0</v>
      </c>
      <c r="G256" s="267">
        <v>56331.600000000006</v>
      </c>
      <c r="H256" s="267">
        <v>2466.75</v>
      </c>
      <c r="I256" s="267">
        <v>1156.302105263158</v>
      </c>
      <c r="J256" s="267">
        <v>1702.35</v>
      </c>
      <c r="K256" s="267">
        <v>0</v>
      </c>
      <c r="L256" s="267">
        <f t="shared" si="20"/>
        <v>61657.002105263164</v>
      </c>
      <c r="M256" s="267">
        <f t="shared" si="21"/>
        <v>49325.601684210531</v>
      </c>
      <c r="O256" s="297">
        <v>0</v>
      </c>
      <c r="P256" s="297">
        <v>0</v>
      </c>
      <c r="Q256" s="297">
        <v>47759.4</v>
      </c>
      <c r="R256" s="297">
        <v>2466.75</v>
      </c>
      <c r="S256" s="297">
        <v>1044.4747368421054</v>
      </c>
      <c r="T256" s="297">
        <v>1308.45</v>
      </c>
      <c r="U256" s="297">
        <v>0</v>
      </c>
      <c r="V256" s="297">
        <f t="shared" si="22"/>
        <v>52579.074736842107</v>
      </c>
      <c r="W256" s="297">
        <f t="shared" si="23"/>
        <v>42063.25978947369</v>
      </c>
      <c r="DN256" s="307">
        <f t="shared" si="24"/>
        <v>114236.07684210528</v>
      </c>
      <c r="DO256" s="307">
        <f t="shared" si="24"/>
        <v>0</v>
      </c>
      <c r="DP256" s="173">
        <f t="shared" si="25"/>
        <v>114236.07684210528</v>
      </c>
    </row>
    <row r="257" spans="1:120">
      <c r="A257" s="168">
        <v>2314</v>
      </c>
      <c r="B257" s="2">
        <v>151894</v>
      </c>
      <c r="C257" s="2" t="s">
        <v>13</v>
      </c>
      <c r="E257" s="267">
        <v>0</v>
      </c>
      <c r="F257" s="267">
        <v>0</v>
      </c>
      <c r="G257" s="267">
        <v>0</v>
      </c>
      <c r="H257" s="267">
        <v>0</v>
      </c>
      <c r="I257" s="267">
        <v>0</v>
      </c>
      <c r="J257" s="267">
        <v>0</v>
      </c>
      <c r="K257" s="267">
        <v>0</v>
      </c>
      <c r="L257" s="267">
        <f t="shared" si="20"/>
        <v>0</v>
      </c>
      <c r="M257" s="267">
        <f t="shared" si="21"/>
        <v>0</v>
      </c>
      <c r="O257" s="297">
        <v>0</v>
      </c>
      <c r="P257" s="297">
        <v>0</v>
      </c>
      <c r="Q257" s="297">
        <v>0</v>
      </c>
      <c r="R257" s="297">
        <v>0</v>
      </c>
      <c r="S257" s="297">
        <v>0</v>
      </c>
      <c r="T257" s="297">
        <v>0</v>
      </c>
      <c r="U257" s="297">
        <v>0</v>
      </c>
      <c r="V257" s="297">
        <f t="shared" si="22"/>
        <v>0</v>
      </c>
      <c r="W257" s="297">
        <f t="shared" si="23"/>
        <v>0</v>
      </c>
      <c r="DN257" s="307">
        <f t="shared" si="24"/>
        <v>0</v>
      </c>
      <c r="DO257" s="307">
        <f t="shared" si="24"/>
        <v>0</v>
      </c>
      <c r="DP257" s="173">
        <f t="shared" si="25"/>
        <v>0</v>
      </c>
    </row>
    <row r="258" spans="1:120">
      <c r="A258" s="168">
        <v>2480</v>
      </c>
      <c r="B258" s="2">
        <v>142386</v>
      </c>
      <c r="C258" s="2" t="s">
        <v>386</v>
      </c>
      <c r="E258" s="267">
        <v>0</v>
      </c>
      <c r="F258" s="267">
        <v>0</v>
      </c>
      <c r="G258" s="267">
        <v>36738</v>
      </c>
      <c r="H258" s="267">
        <v>2466.75</v>
      </c>
      <c r="I258" s="267">
        <v>74.62</v>
      </c>
      <c r="J258" s="267">
        <v>3149.25</v>
      </c>
      <c r="K258" s="267">
        <v>0</v>
      </c>
      <c r="L258" s="267">
        <f t="shared" si="20"/>
        <v>42428.62</v>
      </c>
      <c r="M258" s="267">
        <f t="shared" si="21"/>
        <v>33942.896000000001</v>
      </c>
      <c r="O258" s="297">
        <v>0</v>
      </c>
      <c r="P258" s="297">
        <v>0</v>
      </c>
      <c r="Q258" s="297">
        <v>20818.2</v>
      </c>
      <c r="R258" s="297">
        <v>1345.5</v>
      </c>
      <c r="S258" s="297">
        <v>447.71999999999997</v>
      </c>
      <c r="T258" s="297">
        <v>1903.2</v>
      </c>
      <c r="U258" s="297">
        <v>0</v>
      </c>
      <c r="V258" s="297">
        <f t="shared" si="22"/>
        <v>24514.620000000003</v>
      </c>
      <c r="W258" s="297">
        <f t="shared" si="23"/>
        <v>19611.696000000004</v>
      </c>
      <c r="DN258" s="307">
        <f t="shared" si="24"/>
        <v>66943.240000000005</v>
      </c>
      <c r="DO258" s="307">
        <f t="shared" si="24"/>
        <v>0</v>
      </c>
      <c r="DP258" s="173">
        <f t="shared" si="25"/>
        <v>66943.240000000005</v>
      </c>
    </row>
    <row r="259" spans="1:120">
      <c r="A259" s="168">
        <v>2146</v>
      </c>
      <c r="B259" s="2">
        <v>141319</v>
      </c>
      <c r="C259" s="2" t="s">
        <v>387</v>
      </c>
      <c r="E259" s="267">
        <v>0</v>
      </c>
      <c r="F259" s="267">
        <v>0</v>
      </c>
      <c r="G259" s="267">
        <v>60005.4</v>
      </c>
      <c r="H259" s="267">
        <v>6278.9999999999991</v>
      </c>
      <c r="I259" s="267">
        <v>2089.36</v>
      </c>
      <c r="J259" s="267">
        <v>1015.9499999999999</v>
      </c>
      <c r="K259" s="267">
        <v>0</v>
      </c>
      <c r="L259" s="267">
        <f t="shared" si="20"/>
        <v>69389.709999999992</v>
      </c>
      <c r="M259" s="267">
        <f t="shared" si="21"/>
        <v>55511.767999999996</v>
      </c>
      <c r="O259" s="297">
        <v>0</v>
      </c>
      <c r="P259" s="297">
        <v>0</v>
      </c>
      <c r="Q259" s="297">
        <v>52657.8</v>
      </c>
      <c r="R259" s="297">
        <v>3812.2499999999995</v>
      </c>
      <c r="S259" s="297">
        <v>1268.54</v>
      </c>
      <c r="T259" s="297">
        <v>1051.05</v>
      </c>
      <c r="U259" s="297">
        <v>0</v>
      </c>
      <c r="V259" s="297">
        <f t="shared" si="22"/>
        <v>58789.640000000007</v>
      </c>
      <c r="W259" s="297">
        <f t="shared" si="23"/>
        <v>47031.712000000007</v>
      </c>
      <c r="DN259" s="307">
        <f t="shared" si="24"/>
        <v>128179.34999999999</v>
      </c>
      <c r="DO259" s="307">
        <f t="shared" si="24"/>
        <v>0</v>
      </c>
      <c r="DP259" s="173">
        <f t="shared" si="25"/>
        <v>128179.34999999999</v>
      </c>
    </row>
    <row r="260" spans="1:120">
      <c r="A260" s="168">
        <v>4246</v>
      </c>
      <c r="B260" s="2">
        <v>139994</v>
      </c>
      <c r="C260" s="2" t="s">
        <v>388</v>
      </c>
      <c r="E260" s="267">
        <v>0</v>
      </c>
      <c r="F260" s="267">
        <v>0</v>
      </c>
      <c r="G260" s="267">
        <v>0</v>
      </c>
      <c r="H260" s="267">
        <v>0</v>
      </c>
      <c r="I260" s="267">
        <v>0</v>
      </c>
      <c r="J260" s="267">
        <v>0</v>
      </c>
      <c r="K260" s="267">
        <v>0</v>
      </c>
      <c r="L260" s="267">
        <f t="shared" si="20"/>
        <v>0</v>
      </c>
      <c r="M260" s="267">
        <f t="shared" si="21"/>
        <v>0</v>
      </c>
      <c r="O260" s="297">
        <v>0</v>
      </c>
      <c r="P260" s="297">
        <v>0</v>
      </c>
      <c r="Q260" s="297">
        <v>0</v>
      </c>
      <c r="R260" s="297">
        <v>0</v>
      </c>
      <c r="S260" s="297">
        <v>0</v>
      </c>
      <c r="T260" s="297">
        <v>0</v>
      </c>
      <c r="U260" s="297">
        <v>0</v>
      </c>
      <c r="V260" s="297">
        <f t="shared" si="22"/>
        <v>0</v>
      </c>
      <c r="W260" s="297">
        <f t="shared" si="23"/>
        <v>0</v>
      </c>
      <c r="DN260" s="307">
        <f t="shared" si="24"/>
        <v>0</v>
      </c>
      <c r="DO260" s="307">
        <f t="shared" si="24"/>
        <v>0</v>
      </c>
      <c r="DP260" s="173">
        <f t="shared" si="25"/>
        <v>0</v>
      </c>
    </row>
    <row r="261" spans="1:120">
      <c r="A261" s="168">
        <v>2122</v>
      </c>
      <c r="B261" s="2">
        <v>139378</v>
      </c>
      <c r="C261" s="2" t="s">
        <v>389</v>
      </c>
      <c r="E261" s="267">
        <v>0</v>
      </c>
      <c r="F261" s="267">
        <v>0</v>
      </c>
      <c r="G261" s="267">
        <v>84497.4</v>
      </c>
      <c r="H261" s="267">
        <v>3363.7499999999995</v>
      </c>
      <c r="I261" s="267">
        <v>1342.9547368421054</v>
      </c>
      <c r="J261" s="267">
        <v>1173.9000000000001</v>
      </c>
      <c r="K261" s="267">
        <v>0</v>
      </c>
      <c r="L261" s="267">
        <f t="shared" si="20"/>
        <v>90378.004736842093</v>
      </c>
      <c r="M261" s="267">
        <f t="shared" si="21"/>
        <v>72302.403789473683</v>
      </c>
      <c r="O261" s="297">
        <v>0</v>
      </c>
      <c r="P261" s="297">
        <v>0</v>
      </c>
      <c r="Q261" s="297">
        <v>72251.400000000009</v>
      </c>
      <c r="R261" s="297">
        <v>3812.2499999999995</v>
      </c>
      <c r="S261" s="297">
        <v>1268.54</v>
      </c>
      <c r="T261" s="297">
        <v>910.64999999999986</v>
      </c>
      <c r="U261" s="297">
        <v>0</v>
      </c>
      <c r="V261" s="297">
        <f t="shared" si="22"/>
        <v>78242.84</v>
      </c>
      <c r="W261" s="297">
        <f t="shared" si="23"/>
        <v>62594.271999999997</v>
      </c>
      <c r="DN261" s="307">
        <f t="shared" si="24"/>
        <v>168620.84473684209</v>
      </c>
      <c r="DO261" s="307">
        <f t="shared" si="24"/>
        <v>0</v>
      </c>
      <c r="DP261" s="173">
        <f t="shared" si="25"/>
        <v>168620.84473684209</v>
      </c>
    </row>
    <row r="262" spans="1:120">
      <c r="A262" s="168">
        <v>2485</v>
      </c>
      <c r="B262" s="2">
        <v>146722</v>
      </c>
      <c r="C262" s="2" t="s">
        <v>390</v>
      </c>
      <c r="E262" s="267">
        <v>0</v>
      </c>
      <c r="F262" s="267">
        <v>0</v>
      </c>
      <c r="G262" s="267">
        <v>0</v>
      </c>
      <c r="H262" s="267">
        <v>0</v>
      </c>
      <c r="I262" s="267">
        <v>0</v>
      </c>
      <c r="J262" s="267">
        <v>0</v>
      </c>
      <c r="K262" s="267">
        <v>0</v>
      </c>
      <c r="L262" s="267">
        <f t="shared" si="20"/>
        <v>0</v>
      </c>
      <c r="M262" s="267">
        <f t="shared" si="21"/>
        <v>0</v>
      </c>
      <c r="O262" s="297">
        <v>0</v>
      </c>
      <c r="P262" s="297">
        <v>0</v>
      </c>
      <c r="Q262" s="297">
        <v>0</v>
      </c>
      <c r="R262" s="297">
        <v>0</v>
      </c>
      <c r="S262" s="297">
        <v>0</v>
      </c>
      <c r="T262" s="297">
        <v>0</v>
      </c>
      <c r="U262" s="297">
        <v>0</v>
      </c>
      <c r="V262" s="297">
        <f t="shared" si="22"/>
        <v>0</v>
      </c>
      <c r="W262" s="297">
        <f t="shared" si="23"/>
        <v>0</v>
      </c>
      <c r="DN262" s="307">
        <f t="shared" si="24"/>
        <v>0</v>
      </c>
      <c r="DO262" s="307">
        <f t="shared" si="24"/>
        <v>0</v>
      </c>
      <c r="DP262" s="173">
        <f t="shared" si="25"/>
        <v>0</v>
      </c>
    </row>
    <row r="263" spans="1:120">
      <c r="A263" s="168">
        <v>2180</v>
      </c>
      <c r="B263" s="2">
        <v>142858</v>
      </c>
      <c r="C263" s="2" t="s">
        <v>391</v>
      </c>
      <c r="E263" s="267">
        <v>0</v>
      </c>
      <c r="F263" s="267">
        <v>0</v>
      </c>
      <c r="G263" s="267">
        <v>85722</v>
      </c>
      <c r="H263" s="267">
        <v>6278.9999999999991</v>
      </c>
      <c r="I263" s="267">
        <v>2201.1873684210527</v>
      </c>
      <c r="J263" s="267">
        <v>3061.4999999999995</v>
      </c>
      <c r="K263" s="267">
        <v>0</v>
      </c>
      <c r="L263" s="267">
        <f t="shared" si="20"/>
        <v>97263.687368421059</v>
      </c>
      <c r="M263" s="267">
        <f t="shared" si="21"/>
        <v>77810.949894736856</v>
      </c>
      <c r="O263" s="297">
        <v>0</v>
      </c>
      <c r="P263" s="297">
        <v>0</v>
      </c>
      <c r="Q263" s="297">
        <v>57556.2</v>
      </c>
      <c r="R263" s="297">
        <v>3363.7499999999995</v>
      </c>
      <c r="S263" s="297">
        <v>1119.3000000000002</v>
      </c>
      <c r="T263" s="297">
        <v>1872</v>
      </c>
      <c r="U263" s="297">
        <v>0</v>
      </c>
      <c r="V263" s="297">
        <f t="shared" si="22"/>
        <v>63911.25</v>
      </c>
      <c r="W263" s="297">
        <f t="shared" si="23"/>
        <v>51129</v>
      </c>
      <c r="DN263" s="307">
        <f t="shared" si="24"/>
        <v>161174.93736842106</v>
      </c>
      <c r="DO263" s="307">
        <f t="shared" si="24"/>
        <v>0</v>
      </c>
      <c r="DP263" s="173">
        <f t="shared" si="25"/>
        <v>161174.93736842106</v>
      </c>
    </row>
    <row r="264" spans="1:120">
      <c r="A264" s="168"/>
      <c r="B264" s="2"/>
      <c r="C264" s="2"/>
      <c r="V264" s="297"/>
      <c r="W264" s="297"/>
    </row>
    <row r="265" spans="1:120">
      <c r="A265" s="168"/>
      <c r="B265" s="2"/>
      <c r="C265" s="2"/>
    </row>
    <row r="266" spans="1:120">
      <c r="A266" s="168"/>
      <c r="B266" s="2"/>
      <c r="C266" s="2"/>
    </row>
    <row r="267" spans="1:120">
      <c r="A267" s="168"/>
      <c r="B267" s="2"/>
      <c r="C267" s="2"/>
    </row>
    <row r="268" spans="1:120">
      <c r="A268" s="168"/>
      <c r="B268" s="2"/>
      <c r="C268" s="2"/>
    </row>
    <row r="269" spans="1:120">
      <c r="A269" s="168"/>
      <c r="B269" s="2"/>
      <c r="C269" s="2"/>
    </row>
    <row r="270" spans="1:120">
      <c r="A270" s="168"/>
      <c r="B270" s="2"/>
      <c r="C270" s="2"/>
    </row>
    <row r="271" spans="1:120">
      <c r="A271" s="168"/>
      <c r="B271" s="2"/>
      <c r="C271" s="2"/>
    </row>
    <row r="272" spans="1:120">
      <c r="A272" s="168"/>
      <c r="B272" s="2"/>
      <c r="C272" s="2"/>
    </row>
    <row r="274" spans="5:23">
      <c r="E274" s="267">
        <f>SUM(E8:E273)</f>
        <v>0</v>
      </c>
      <c r="F274" s="267">
        <f t="shared" ref="F274:O274" si="26">SUM(F8:F273)</f>
        <v>57078.45</v>
      </c>
      <c r="G274" s="267">
        <f t="shared" si="26"/>
        <v>4855008.3400000008</v>
      </c>
      <c r="H274" s="267">
        <f t="shared" si="26"/>
        <v>268158.14999999997</v>
      </c>
      <c r="I274" s="267">
        <f t="shared" si="26"/>
        <v>76987.168631578956</v>
      </c>
      <c r="J274" s="267">
        <f t="shared" si="26"/>
        <v>154248.37999999995</v>
      </c>
      <c r="K274" s="267">
        <f t="shared" si="26"/>
        <v>2925</v>
      </c>
      <c r="L274" s="267">
        <f t="shared" si="26"/>
        <v>5414405.48863158</v>
      </c>
      <c r="M274" s="267">
        <f t="shared" si="26"/>
        <v>4331524.390905262</v>
      </c>
      <c r="O274" s="255">
        <f t="shared" si="26"/>
        <v>0</v>
      </c>
      <c r="P274" s="255">
        <f t="shared" ref="P274" si="27">SUM(P8:P273)</f>
        <v>114502.82999999999</v>
      </c>
      <c r="Q274" s="255">
        <f t="shared" ref="Q274" si="28">SUM(Q8:Q273)</f>
        <v>3820137.8160000006</v>
      </c>
      <c r="R274" s="255">
        <f t="shared" ref="R274" si="29">SUM(R8:R273)</f>
        <v>182314.5</v>
      </c>
      <c r="S274" s="255">
        <f t="shared" ref="S274" si="30">SUM(S8:S273)</f>
        <v>51970.072631578958</v>
      </c>
      <c r="T274" s="255">
        <f t="shared" ref="T274" si="31">SUM(T8:T273)</f>
        <v>121712.79900000001</v>
      </c>
      <c r="U274" s="255">
        <f t="shared" ref="U274" si="32">SUM(U8:U273)</f>
        <v>3900</v>
      </c>
      <c r="V274" s="255">
        <f t="shared" ref="V274" si="33">SUM(V8:V273)</f>
        <v>4294538.0176315773</v>
      </c>
      <c r="W274" s="255">
        <f t="shared" ref="W274" si="34">SUM(W8:W273)</f>
        <v>3435630.4141052607</v>
      </c>
    </row>
  </sheetData>
  <sheetProtection algorithmName="SHA-512" hashValue="FaOsKW59xa5K44rO6oQ+qdSZ2jnMudoeepKKwX6RAcAjO5ZTb648e1Vac2Q4axTonP3CbFmq4S60ni2ZMEzK4Q==" saltValue="iXeWzqDmhcy94HfTDKyGSQ==" spinCount="100000" sheet="1" autoFilter="0"/>
  <autoFilter ref="A7:DR263" xr:uid="{559EC715-CAF1-44E8-A16C-304CD5956029}"/>
  <phoneticPr fontId="94" type="noConversion"/>
  <conditionalFormatting sqref="A7:C8">
    <cfRule type="cellIs" dxfId="6" priority="1" operator="lessThan">
      <formula>0</formula>
    </cfRule>
  </conditionalFormatting>
  <hyperlinks>
    <hyperlink ref="C4" r:id="rId1" display="../../../../../../:x:/s/SchoolFairfundingTeam/EdCeV4MrQQtHgjRDel0zs4oBrXLTDSNubfSIfx4XuCVbSg?e=8btP32" xr:uid="{A7FDCD11-F4D6-471F-92D1-D64D9A247ABA}"/>
  </hyperlinks>
  <pageMargins left="0.7" right="0.7" top="0.75" bottom="0.75" header="0.3" footer="0.3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AC25-0319-43A5-9108-6C8C7348D185}">
  <sheetPr codeName="Sheet2"/>
  <dimension ref="A1:FF268"/>
  <sheetViews>
    <sheetView zoomScale="80" zoomScaleNormal="80" workbookViewId="0">
      <selection activeCell="E43" sqref="E43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14" width="14.7109375" customWidth="1"/>
    <col min="15" max="15" width="17.28515625" bestFit="1" customWidth="1"/>
    <col min="16" max="44" width="14.7109375" customWidth="1"/>
    <col min="45" max="45" width="13.85546875" bestFit="1" customWidth="1"/>
    <col min="46" max="46" width="3.28515625" bestFit="1" customWidth="1"/>
    <col min="47" max="47" width="16.28515625" bestFit="1" customWidth="1"/>
    <col min="48" max="49" width="14.7109375" customWidth="1"/>
    <col min="50" max="50" width="16.28515625" bestFit="1" customWidth="1"/>
    <col min="51" max="51" width="12.28515625" bestFit="1" customWidth="1"/>
    <col min="52" max="54" width="14.7109375" customWidth="1"/>
  </cols>
  <sheetData>
    <row r="1" spans="1:162">
      <c r="A1" s="1" t="s">
        <v>130</v>
      </c>
      <c r="B1" s="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K1" s="221"/>
      <c r="AL1" s="221"/>
      <c r="AM1" s="221"/>
      <c r="AN1" s="221"/>
      <c r="AO1" s="221"/>
      <c r="AP1" s="221"/>
      <c r="AQ1" s="221"/>
      <c r="AR1" s="221"/>
    </row>
    <row r="2" spans="1:16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49</v>
      </c>
      <c r="AU2">
        <v>50</v>
      </c>
      <c r="AV2">
        <v>51</v>
      </c>
      <c r="AW2">
        <v>52</v>
      </c>
      <c r="AX2">
        <v>53</v>
      </c>
      <c r="AY2">
        <v>54</v>
      </c>
      <c r="AZ2">
        <v>53</v>
      </c>
      <c r="BA2">
        <v>57</v>
      </c>
      <c r="BB2">
        <v>58</v>
      </c>
      <c r="BC2">
        <v>59</v>
      </c>
      <c r="BD2">
        <v>60</v>
      </c>
      <c r="BE2">
        <v>61</v>
      </c>
      <c r="BF2">
        <v>62</v>
      </c>
      <c r="BG2">
        <v>63</v>
      </c>
      <c r="BH2">
        <v>64</v>
      </c>
      <c r="BI2">
        <v>65</v>
      </c>
      <c r="BJ2">
        <v>66</v>
      </c>
      <c r="BK2">
        <v>67</v>
      </c>
      <c r="BL2">
        <v>68</v>
      </c>
      <c r="BM2">
        <v>69</v>
      </c>
      <c r="BN2">
        <v>70</v>
      </c>
      <c r="BO2">
        <v>71</v>
      </c>
      <c r="BP2">
        <v>72</v>
      </c>
      <c r="BQ2">
        <v>73</v>
      </c>
      <c r="BR2">
        <v>73</v>
      </c>
      <c r="BS2">
        <v>74</v>
      </c>
      <c r="BT2">
        <v>75</v>
      </c>
      <c r="BU2">
        <v>76</v>
      </c>
      <c r="BV2">
        <v>77</v>
      </c>
      <c r="BW2">
        <v>78</v>
      </c>
      <c r="BX2">
        <v>79</v>
      </c>
      <c r="BY2">
        <v>80</v>
      </c>
      <c r="BZ2">
        <v>81</v>
      </c>
      <c r="CA2">
        <v>82</v>
      </c>
      <c r="CB2">
        <v>83</v>
      </c>
      <c r="CC2">
        <v>84</v>
      </c>
      <c r="CD2">
        <v>85</v>
      </c>
      <c r="CE2">
        <v>86</v>
      </c>
      <c r="CF2">
        <v>87</v>
      </c>
      <c r="CG2">
        <v>88</v>
      </c>
      <c r="CH2">
        <v>89</v>
      </c>
      <c r="CI2">
        <v>90</v>
      </c>
      <c r="CJ2">
        <v>91</v>
      </c>
      <c r="CK2">
        <v>92</v>
      </c>
      <c r="CL2">
        <v>93</v>
      </c>
      <c r="CM2">
        <v>94</v>
      </c>
      <c r="CN2">
        <v>95</v>
      </c>
      <c r="CO2">
        <v>96</v>
      </c>
      <c r="CP2">
        <v>97</v>
      </c>
      <c r="CQ2">
        <v>98</v>
      </c>
      <c r="CR2">
        <v>99</v>
      </c>
      <c r="CS2">
        <v>100</v>
      </c>
      <c r="CT2">
        <v>101</v>
      </c>
      <c r="CU2">
        <v>102</v>
      </c>
      <c r="CV2">
        <v>103</v>
      </c>
      <c r="CW2">
        <v>104</v>
      </c>
      <c r="CX2">
        <v>105</v>
      </c>
      <c r="CY2">
        <v>106</v>
      </c>
      <c r="CZ2">
        <v>107</v>
      </c>
      <c r="DA2">
        <v>108</v>
      </c>
      <c r="DB2">
        <v>109</v>
      </c>
      <c r="DC2">
        <v>110</v>
      </c>
      <c r="DD2">
        <v>111</v>
      </c>
      <c r="DE2">
        <v>112</v>
      </c>
      <c r="DF2">
        <v>113</v>
      </c>
      <c r="DG2">
        <v>114</v>
      </c>
      <c r="DH2">
        <v>114</v>
      </c>
      <c r="DI2">
        <v>115</v>
      </c>
      <c r="DJ2">
        <v>116</v>
      </c>
      <c r="DK2">
        <v>117</v>
      </c>
      <c r="DL2">
        <v>118</v>
      </c>
      <c r="DM2">
        <v>119</v>
      </c>
      <c r="DN2">
        <v>120</v>
      </c>
      <c r="DO2">
        <v>121</v>
      </c>
      <c r="DP2">
        <v>122</v>
      </c>
      <c r="DQ2">
        <v>123</v>
      </c>
      <c r="DR2">
        <v>124</v>
      </c>
      <c r="DS2">
        <v>125</v>
      </c>
      <c r="DT2">
        <v>126</v>
      </c>
      <c r="DU2">
        <v>127</v>
      </c>
      <c r="DV2">
        <v>128</v>
      </c>
      <c r="DW2">
        <v>129</v>
      </c>
      <c r="DX2">
        <v>130</v>
      </c>
      <c r="DY2">
        <v>131</v>
      </c>
      <c r="DZ2">
        <v>132</v>
      </c>
      <c r="EA2">
        <v>133</v>
      </c>
      <c r="EB2">
        <v>134</v>
      </c>
      <c r="EC2">
        <v>135</v>
      </c>
      <c r="ED2">
        <v>136</v>
      </c>
      <c r="EE2">
        <v>137</v>
      </c>
      <c r="EF2">
        <v>138</v>
      </c>
      <c r="EG2">
        <v>139</v>
      </c>
      <c r="EH2">
        <v>140</v>
      </c>
      <c r="EI2">
        <v>141</v>
      </c>
      <c r="EJ2">
        <v>142</v>
      </c>
      <c r="EK2">
        <v>143</v>
      </c>
      <c r="EL2">
        <v>144</v>
      </c>
      <c r="EM2">
        <v>145</v>
      </c>
      <c r="EN2">
        <v>146</v>
      </c>
      <c r="EO2">
        <v>147</v>
      </c>
      <c r="EP2">
        <v>148</v>
      </c>
      <c r="EQ2">
        <v>149</v>
      </c>
      <c r="ER2">
        <v>150</v>
      </c>
      <c r="ES2">
        <v>151</v>
      </c>
      <c r="ET2">
        <v>152</v>
      </c>
      <c r="EU2">
        <v>153</v>
      </c>
      <c r="EV2">
        <v>154</v>
      </c>
      <c r="EW2">
        <v>155</v>
      </c>
      <c r="EX2">
        <v>156</v>
      </c>
      <c r="EY2">
        <v>157</v>
      </c>
      <c r="EZ2">
        <v>158</v>
      </c>
      <c r="FA2">
        <v>159</v>
      </c>
      <c r="FB2">
        <v>160</v>
      </c>
      <c r="FC2">
        <v>161</v>
      </c>
      <c r="FD2">
        <v>162</v>
      </c>
      <c r="FE2">
        <v>163</v>
      </c>
      <c r="FF2">
        <v>164</v>
      </c>
    </row>
    <row r="3" spans="1:162">
      <c r="D3" s="46" t="s">
        <v>127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162">
      <c r="D4" s="46" t="s">
        <v>128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162" ht="15.75" thickBot="1"/>
    <row r="6" spans="1:162" ht="48.75" customHeight="1" thickBot="1">
      <c r="A6" s="151" t="s">
        <v>0</v>
      </c>
      <c r="B6" s="152" t="s">
        <v>1</v>
      </c>
      <c r="C6" s="154" t="s">
        <v>2</v>
      </c>
      <c r="D6" s="169"/>
      <c r="E6" s="151"/>
      <c r="F6" s="151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65"/>
      <c r="AL6" s="165"/>
      <c r="AM6" s="165"/>
      <c r="AN6" s="165"/>
      <c r="AO6" s="165"/>
      <c r="AP6" s="165"/>
      <c r="AQ6" s="165"/>
      <c r="AR6" s="165"/>
      <c r="AS6" s="154" t="s">
        <v>27</v>
      </c>
      <c r="AU6" s="155" t="s">
        <v>3</v>
      </c>
      <c r="AV6" s="156" t="s">
        <v>7</v>
      </c>
      <c r="AW6" s="156" t="s">
        <v>6</v>
      </c>
      <c r="AX6" s="156" t="s">
        <v>61</v>
      </c>
      <c r="AY6" s="156" t="s">
        <v>64</v>
      </c>
      <c r="AZ6" s="156" t="s">
        <v>98</v>
      </c>
      <c r="BA6" s="157" t="s">
        <v>80</v>
      </c>
      <c r="BB6" s="158" t="s">
        <v>129</v>
      </c>
    </row>
    <row r="7" spans="1:162">
      <c r="A7" s="167">
        <v>3318</v>
      </c>
      <c r="B7" s="159">
        <v>147669</v>
      </c>
      <c r="C7" s="159" t="s">
        <v>154</v>
      </c>
      <c r="D7" s="170"/>
      <c r="E7" s="164"/>
      <c r="F7" s="164"/>
      <c r="G7" s="164"/>
      <c r="H7" s="164"/>
      <c r="I7" s="164"/>
      <c r="J7" s="164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64"/>
      <c r="V7" s="164"/>
      <c r="W7" s="171"/>
      <c r="X7" s="164"/>
      <c r="Y7" s="164"/>
      <c r="Z7" s="164"/>
      <c r="AA7" s="164"/>
      <c r="AB7" s="171"/>
      <c r="AC7" s="171"/>
      <c r="AD7" s="171"/>
      <c r="AE7" s="171"/>
      <c r="AF7" s="222"/>
      <c r="AG7" s="171"/>
      <c r="AH7" s="171"/>
      <c r="AI7" s="164"/>
      <c r="AJ7" s="164"/>
      <c r="AK7" s="164"/>
      <c r="AL7" s="164"/>
      <c r="AM7" s="164"/>
      <c r="AN7" s="226"/>
      <c r="AO7" s="226"/>
      <c r="AP7" s="231"/>
      <c r="AQ7" s="231"/>
      <c r="AR7" s="231"/>
      <c r="AS7" s="172">
        <f>SUM(E7:AR7)</f>
        <v>0</v>
      </c>
      <c r="AU7" s="30">
        <f>SUMIF($E$3:$AR$3,AU$6,$E7:$AR7)</f>
        <v>0</v>
      </c>
      <c r="AV7" s="30">
        <f t="shared" ref="AV7:BA22" si="0">SUMIF($E$3:$AR$3,AV$6,$E7:$AR7)</f>
        <v>0</v>
      </c>
      <c r="AW7" s="30">
        <f t="shared" si="0"/>
        <v>0</v>
      </c>
      <c r="AX7" s="30">
        <f t="shared" si="0"/>
        <v>0</v>
      </c>
      <c r="AY7" s="30">
        <f t="shared" si="0"/>
        <v>0</v>
      </c>
      <c r="AZ7" s="30">
        <f t="shared" si="0"/>
        <v>0</v>
      </c>
      <c r="BA7" s="30">
        <f t="shared" si="0"/>
        <v>0</v>
      </c>
      <c r="BB7" s="39">
        <f t="shared" ref="BB7:BB38" si="1">SUM(AU7:BA7)-AS7</f>
        <v>0</v>
      </c>
    </row>
    <row r="8" spans="1:162">
      <c r="A8" s="168">
        <v>2020</v>
      </c>
      <c r="B8" s="2">
        <v>139443</v>
      </c>
      <c r="C8" s="2" t="s">
        <v>155</v>
      </c>
      <c r="E8" s="164"/>
      <c r="F8" s="164"/>
      <c r="G8" s="164"/>
      <c r="H8" s="164"/>
      <c r="I8" s="164"/>
      <c r="J8" s="164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64"/>
      <c r="V8" s="164"/>
      <c r="W8" s="171"/>
      <c r="X8" s="164"/>
      <c r="Y8" s="164"/>
      <c r="Z8" s="164"/>
      <c r="AA8" s="164"/>
      <c r="AB8" s="171"/>
      <c r="AC8" s="171"/>
      <c r="AD8" s="171"/>
      <c r="AE8" s="171"/>
      <c r="AF8" s="222"/>
      <c r="AG8" s="171"/>
      <c r="AH8" s="171"/>
      <c r="AI8" s="164"/>
      <c r="AJ8" s="164"/>
      <c r="AK8" s="164"/>
      <c r="AL8" s="164"/>
      <c r="AM8" s="164"/>
      <c r="AN8" s="226"/>
      <c r="AO8" s="226"/>
      <c r="AP8" s="231"/>
      <c r="AQ8" s="231"/>
      <c r="AR8" s="231"/>
      <c r="AS8" s="172">
        <f t="shared" ref="AS8:AS69" si="2">SUM(E8:AR8)</f>
        <v>0</v>
      </c>
      <c r="AU8" s="30">
        <f t="shared" ref="AU8:BA39" si="3">SUMIF($E$3:$AR$3,AU$6,$E8:$AR8)</f>
        <v>0</v>
      </c>
      <c r="AV8" s="30">
        <f t="shared" si="0"/>
        <v>0</v>
      </c>
      <c r="AW8" s="30">
        <f t="shared" si="0"/>
        <v>0</v>
      </c>
      <c r="AX8" s="30">
        <f t="shared" si="0"/>
        <v>0</v>
      </c>
      <c r="AY8" s="30">
        <f t="shared" si="0"/>
        <v>0</v>
      </c>
      <c r="AZ8" s="30">
        <f t="shared" si="0"/>
        <v>0</v>
      </c>
      <c r="BA8" s="30">
        <f t="shared" si="0"/>
        <v>0</v>
      </c>
      <c r="BB8" s="39">
        <f t="shared" si="1"/>
        <v>0</v>
      </c>
    </row>
    <row r="9" spans="1:162">
      <c r="A9" s="168">
        <v>3433</v>
      </c>
      <c r="B9" s="2">
        <v>140889</v>
      </c>
      <c r="C9" s="2" t="s">
        <v>156</v>
      </c>
      <c r="E9" s="164"/>
      <c r="F9" s="164"/>
      <c r="G9" s="164"/>
      <c r="H9" s="164"/>
      <c r="I9" s="164"/>
      <c r="J9" s="164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64"/>
      <c r="V9" s="164"/>
      <c r="W9" s="171"/>
      <c r="X9" s="164"/>
      <c r="Y9" s="164"/>
      <c r="Z9" s="164"/>
      <c r="AA9" s="164"/>
      <c r="AB9" s="171"/>
      <c r="AC9" s="171"/>
      <c r="AD9" s="171"/>
      <c r="AE9" s="171"/>
      <c r="AF9" s="222"/>
      <c r="AG9" s="171"/>
      <c r="AH9" s="171"/>
      <c r="AI9" s="164"/>
      <c r="AJ9" s="164"/>
      <c r="AK9" s="164"/>
      <c r="AL9" s="164"/>
      <c r="AM9" s="164"/>
      <c r="AN9" s="226"/>
      <c r="AO9" s="226"/>
      <c r="AP9" s="231"/>
      <c r="AQ9" s="231"/>
      <c r="AR9" s="231"/>
      <c r="AS9" s="172">
        <f t="shared" si="2"/>
        <v>0</v>
      </c>
      <c r="AU9" s="30">
        <f t="shared" si="3"/>
        <v>0</v>
      </c>
      <c r="AV9" s="30">
        <f t="shared" si="0"/>
        <v>0</v>
      </c>
      <c r="AW9" s="30">
        <f t="shared" si="0"/>
        <v>0</v>
      </c>
      <c r="AX9" s="30">
        <f t="shared" si="0"/>
        <v>0</v>
      </c>
      <c r="AY9" s="30">
        <f t="shared" si="0"/>
        <v>0</v>
      </c>
      <c r="AZ9" s="30">
        <f t="shared" si="0"/>
        <v>0</v>
      </c>
      <c r="BA9" s="30">
        <f t="shared" si="0"/>
        <v>0</v>
      </c>
      <c r="BB9" s="39">
        <f t="shared" si="1"/>
        <v>0</v>
      </c>
    </row>
    <row r="10" spans="1:162">
      <c r="A10" s="168">
        <v>2144</v>
      </c>
      <c r="B10" s="2">
        <v>140656</v>
      </c>
      <c r="C10" s="2" t="s">
        <v>157</v>
      </c>
      <c r="E10" s="164"/>
      <c r="F10" s="164"/>
      <c r="G10" s="164"/>
      <c r="H10" s="164"/>
      <c r="I10" s="164"/>
      <c r="J10" s="164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64"/>
      <c r="V10" s="164"/>
      <c r="W10" s="171"/>
      <c r="X10" s="164"/>
      <c r="Y10" s="164"/>
      <c r="Z10" s="164"/>
      <c r="AA10" s="164"/>
      <c r="AB10" s="171"/>
      <c r="AC10" s="171"/>
      <c r="AD10" s="171"/>
      <c r="AE10" s="171"/>
      <c r="AF10" s="222"/>
      <c r="AG10" s="171"/>
      <c r="AH10" s="171"/>
      <c r="AI10" s="164"/>
      <c r="AJ10" s="164"/>
      <c r="AK10" s="164"/>
      <c r="AL10" s="164"/>
      <c r="AM10" s="164"/>
      <c r="AN10" s="226"/>
      <c r="AO10" s="226"/>
      <c r="AP10" s="231"/>
      <c r="AQ10" s="231"/>
      <c r="AR10" s="231"/>
      <c r="AS10" s="172">
        <f t="shared" si="2"/>
        <v>0</v>
      </c>
      <c r="AU10" s="30">
        <f t="shared" si="3"/>
        <v>0</v>
      </c>
      <c r="AV10" s="30">
        <f t="shared" si="0"/>
        <v>0</v>
      </c>
      <c r="AW10" s="30">
        <f t="shared" si="0"/>
        <v>0</v>
      </c>
      <c r="AX10" s="30">
        <f t="shared" si="0"/>
        <v>0</v>
      </c>
      <c r="AY10" s="30">
        <f t="shared" si="0"/>
        <v>0</v>
      </c>
      <c r="AZ10" s="30">
        <f t="shared" si="0"/>
        <v>0</v>
      </c>
      <c r="BA10" s="30">
        <f t="shared" si="0"/>
        <v>0</v>
      </c>
      <c r="BB10" s="39">
        <f t="shared" si="1"/>
        <v>0</v>
      </c>
    </row>
    <row r="11" spans="1:162">
      <c r="A11" s="168">
        <v>4804</v>
      </c>
      <c r="B11" s="2">
        <v>146124</v>
      </c>
      <c r="C11" s="2" t="s">
        <v>158</v>
      </c>
      <c r="E11" s="164"/>
      <c r="F11" s="164"/>
      <c r="G11" s="164"/>
      <c r="H11" s="164"/>
      <c r="I11" s="164"/>
      <c r="J11" s="164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64"/>
      <c r="V11" s="164"/>
      <c r="W11" s="171"/>
      <c r="X11" s="164"/>
      <c r="Y11" s="164"/>
      <c r="Z11" s="164"/>
      <c r="AA11" s="164"/>
      <c r="AB11" s="171"/>
      <c r="AC11" s="171"/>
      <c r="AD11" s="171"/>
      <c r="AE11" s="171"/>
      <c r="AF11" s="222"/>
      <c r="AG11" s="171"/>
      <c r="AH11" s="171"/>
      <c r="AI11" s="164"/>
      <c r="AJ11" s="164"/>
      <c r="AK11" s="164"/>
      <c r="AL11" s="164"/>
      <c r="AM11" s="164"/>
      <c r="AN11" s="226"/>
      <c r="AO11" s="226"/>
      <c r="AP11" s="231"/>
      <c r="AQ11" s="231"/>
      <c r="AR11" s="231"/>
      <c r="AS11" s="172">
        <f t="shared" si="2"/>
        <v>0</v>
      </c>
      <c r="AU11" s="30">
        <f t="shared" si="3"/>
        <v>0</v>
      </c>
      <c r="AV11" s="30">
        <f t="shared" si="0"/>
        <v>0</v>
      </c>
      <c r="AW11" s="30">
        <f t="shared" si="0"/>
        <v>0</v>
      </c>
      <c r="AX11" s="30">
        <f t="shared" si="0"/>
        <v>0</v>
      </c>
      <c r="AY11" s="30">
        <f t="shared" si="0"/>
        <v>0</v>
      </c>
      <c r="AZ11" s="30">
        <f t="shared" si="0"/>
        <v>0</v>
      </c>
      <c r="BA11" s="30">
        <f t="shared" si="0"/>
        <v>0</v>
      </c>
      <c r="BB11" s="39">
        <f t="shared" si="1"/>
        <v>0</v>
      </c>
    </row>
    <row r="12" spans="1:162">
      <c r="A12" s="168">
        <v>4031</v>
      </c>
      <c r="B12" s="2">
        <v>145580</v>
      </c>
      <c r="C12" s="2" t="s">
        <v>159</v>
      </c>
      <c r="E12" s="164"/>
      <c r="F12" s="164"/>
      <c r="G12" s="164"/>
      <c r="H12" s="164"/>
      <c r="I12" s="164"/>
      <c r="J12" s="164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64"/>
      <c r="V12" s="164"/>
      <c r="W12" s="171"/>
      <c r="X12" s="164"/>
      <c r="Y12" s="164"/>
      <c r="Z12" s="164"/>
      <c r="AA12" s="164"/>
      <c r="AB12" s="171"/>
      <c r="AC12" s="171"/>
      <c r="AD12" s="171"/>
      <c r="AE12" s="171"/>
      <c r="AF12" s="222"/>
      <c r="AG12" s="171"/>
      <c r="AH12" s="171"/>
      <c r="AI12" s="164"/>
      <c r="AJ12" s="164"/>
      <c r="AK12" s="164"/>
      <c r="AL12" s="164"/>
      <c r="AM12" s="164"/>
      <c r="AN12" s="226"/>
      <c r="AO12" s="226"/>
      <c r="AP12" s="231"/>
      <c r="AQ12" s="231"/>
      <c r="AR12" s="231"/>
      <c r="AS12" s="172">
        <f t="shared" si="2"/>
        <v>0</v>
      </c>
      <c r="AU12" s="30">
        <f t="shared" si="3"/>
        <v>0</v>
      </c>
      <c r="AV12" s="30">
        <f t="shared" si="0"/>
        <v>0</v>
      </c>
      <c r="AW12" s="30">
        <f t="shared" si="0"/>
        <v>0</v>
      </c>
      <c r="AX12" s="30">
        <f t="shared" si="0"/>
        <v>0</v>
      </c>
      <c r="AY12" s="30">
        <f t="shared" si="0"/>
        <v>0</v>
      </c>
      <c r="AZ12" s="30">
        <f t="shared" si="0"/>
        <v>0</v>
      </c>
      <c r="BA12" s="30">
        <f t="shared" si="0"/>
        <v>0</v>
      </c>
      <c r="BB12" s="39">
        <f t="shared" si="1"/>
        <v>0</v>
      </c>
    </row>
    <row r="13" spans="1:162">
      <c r="A13" s="168">
        <v>4013</v>
      </c>
      <c r="B13" s="2">
        <v>140014</v>
      </c>
      <c r="C13" s="2" t="s">
        <v>160</v>
      </c>
      <c r="E13" s="164"/>
      <c r="F13" s="164"/>
      <c r="G13" s="164"/>
      <c r="H13" s="164"/>
      <c r="I13" s="164"/>
      <c r="J13" s="164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64"/>
      <c r="V13" s="164"/>
      <c r="W13" s="171"/>
      <c r="X13" s="164"/>
      <c r="Y13" s="164"/>
      <c r="Z13" s="164"/>
      <c r="AA13" s="164"/>
      <c r="AB13" s="171"/>
      <c r="AC13" s="171"/>
      <c r="AD13" s="171"/>
      <c r="AE13" s="171"/>
      <c r="AF13" s="222"/>
      <c r="AG13" s="171"/>
      <c r="AH13" s="171"/>
      <c r="AI13" s="164"/>
      <c r="AJ13" s="164"/>
      <c r="AK13" s="164"/>
      <c r="AL13" s="164"/>
      <c r="AM13" s="164"/>
      <c r="AN13" s="226"/>
      <c r="AO13" s="226"/>
      <c r="AP13" s="231"/>
      <c r="AQ13" s="231"/>
      <c r="AR13" s="231"/>
      <c r="AS13" s="172">
        <f t="shared" si="2"/>
        <v>0</v>
      </c>
      <c r="AU13" s="30">
        <f t="shared" si="3"/>
        <v>0</v>
      </c>
      <c r="AV13" s="30">
        <f t="shared" si="0"/>
        <v>0</v>
      </c>
      <c r="AW13" s="30">
        <f t="shared" si="0"/>
        <v>0</v>
      </c>
      <c r="AX13" s="30">
        <f t="shared" si="0"/>
        <v>0</v>
      </c>
      <c r="AY13" s="30">
        <f t="shared" si="0"/>
        <v>0</v>
      </c>
      <c r="AZ13" s="30">
        <f t="shared" si="0"/>
        <v>0</v>
      </c>
      <c r="BA13" s="30">
        <f t="shared" si="0"/>
        <v>0</v>
      </c>
      <c r="BB13" s="39">
        <f t="shared" si="1"/>
        <v>0</v>
      </c>
    </row>
    <row r="14" spans="1:162">
      <c r="A14" s="168">
        <v>4001</v>
      </c>
      <c r="B14" s="2">
        <v>137578</v>
      </c>
      <c r="C14" s="2" t="s">
        <v>161</v>
      </c>
      <c r="E14" s="164"/>
      <c r="F14" s="164"/>
      <c r="G14" s="164"/>
      <c r="H14" s="164"/>
      <c r="I14" s="164"/>
      <c r="J14" s="164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64"/>
      <c r="V14" s="164"/>
      <c r="W14" s="171"/>
      <c r="X14" s="164"/>
      <c r="Y14" s="164"/>
      <c r="Z14" s="164"/>
      <c r="AA14" s="164"/>
      <c r="AB14" s="171"/>
      <c r="AC14" s="171"/>
      <c r="AD14" s="171"/>
      <c r="AE14" s="171"/>
      <c r="AF14" s="222"/>
      <c r="AG14" s="171"/>
      <c r="AH14" s="171"/>
      <c r="AI14" s="164"/>
      <c r="AJ14" s="164"/>
      <c r="AK14" s="164"/>
      <c r="AL14" s="164"/>
      <c r="AM14" s="164"/>
      <c r="AN14" s="226"/>
      <c r="AO14" s="226"/>
      <c r="AP14" s="231"/>
      <c r="AQ14" s="231"/>
      <c r="AR14" s="231"/>
      <c r="AS14" s="172">
        <f t="shared" si="2"/>
        <v>0</v>
      </c>
      <c r="AU14" s="30">
        <f t="shared" si="3"/>
        <v>0</v>
      </c>
      <c r="AV14" s="30">
        <f t="shared" si="0"/>
        <v>0</v>
      </c>
      <c r="AW14" s="30">
        <f t="shared" si="0"/>
        <v>0</v>
      </c>
      <c r="AX14" s="30">
        <f t="shared" si="0"/>
        <v>0</v>
      </c>
      <c r="AY14" s="30">
        <f t="shared" si="0"/>
        <v>0</v>
      </c>
      <c r="AZ14" s="30">
        <f t="shared" si="0"/>
        <v>0</v>
      </c>
      <c r="BA14" s="30">
        <f t="shared" si="0"/>
        <v>0</v>
      </c>
      <c r="BB14" s="39">
        <f t="shared" si="1"/>
        <v>0</v>
      </c>
    </row>
    <row r="15" spans="1:162">
      <c r="A15" s="168">
        <v>6908</v>
      </c>
      <c r="B15" s="2">
        <v>135970</v>
      </c>
      <c r="C15" s="2" t="s">
        <v>162</v>
      </c>
      <c r="E15" s="164"/>
      <c r="F15" s="164"/>
      <c r="G15" s="164"/>
      <c r="H15" s="164"/>
      <c r="I15" s="164"/>
      <c r="J15" s="164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64"/>
      <c r="V15" s="164"/>
      <c r="W15" s="171"/>
      <c r="X15" s="164"/>
      <c r="Y15" s="164"/>
      <c r="Z15" s="164"/>
      <c r="AA15" s="164"/>
      <c r="AB15" s="171"/>
      <c r="AC15" s="171"/>
      <c r="AD15" s="171"/>
      <c r="AE15" s="171"/>
      <c r="AF15" s="222"/>
      <c r="AG15" s="171"/>
      <c r="AH15" s="171"/>
      <c r="AI15" s="164"/>
      <c r="AJ15" s="164"/>
      <c r="AK15" s="164"/>
      <c r="AL15" s="164"/>
      <c r="AM15" s="164"/>
      <c r="AN15" s="226"/>
      <c r="AO15" s="226"/>
      <c r="AP15" s="231"/>
      <c r="AQ15" s="231"/>
      <c r="AR15" s="231"/>
      <c r="AS15" s="172">
        <f t="shared" si="2"/>
        <v>0</v>
      </c>
      <c r="AU15" s="30">
        <f t="shared" si="3"/>
        <v>0</v>
      </c>
      <c r="AV15" s="30">
        <f t="shared" si="0"/>
        <v>0</v>
      </c>
      <c r="AW15" s="30">
        <f t="shared" si="0"/>
        <v>0</v>
      </c>
      <c r="AX15" s="30">
        <f t="shared" si="0"/>
        <v>0</v>
      </c>
      <c r="AY15" s="30">
        <f t="shared" si="0"/>
        <v>0</v>
      </c>
      <c r="AZ15" s="30">
        <f t="shared" si="0"/>
        <v>0</v>
      </c>
      <c r="BA15" s="30">
        <f t="shared" si="0"/>
        <v>0</v>
      </c>
      <c r="BB15" s="39">
        <f t="shared" si="1"/>
        <v>0</v>
      </c>
    </row>
    <row r="16" spans="1:162">
      <c r="A16" s="168">
        <v>2056</v>
      </c>
      <c r="B16" s="2">
        <v>138397</v>
      </c>
      <c r="C16" s="2" t="s">
        <v>163</v>
      </c>
      <c r="E16" s="164"/>
      <c r="F16" s="164"/>
      <c r="G16" s="164"/>
      <c r="H16" s="164"/>
      <c r="I16" s="164"/>
      <c r="J16" s="164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64"/>
      <c r="V16" s="164"/>
      <c r="W16" s="171"/>
      <c r="X16" s="164"/>
      <c r="Y16" s="164"/>
      <c r="Z16" s="164"/>
      <c r="AA16" s="164"/>
      <c r="AB16" s="171"/>
      <c r="AC16" s="171"/>
      <c r="AD16" s="171"/>
      <c r="AE16" s="171"/>
      <c r="AF16" s="222"/>
      <c r="AG16" s="171"/>
      <c r="AH16" s="171"/>
      <c r="AI16" s="164"/>
      <c r="AJ16" s="164"/>
      <c r="AK16" s="164"/>
      <c r="AL16" s="164"/>
      <c r="AM16" s="164"/>
      <c r="AN16" s="226"/>
      <c r="AO16" s="226"/>
      <c r="AP16" s="231"/>
      <c r="AQ16" s="231"/>
      <c r="AR16" s="231"/>
      <c r="AS16" s="172">
        <f t="shared" si="2"/>
        <v>0</v>
      </c>
      <c r="AU16" s="30">
        <f t="shared" si="3"/>
        <v>0</v>
      </c>
      <c r="AV16" s="30">
        <f t="shared" si="0"/>
        <v>0</v>
      </c>
      <c r="AW16" s="30">
        <f t="shared" si="0"/>
        <v>0</v>
      </c>
      <c r="AX16" s="30">
        <f t="shared" si="0"/>
        <v>0</v>
      </c>
      <c r="AY16" s="30">
        <f t="shared" si="0"/>
        <v>0</v>
      </c>
      <c r="AZ16" s="30">
        <f t="shared" si="0"/>
        <v>0</v>
      </c>
      <c r="BA16" s="30">
        <f t="shared" si="0"/>
        <v>0</v>
      </c>
      <c r="BB16" s="39">
        <f t="shared" si="1"/>
        <v>0</v>
      </c>
    </row>
    <row r="17" spans="1:54">
      <c r="A17" s="168">
        <v>4019</v>
      </c>
      <c r="B17" s="2">
        <v>141752</v>
      </c>
      <c r="C17" s="2" t="s">
        <v>164</v>
      </c>
      <c r="E17" s="164"/>
      <c r="F17" s="164"/>
      <c r="G17" s="164"/>
      <c r="H17" s="164"/>
      <c r="I17" s="164"/>
      <c r="J17" s="164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64"/>
      <c r="V17" s="164"/>
      <c r="W17" s="171"/>
      <c r="X17" s="164"/>
      <c r="Y17" s="164"/>
      <c r="Z17" s="164"/>
      <c r="AA17" s="164"/>
      <c r="AB17" s="171"/>
      <c r="AC17" s="171"/>
      <c r="AD17" s="171"/>
      <c r="AE17" s="171"/>
      <c r="AF17" s="222"/>
      <c r="AG17" s="171"/>
      <c r="AH17" s="171"/>
      <c r="AI17" s="164"/>
      <c r="AJ17" s="164"/>
      <c r="AK17" s="164"/>
      <c r="AL17" s="164"/>
      <c r="AM17" s="164"/>
      <c r="AN17" s="226"/>
      <c r="AO17" s="226"/>
      <c r="AP17" s="231"/>
      <c r="AQ17" s="231"/>
      <c r="AR17" s="231"/>
      <c r="AS17" s="172">
        <f t="shared" si="2"/>
        <v>0</v>
      </c>
      <c r="AU17" s="30">
        <f t="shared" si="3"/>
        <v>0</v>
      </c>
      <c r="AV17" s="30">
        <f t="shared" si="0"/>
        <v>0</v>
      </c>
      <c r="AW17" s="30">
        <f t="shared" si="0"/>
        <v>0</v>
      </c>
      <c r="AX17" s="30">
        <f t="shared" si="0"/>
        <v>0</v>
      </c>
      <c r="AY17" s="30">
        <f t="shared" si="0"/>
        <v>0</v>
      </c>
      <c r="AZ17" s="30">
        <f t="shared" si="0"/>
        <v>0</v>
      </c>
      <c r="BA17" s="30">
        <f t="shared" si="0"/>
        <v>0</v>
      </c>
      <c r="BB17" s="39">
        <f t="shared" si="1"/>
        <v>0</v>
      </c>
    </row>
    <row r="18" spans="1:54">
      <c r="A18" s="168">
        <v>4220</v>
      </c>
      <c r="B18" s="2">
        <v>136882</v>
      </c>
      <c r="C18" s="2" t="s">
        <v>165</v>
      </c>
      <c r="E18" s="164"/>
      <c r="F18" s="164"/>
      <c r="G18" s="164"/>
      <c r="H18" s="164"/>
      <c r="I18" s="164"/>
      <c r="J18" s="164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64"/>
      <c r="V18" s="164"/>
      <c r="W18" s="171"/>
      <c r="X18" s="164"/>
      <c r="Y18" s="164"/>
      <c r="Z18" s="164"/>
      <c r="AA18" s="164"/>
      <c r="AB18" s="171"/>
      <c r="AC18" s="171"/>
      <c r="AD18" s="171"/>
      <c r="AE18" s="171"/>
      <c r="AF18" s="222"/>
      <c r="AG18" s="171"/>
      <c r="AH18" s="171"/>
      <c r="AI18" s="164"/>
      <c r="AJ18" s="164"/>
      <c r="AK18" s="164"/>
      <c r="AL18" s="164"/>
      <c r="AM18" s="164"/>
      <c r="AN18" s="226"/>
      <c r="AO18" s="226"/>
      <c r="AP18" s="231"/>
      <c r="AQ18" s="231"/>
      <c r="AR18" s="231"/>
      <c r="AS18" s="172">
        <f t="shared" si="2"/>
        <v>0</v>
      </c>
      <c r="AU18" s="30">
        <f t="shared" si="3"/>
        <v>0</v>
      </c>
      <c r="AV18" s="30">
        <f t="shared" si="0"/>
        <v>0</v>
      </c>
      <c r="AW18" s="30">
        <f t="shared" si="0"/>
        <v>0</v>
      </c>
      <c r="AX18" s="30">
        <f t="shared" si="0"/>
        <v>0</v>
      </c>
      <c r="AY18" s="30">
        <f t="shared" si="0"/>
        <v>0</v>
      </c>
      <c r="AZ18" s="30">
        <f t="shared" si="0"/>
        <v>0</v>
      </c>
      <c r="BA18" s="30">
        <f t="shared" si="0"/>
        <v>0</v>
      </c>
      <c r="BB18" s="39">
        <f t="shared" si="1"/>
        <v>0</v>
      </c>
    </row>
    <row r="19" spans="1:54">
      <c r="A19" s="168">
        <v>2443</v>
      </c>
      <c r="B19" s="2">
        <v>142686</v>
      </c>
      <c r="C19" s="2" t="s">
        <v>166</v>
      </c>
      <c r="E19" s="164"/>
      <c r="F19" s="164"/>
      <c r="G19" s="164"/>
      <c r="H19" s="164"/>
      <c r="I19" s="164"/>
      <c r="J19" s="164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64"/>
      <c r="V19" s="164"/>
      <c r="W19" s="171"/>
      <c r="X19" s="164"/>
      <c r="Y19" s="164"/>
      <c r="Z19" s="164"/>
      <c r="AA19" s="164"/>
      <c r="AB19" s="171"/>
      <c r="AC19" s="171"/>
      <c r="AD19" s="171"/>
      <c r="AE19" s="171"/>
      <c r="AF19" s="222"/>
      <c r="AG19" s="171"/>
      <c r="AH19" s="171"/>
      <c r="AI19" s="164"/>
      <c r="AJ19" s="164"/>
      <c r="AK19" s="164"/>
      <c r="AL19" s="164"/>
      <c r="AM19" s="164"/>
      <c r="AN19" s="226"/>
      <c r="AO19" s="226"/>
      <c r="AP19" s="231"/>
      <c r="AQ19" s="231"/>
      <c r="AR19" s="231"/>
      <c r="AS19" s="172">
        <f t="shared" si="2"/>
        <v>0</v>
      </c>
      <c r="AU19" s="30">
        <f t="shared" si="3"/>
        <v>0</v>
      </c>
      <c r="AV19" s="30">
        <f t="shared" si="0"/>
        <v>0</v>
      </c>
      <c r="AW19" s="30">
        <f t="shared" si="0"/>
        <v>0</v>
      </c>
      <c r="AX19" s="30">
        <f t="shared" si="0"/>
        <v>0</v>
      </c>
      <c r="AY19" s="30">
        <f t="shared" si="0"/>
        <v>0</v>
      </c>
      <c r="AZ19" s="30">
        <f t="shared" si="0"/>
        <v>0</v>
      </c>
      <c r="BA19" s="30">
        <f t="shared" si="0"/>
        <v>0</v>
      </c>
      <c r="BB19" s="39">
        <f t="shared" si="1"/>
        <v>0</v>
      </c>
    </row>
    <row r="20" spans="1:54">
      <c r="A20" s="168">
        <v>4003</v>
      </c>
      <c r="B20" s="2">
        <v>138222</v>
      </c>
      <c r="C20" s="2" t="s">
        <v>167</v>
      </c>
      <c r="E20" s="164"/>
      <c r="F20" s="164"/>
      <c r="G20" s="164"/>
      <c r="H20" s="164"/>
      <c r="I20" s="164"/>
      <c r="J20" s="164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64"/>
      <c r="V20" s="164"/>
      <c r="W20" s="171"/>
      <c r="X20" s="164"/>
      <c r="Y20" s="164"/>
      <c r="Z20" s="164"/>
      <c r="AA20" s="164"/>
      <c r="AB20" s="171"/>
      <c r="AC20" s="171"/>
      <c r="AD20" s="171"/>
      <c r="AE20" s="171"/>
      <c r="AF20" s="222"/>
      <c r="AG20" s="171"/>
      <c r="AH20" s="171"/>
      <c r="AI20" s="164"/>
      <c r="AJ20" s="164"/>
      <c r="AK20" s="164"/>
      <c r="AL20" s="164"/>
      <c r="AM20" s="164"/>
      <c r="AN20" s="226"/>
      <c r="AO20" s="226"/>
      <c r="AP20" s="231"/>
      <c r="AQ20" s="231"/>
      <c r="AR20" s="231"/>
      <c r="AS20" s="172">
        <f t="shared" si="2"/>
        <v>0</v>
      </c>
      <c r="AU20" s="30">
        <f t="shared" si="3"/>
        <v>0</v>
      </c>
      <c r="AV20" s="30">
        <f t="shared" si="0"/>
        <v>0</v>
      </c>
      <c r="AW20" s="30">
        <f t="shared" si="0"/>
        <v>0</v>
      </c>
      <c r="AX20" s="30">
        <f t="shared" si="0"/>
        <v>0</v>
      </c>
      <c r="AY20" s="30">
        <f t="shared" si="0"/>
        <v>0</v>
      </c>
      <c r="AZ20" s="30">
        <f t="shared" si="0"/>
        <v>0</v>
      </c>
      <c r="BA20" s="30">
        <f t="shared" si="0"/>
        <v>0</v>
      </c>
      <c r="BB20" s="39">
        <f t="shared" si="1"/>
        <v>0</v>
      </c>
    </row>
    <row r="21" spans="1:54">
      <c r="A21" s="168">
        <v>3412</v>
      </c>
      <c r="B21" s="2">
        <v>143437</v>
      </c>
      <c r="C21" s="2" t="s">
        <v>168</v>
      </c>
      <c r="E21" s="164"/>
      <c r="F21" s="164"/>
      <c r="G21" s="164"/>
      <c r="H21" s="164"/>
      <c r="I21" s="164"/>
      <c r="J21" s="164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64"/>
      <c r="V21" s="164"/>
      <c r="W21" s="171"/>
      <c r="X21" s="164"/>
      <c r="Y21" s="164"/>
      <c r="Z21" s="164"/>
      <c r="AA21" s="164"/>
      <c r="AB21" s="171"/>
      <c r="AC21" s="171"/>
      <c r="AD21" s="171"/>
      <c r="AE21" s="171"/>
      <c r="AF21" s="222"/>
      <c r="AG21" s="171"/>
      <c r="AH21" s="171"/>
      <c r="AI21" s="164"/>
      <c r="AJ21" s="164"/>
      <c r="AK21" s="164"/>
      <c r="AL21" s="164"/>
      <c r="AM21" s="164"/>
      <c r="AN21" s="226"/>
      <c r="AO21" s="226"/>
      <c r="AP21" s="231"/>
      <c r="AQ21" s="231"/>
      <c r="AR21" s="231"/>
      <c r="AS21" s="172">
        <f t="shared" si="2"/>
        <v>0</v>
      </c>
      <c r="AU21" s="30">
        <f t="shared" si="3"/>
        <v>0</v>
      </c>
      <c r="AV21" s="30">
        <f t="shared" si="0"/>
        <v>0</v>
      </c>
      <c r="AW21" s="30">
        <f t="shared" si="0"/>
        <v>0</v>
      </c>
      <c r="AX21" s="30">
        <f t="shared" si="0"/>
        <v>0</v>
      </c>
      <c r="AY21" s="30">
        <f t="shared" si="0"/>
        <v>0</v>
      </c>
      <c r="AZ21" s="30">
        <f t="shared" si="0"/>
        <v>0</v>
      </c>
      <c r="BA21" s="30">
        <f t="shared" si="0"/>
        <v>0</v>
      </c>
      <c r="BB21" s="39">
        <f t="shared" si="1"/>
        <v>0</v>
      </c>
    </row>
    <row r="22" spans="1:54">
      <c r="A22" s="168">
        <v>2450</v>
      </c>
      <c r="B22" s="2">
        <v>138694</v>
      </c>
      <c r="C22" s="2" t="s">
        <v>169</v>
      </c>
      <c r="E22" s="164"/>
      <c r="F22" s="164"/>
      <c r="G22" s="164"/>
      <c r="H22" s="164"/>
      <c r="I22" s="164"/>
      <c r="J22" s="164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64"/>
      <c r="V22" s="164"/>
      <c r="W22" s="171"/>
      <c r="X22" s="164"/>
      <c r="Y22" s="164"/>
      <c r="Z22" s="164"/>
      <c r="AA22" s="164"/>
      <c r="AB22" s="171"/>
      <c r="AC22" s="171"/>
      <c r="AD22" s="171"/>
      <c r="AE22" s="171"/>
      <c r="AF22" s="222"/>
      <c r="AG22" s="171"/>
      <c r="AH22" s="171"/>
      <c r="AI22" s="164"/>
      <c r="AJ22" s="164"/>
      <c r="AK22" s="164"/>
      <c r="AL22" s="164"/>
      <c r="AM22" s="164"/>
      <c r="AN22" s="226"/>
      <c r="AO22" s="226"/>
      <c r="AP22" s="231"/>
      <c r="AQ22" s="231"/>
      <c r="AR22" s="231"/>
      <c r="AS22" s="172">
        <f t="shared" si="2"/>
        <v>0</v>
      </c>
      <c r="AU22" s="30">
        <f t="shared" si="3"/>
        <v>0</v>
      </c>
      <c r="AV22" s="30">
        <f t="shared" si="0"/>
        <v>0</v>
      </c>
      <c r="AW22" s="30">
        <f t="shared" si="0"/>
        <v>0</v>
      </c>
      <c r="AX22" s="30">
        <f t="shared" si="0"/>
        <v>0</v>
      </c>
      <c r="AY22" s="30">
        <f t="shared" si="0"/>
        <v>0</v>
      </c>
      <c r="AZ22" s="30">
        <f t="shared" si="0"/>
        <v>0</v>
      </c>
      <c r="BA22" s="30">
        <f t="shared" si="0"/>
        <v>0</v>
      </c>
      <c r="BB22" s="39">
        <f t="shared" si="1"/>
        <v>0</v>
      </c>
    </row>
    <row r="23" spans="1:54">
      <c r="A23" s="168">
        <v>4108</v>
      </c>
      <c r="B23" s="2">
        <v>136589</v>
      </c>
      <c r="C23" s="2" t="s">
        <v>170</v>
      </c>
      <c r="E23" s="164"/>
      <c r="F23" s="164"/>
      <c r="G23" s="164"/>
      <c r="H23" s="164"/>
      <c r="I23" s="164"/>
      <c r="J23" s="164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64"/>
      <c r="V23" s="164"/>
      <c r="W23" s="171"/>
      <c r="X23" s="164"/>
      <c r="Y23" s="164"/>
      <c r="Z23" s="164"/>
      <c r="AA23" s="164"/>
      <c r="AB23" s="171"/>
      <c r="AC23" s="171"/>
      <c r="AD23" s="171"/>
      <c r="AE23" s="171"/>
      <c r="AF23" s="222"/>
      <c r="AG23" s="171"/>
      <c r="AH23" s="171"/>
      <c r="AI23" s="164"/>
      <c r="AJ23" s="164"/>
      <c r="AK23" s="164"/>
      <c r="AL23" s="164"/>
      <c r="AM23" s="164"/>
      <c r="AN23" s="226"/>
      <c r="AO23" s="226"/>
      <c r="AP23" s="231"/>
      <c r="AQ23" s="231"/>
      <c r="AR23" s="231"/>
      <c r="AS23" s="172">
        <f t="shared" si="2"/>
        <v>0</v>
      </c>
      <c r="AU23" s="30">
        <f t="shared" si="3"/>
        <v>0</v>
      </c>
      <c r="AV23" s="30">
        <f t="shared" si="3"/>
        <v>0</v>
      </c>
      <c r="AW23" s="30">
        <f t="shared" si="3"/>
        <v>0</v>
      </c>
      <c r="AX23" s="30">
        <f t="shared" si="3"/>
        <v>0</v>
      </c>
      <c r="AY23" s="30">
        <f t="shared" si="3"/>
        <v>0</v>
      </c>
      <c r="AZ23" s="30">
        <f t="shared" si="3"/>
        <v>0</v>
      </c>
      <c r="BA23" s="30">
        <f t="shared" si="3"/>
        <v>0</v>
      </c>
      <c r="BB23" s="39">
        <f t="shared" si="1"/>
        <v>0</v>
      </c>
    </row>
    <row r="24" spans="1:54">
      <c r="A24" s="168">
        <v>2072</v>
      </c>
      <c r="B24" s="2">
        <v>138888</v>
      </c>
      <c r="C24" s="2" t="s">
        <v>171</v>
      </c>
      <c r="E24" s="164"/>
      <c r="F24" s="164"/>
      <c r="G24" s="164"/>
      <c r="H24" s="164"/>
      <c r="I24" s="164"/>
      <c r="J24" s="164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64"/>
      <c r="V24" s="164"/>
      <c r="W24" s="171"/>
      <c r="X24" s="164"/>
      <c r="Y24" s="164"/>
      <c r="Z24" s="164"/>
      <c r="AA24" s="164"/>
      <c r="AB24" s="171"/>
      <c r="AC24" s="171"/>
      <c r="AD24" s="171"/>
      <c r="AE24" s="171"/>
      <c r="AF24" s="222"/>
      <c r="AG24" s="171"/>
      <c r="AH24" s="171"/>
      <c r="AI24" s="164"/>
      <c r="AJ24" s="164"/>
      <c r="AK24" s="164"/>
      <c r="AL24" s="164"/>
      <c r="AM24" s="164"/>
      <c r="AN24" s="226"/>
      <c r="AO24" s="226"/>
      <c r="AP24" s="231"/>
      <c r="AQ24" s="231"/>
      <c r="AR24" s="231"/>
      <c r="AS24" s="172">
        <f t="shared" si="2"/>
        <v>0</v>
      </c>
      <c r="AU24" s="30">
        <f t="shared" si="3"/>
        <v>0</v>
      </c>
      <c r="AV24" s="30">
        <f t="shared" si="3"/>
        <v>0</v>
      </c>
      <c r="AW24" s="30">
        <f t="shared" si="3"/>
        <v>0</v>
      </c>
      <c r="AX24" s="30">
        <f t="shared" si="3"/>
        <v>0</v>
      </c>
      <c r="AY24" s="30">
        <f t="shared" si="3"/>
        <v>0</v>
      </c>
      <c r="AZ24" s="30">
        <f t="shared" si="3"/>
        <v>0</v>
      </c>
      <c r="BA24" s="30">
        <f t="shared" si="3"/>
        <v>0</v>
      </c>
      <c r="BB24" s="39">
        <f t="shared" si="1"/>
        <v>0</v>
      </c>
    </row>
    <row r="25" spans="1:54">
      <c r="A25" s="168">
        <v>2211</v>
      </c>
      <c r="B25" s="2">
        <v>150054</v>
      </c>
      <c r="C25" s="2" t="s">
        <v>172</v>
      </c>
      <c r="E25" s="164"/>
      <c r="F25" s="164"/>
      <c r="G25" s="164"/>
      <c r="H25" s="164"/>
      <c r="I25" s="164"/>
      <c r="J25" s="164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64"/>
      <c r="V25" s="164"/>
      <c r="W25" s="171"/>
      <c r="X25" s="164"/>
      <c r="Y25" s="164"/>
      <c r="Z25" s="164"/>
      <c r="AA25" s="164"/>
      <c r="AB25" s="171"/>
      <c r="AC25" s="171"/>
      <c r="AD25" s="171"/>
      <c r="AE25" s="171"/>
      <c r="AF25" s="222"/>
      <c r="AG25" s="171"/>
      <c r="AH25" s="171"/>
      <c r="AI25" s="164"/>
      <c r="AJ25" s="164"/>
      <c r="AK25" s="164"/>
      <c r="AL25" s="164"/>
      <c r="AM25" s="164"/>
      <c r="AN25" s="226"/>
      <c r="AO25" s="226"/>
      <c r="AP25" s="231"/>
      <c r="AQ25" s="231"/>
      <c r="AR25" s="231"/>
      <c r="AS25" s="172">
        <f t="shared" si="2"/>
        <v>0</v>
      </c>
      <c r="AU25" s="30">
        <f t="shared" si="3"/>
        <v>0</v>
      </c>
      <c r="AV25" s="30">
        <f t="shared" si="3"/>
        <v>0</v>
      </c>
      <c r="AW25" s="30">
        <f t="shared" si="3"/>
        <v>0</v>
      </c>
      <c r="AX25" s="30">
        <f t="shared" si="3"/>
        <v>0</v>
      </c>
      <c r="AY25" s="30">
        <f t="shared" si="3"/>
        <v>0</v>
      </c>
      <c r="AZ25" s="30">
        <f t="shared" si="3"/>
        <v>0</v>
      </c>
      <c r="BA25" s="30">
        <f t="shared" si="3"/>
        <v>0</v>
      </c>
      <c r="BB25" s="39">
        <f t="shared" si="1"/>
        <v>0</v>
      </c>
    </row>
    <row r="26" spans="1:54">
      <c r="A26" s="168">
        <v>2186</v>
      </c>
      <c r="B26" s="2">
        <v>146075</v>
      </c>
      <c r="C26" s="2" t="s">
        <v>173</v>
      </c>
      <c r="E26" s="164"/>
      <c r="F26" s="164"/>
      <c r="G26" s="164"/>
      <c r="H26" s="164"/>
      <c r="I26" s="164"/>
      <c r="J26" s="164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64"/>
      <c r="V26" s="164"/>
      <c r="W26" s="171"/>
      <c r="X26" s="164"/>
      <c r="Y26" s="164"/>
      <c r="Z26" s="164"/>
      <c r="AA26" s="164"/>
      <c r="AB26" s="171"/>
      <c r="AC26" s="171"/>
      <c r="AD26" s="171"/>
      <c r="AE26" s="171"/>
      <c r="AF26" s="222"/>
      <c r="AG26" s="171"/>
      <c r="AH26" s="171"/>
      <c r="AI26" s="164"/>
      <c r="AJ26" s="164"/>
      <c r="AK26" s="164"/>
      <c r="AL26" s="164"/>
      <c r="AM26" s="164"/>
      <c r="AN26" s="226"/>
      <c r="AO26" s="226"/>
      <c r="AP26" s="231"/>
      <c r="AQ26" s="231"/>
      <c r="AR26" s="231"/>
      <c r="AS26" s="172">
        <f t="shared" si="2"/>
        <v>0</v>
      </c>
      <c r="AU26" s="30">
        <f t="shared" si="3"/>
        <v>0</v>
      </c>
      <c r="AV26" s="30">
        <f t="shared" si="3"/>
        <v>0</v>
      </c>
      <c r="AW26" s="30">
        <f t="shared" si="3"/>
        <v>0</v>
      </c>
      <c r="AX26" s="30">
        <f t="shared" si="3"/>
        <v>0</v>
      </c>
      <c r="AY26" s="30">
        <f t="shared" si="3"/>
        <v>0</v>
      </c>
      <c r="AZ26" s="30">
        <f t="shared" si="3"/>
        <v>0</v>
      </c>
      <c r="BA26" s="30">
        <f t="shared" si="3"/>
        <v>0</v>
      </c>
      <c r="BB26" s="39">
        <f t="shared" si="1"/>
        <v>0</v>
      </c>
    </row>
    <row r="27" spans="1:54">
      <c r="A27" s="168">
        <v>4660</v>
      </c>
      <c r="B27" s="2">
        <v>137988</v>
      </c>
      <c r="C27" s="2" t="s">
        <v>174</v>
      </c>
      <c r="E27" s="164"/>
      <c r="F27" s="164"/>
      <c r="G27" s="164"/>
      <c r="H27" s="164"/>
      <c r="I27" s="164"/>
      <c r="J27" s="164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64"/>
      <c r="V27" s="164"/>
      <c r="W27" s="171"/>
      <c r="X27" s="164"/>
      <c r="Y27" s="164"/>
      <c r="Z27" s="164"/>
      <c r="AA27" s="164"/>
      <c r="AB27" s="171"/>
      <c r="AC27" s="171"/>
      <c r="AD27" s="171"/>
      <c r="AE27" s="171"/>
      <c r="AF27" s="222"/>
      <c r="AG27" s="171"/>
      <c r="AH27" s="171"/>
      <c r="AI27" s="164"/>
      <c r="AJ27" s="164"/>
      <c r="AK27" s="164"/>
      <c r="AL27" s="164"/>
      <c r="AM27" s="164"/>
      <c r="AN27" s="226"/>
      <c r="AO27" s="226"/>
      <c r="AP27" s="231"/>
      <c r="AQ27" s="231"/>
      <c r="AR27" s="231"/>
      <c r="AS27" s="172">
        <f t="shared" si="2"/>
        <v>0</v>
      </c>
      <c r="AU27" s="30">
        <f t="shared" si="3"/>
        <v>0</v>
      </c>
      <c r="AV27" s="30">
        <f t="shared" si="3"/>
        <v>0</v>
      </c>
      <c r="AW27" s="30">
        <f t="shared" si="3"/>
        <v>0</v>
      </c>
      <c r="AX27" s="30">
        <f t="shared" si="3"/>
        <v>0</v>
      </c>
      <c r="AY27" s="30">
        <f t="shared" si="3"/>
        <v>0</v>
      </c>
      <c r="AZ27" s="30">
        <f t="shared" si="3"/>
        <v>0</v>
      </c>
      <c r="BA27" s="30">
        <f t="shared" si="3"/>
        <v>0</v>
      </c>
      <c r="BB27" s="39">
        <f t="shared" si="1"/>
        <v>0</v>
      </c>
    </row>
    <row r="28" spans="1:54">
      <c r="A28" s="168">
        <v>4661</v>
      </c>
      <c r="B28" s="2">
        <v>140524</v>
      </c>
      <c r="C28" s="2" t="s">
        <v>175</v>
      </c>
      <c r="E28" s="164"/>
      <c r="F28" s="164"/>
      <c r="G28" s="164"/>
      <c r="H28" s="164"/>
      <c r="I28" s="164"/>
      <c r="J28" s="164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64"/>
      <c r="V28" s="164"/>
      <c r="W28" s="171"/>
      <c r="X28" s="164"/>
      <c r="Y28" s="164"/>
      <c r="Z28" s="164"/>
      <c r="AA28" s="164"/>
      <c r="AB28" s="171"/>
      <c r="AC28" s="171"/>
      <c r="AD28" s="171"/>
      <c r="AE28" s="171"/>
      <c r="AF28" s="222"/>
      <c r="AG28" s="171"/>
      <c r="AH28" s="171"/>
      <c r="AI28" s="164"/>
      <c r="AJ28" s="164"/>
      <c r="AK28" s="164"/>
      <c r="AL28" s="164"/>
      <c r="AM28" s="164"/>
      <c r="AN28" s="226"/>
      <c r="AO28" s="226"/>
      <c r="AP28" s="231"/>
      <c r="AQ28" s="231"/>
      <c r="AR28" s="231"/>
      <c r="AS28" s="172">
        <f t="shared" si="2"/>
        <v>0</v>
      </c>
      <c r="AU28" s="30">
        <f t="shared" si="3"/>
        <v>0</v>
      </c>
      <c r="AV28" s="30">
        <f t="shared" si="3"/>
        <v>0</v>
      </c>
      <c r="AW28" s="30">
        <f t="shared" si="3"/>
        <v>0</v>
      </c>
      <c r="AX28" s="30">
        <f t="shared" si="3"/>
        <v>0</v>
      </c>
      <c r="AY28" s="30">
        <f t="shared" si="3"/>
        <v>0</v>
      </c>
      <c r="AZ28" s="30">
        <f t="shared" si="3"/>
        <v>0</v>
      </c>
      <c r="BA28" s="30">
        <f t="shared" si="3"/>
        <v>0</v>
      </c>
      <c r="BB28" s="39">
        <f t="shared" si="1"/>
        <v>0</v>
      </c>
    </row>
    <row r="29" spans="1:54">
      <c r="A29" s="168">
        <v>4000</v>
      </c>
      <c r="B29" s="2">
        <v>136944</v>
      </c>
      <c r="C29" s="2" t="s">
        <v>176</v>
      </c>
      <c r="E29" s="164"/>
      <c r="F29" s="164"/>
      <c r="G29" s="164"/>
      <c r="H29" s="164"/>
      <c r="I29" s="164"/>
      <c r="J29" s="164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64"/>
      <c r="V29" s="164"/>
      <c r="W29" s="171"/>
      <c r="X29" s="164"/>
      <c r="Y29" s="164"/>
      <c r="Z29" s="164"/>
      <c r="AA29" s="164"/>
      <c r="AB29" s="171"/>
      <c r="AC29" s="171"/>
      <c r="AD29" s="171"/>
      <c r="AE29" s="171"/>
      <c r="AF29" s="222"/>
      <c r="AG29" s="171"/>
      <c r="AH29" s="171"/>
      <c r="AI29" s="164"/>
      <c r="AJ29" s="164"/>
      <c r="AK29" s="164"/>
      <c r="AL29" s="164"/>
      <c r="AM29" s="164"/>
      <c r="AN29" s="226"/>
      <c r="AO29" s="226"/>
      <c r="AP29" s="231"/>
      <c r="AQ29" s="231"/>
      <c r="AR29" s="231"/>
      <c r="AS29" s="172">
        <f t="shared" si="2"/>
        <v>0</v>
      </c>
      <c r="AU29" s="30">
        <f t="shared" si="3"/>
        <v>0</v>
      </c>
      <c r="AV29" s="30">
        <f t="shared" si="3"/>
        <v>0</v>
      </c>
      <c r="AW29" s="30">
        <f t="shared" si="3"/>
        <v>0</v>
      </c>
      <c r="AX29" s="30">
        <f t="shared" si="3"/>
        <v>0</v>
      </c>
      <c r="AY29" s="30">
        <f t="shared" si="3"/>
        <v>0</v>
      </c>
      <c r="AZ29" s="30">
        <f t="shared" si="3"/>
        <v>0</v>
      </c>
      <c r="BA29" s="30">
        <f t="shared" si="3"/>
        <v>0</v>
      </c>
      <c r="BB29" s="39">
        <f t="shared" si="1"/>
        <v>0</v>
      </c>
    </row>
    <row r="30" spans="1:54">
      <c r="A30" s="168">
        <v>4044</v>
      </c>
      <c r="B30" s="2">
        <v>149042</v>
      </c>
      <c r="C30" s="2" t="s">
        <v>177</v>
      </c>
      <c r="E30" s="164"/>
      <c r="F30" s="164"/>
      <c r="G30" s="164"/>
      <c r="H30" s="164"/>
      <c r="I30" s="164"/>
      <c r="J30" s="164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64"/>
      <c r="V30" s="164"/>
      <c r="W30" s="171"/>
      <c r="X30" s="164"/>
      <c r="Y30" s="164"/>
      <c r="Z30" s="164"/>
      <c r="AA30" s="164"/>
      <c r="AB30" s="171"/>
      <c r="AC30" s="171"/>
      <c r="AD30" s="171"/>
      <c r="AE30" s="171"/>
      <c r="AF30" s="222"/>
      <c r="AG30" s="171"/>
      <c r="AH30" s="171"/>
      <c r="AI30" s="164"/>
      <c r="AJ30" s="164"/>
      <c r="AK30" s="164"/>
      <c r="AL30" s="164"/>
      <c r="AM30" s="164"/>
      <c r="AN30" s="226"/>
      <c r="AO30" s="226"/>
      <c r="AP30" s="231"/>
      <c r="AQ30" s="231"/>
      <c r="AR30" s="231"/>
      <c r="AS30" s="172">
        <f t="shared" si="2"/>
        <v>0</v>
      </c>
      <c r="AU30" s="30">
        <f t="shared" si="3"/>
        <v>0</v>
      </c>
      <c r="AV30" s="30">
        <f t="shared" si="3"/>
        <v>0</v>
      </c>
      <c r="AW30" s="30">
        <f t="shared" si="3"/>
        <v>0</v>
      </c>
      <c r="AX30" s="30">
        <f t="shared" si="3"/>
        <v>0</v>
      </c>
      <c r="AY30" s="30">
        <f t="shared" si="3"/>
        <v>0</v>
      </c>
      <c r="AZ30" s="30">
        <f t="shared" si="3"/>
        <v>0</v>
      </c>
      <c r="BA30" s="30">
        <f t="shared" si="3"/>
        <v>0</v>
      </c>
      <c r="BB30" s="39">
        <f t="shared" si="1"/>
        <v>0</v>
      </c>
    </row>
    <row r="31" spans="1:54">
      <c r="A31" s="168">
        <v>4043</v>
      </c>
      <c r="B31" s="2">
        <v>148635</v>
      </c>
      <c r="C31" s="2" t="s">
        <v>178</v>
      </c>
      <c r="E31" s="164"/>
      <c r="F31" s="164"/>
      <c r="G31" s="164"/>
      <c r="H31" s="164"/>
      <c r="I31" s="164"/>
      <c r="J31" s="164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64"/>
      <c r="V31" s="164"/>
      <c r="W31" s="171"/>
      <c r="X31" s="164"/>
      <c r="Y31" s="164"/>
      <c r="Z31" s="164"/>
      <c r="AA31" s="164"/>
      <c r="AB31" s="171"/>
      <c r="AC31" s="171"/>
      <c r="AD31" s="171"/>
      <c r="AE31" s="171"/>
      <c r="AF31" s="222"/>
      <c r="AG31" s="171"/>
      <c r="AH31" s="171"/>
      <c r="AI31" s="164"/>
      <c r="AJ31" s="164"/>
      <c r="AK31" s="164"/>
      <c r="AL31" s="164"/>
      <c r="AM31" s="164"/>
      <c r="AN31" s="226"/>
      <c r="AO31" s="226"/>
      <c r="AP31" s="231"/>
      <c r="AQ31" s="231"/>
      <c r="AR31" s="231"/>
      <c r="AS31" s="172">
        <f t="shared" si="2"/>
        <v>0</v>
      </c>
      <c r="AU31" s="30">
        <f t="shared" si="3"/>
        <v>0</v>
      </c>
      <c r="AV31" s="30">
        <f t="shared" si="3"/>
        <v>0</v>
      </c>
      <c r="AW31" s="30">
        <f t="shared" si="3"/>
        <v>0</v>
      </c>
      <c r="AX31" s="30">
        <f t="shared" si="3"/>
        <v>0</v>
      </c>
      <c r="AY31" s="30">
        <f t="shared" si="3"/>
        <v>0</v>
      </c>
      <c r="AZ31" s="30">
        <f t="shared" si="3"/>
        <v>0</v>
      </c>
      <c r="BA31" s="30">
        <f t="shared" si="3"/>
        <v>0</v>
      </c>
      <c r="BB31" s="39">
        <f t="shared" si="1"/>
        <v>0</v>
      </c>
    </row>
    <row r="32" spans="1:54">
      <c r="A32" s="168">
        <v>2171</v>
      </c>
      <c r="B32" s="2">
        <v>144337</v>
      </c>
      <c r="C32" s="2" t="s">
        <v>179</v>
      </c>
      <c r="E32" s="164"/>
      <c r="F32" s="164"/>
      <c r="G32" s="164"/>
      <c r="H32" s="164"/>
      <c r="I32" s="164"/>
      <c r="J32" s="16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64"/>
      <c r="V32" s="164"/>
      <c r="W32" s="171"/>
      <c r="X32" s="164"/>
      <c r="Y32" s="164"/>
      <c r="Z32" s="164"/>
      <c r="AA32" s="164"/>
      <c r="AB32" s="171"/>
      <c r="AC32" s="171"/>
      <c r="AD32" s="171"/>
      <c r="AE32" s="171"/>
      <c r="AF32" s="222"/>
      <c r="AG32" s="171"/>
      <c r="AH32" s="171"/>
      <c r="AI32" s="164"/>
      <c r="AJ32" s="164"/>
      <c r="AK32" s="164"/>
      <c r="AL32" s="164"/>
      <c r="AM32" s="164"/>
      <c r="AN32" s="226"/>
      <c r="AO32" s="226"/>
      <c r="AP32" s="231"/>
      <c r="AQ32" s="231"/>
      <c r="AR32" s="231"/>
      <c r="AS32" s="172">
        <f t="shared" si="2"/>
        <v>0</v>
      </c>
      <c r="AU32" s="30">
        <f t="shared" si="3"/>
        <v>0</v>
      </c>
      <c r="AV32" s="30">
        <f t="shared" si="3"/>
        <v>0</v>
      </c>
      <c r="AW32" s="30">
        <f t="shared" si="3"/>
        <v>0</v>
      </c>
      <c r="AX32" s="30">
        <f t="shared" si="3"/>
        <v>0</v>
      </c>
      <c r="AY32" s="30">
        <f t="shared" si="3"/>
        <v>0</v>
      </c>
      <c r="AZ32" s="30">
        <f t="shared" si="3"/>
        <v>0</v>
      </c>
      <c r="BA32" s="30">
        <f t="shared" si="3"/>
        <v>0</v>
      </c>
      <c r="BB32" s="39">
        <f t="shared" si="1"/>
        <v>0</v>
      </c>
    </row>
    <row r="33" spans="1:54">
      <c r="A33" s="168">
        <v>4017</v>
      </c>
      <c r="B33" s="2">
        <v>141318</v>
      </c>
      <c r="C33" s="2" t="s">
        <v>180</v>
      </c>
      <c r="E33" s="164"/>
      <c r="F33" s="164"/>
      <c r="G33" s="164"/>
      <c r="H33" s="164"/>
      <c r="I33" s="164"/>
      <c r="J33" s="164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64"/>
      <c r="V33" s="164"/>
      <c r="W33" s="171"/>
      <c r="X33" s="164"/>
      <c r="Y33" s="164"/>
      <c r="Z33" s="164"/>
      <c r="AA33" s="164"/>
      <c r="AB33" s="171"/>
      <c r="AC33" s="171"/>
      <c r="AD33" s="171"/>
      <c r="AE33" s="171"/>
      <c r="AF33" s="222"/>
      <c r="AG33" s="171"/>
      <c r="AH33" s="171"/>
      <c r="AI33" s="164"/>
      <c r="AJ33" s="164"/>
      <c r="AK33" s="164"/>
      <c r="AL33" s="164"/>
      <c r="AM33" s="164"/>
      <c r="AN33" s="226"/>
      <c r="AO33" s="226"/>
      <c r="AP33" s="231"/>
      <c r="AQ33" s="231"/>
      <c r="AR33" s="231"/>
      <c r="AS33" s="172">
        <f t="shared" si="2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9">
        <f t="shared" si="1"/>
        <v>0</v>
      </c>
    </row>
    <row r="34" spans="1:54">
      <c r="A34" s="168">
        <v>7038</v>
      </c>
      <c r="B34" s="2">
        <v>144042</v>
      </c>
      <c r="C34" s="2" t="s">
        <v>181</v>
      </c>
      <c r="E34" s="164"/>
      <c r="F34" s="164"/>
      <c r="G34" s="164"/>
      <c r="H34" s="164"/>
      <c r="I34" s="164"/>
      <c r="J34" s="164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64"/>
      <c r="V34" s="164"/>
      <c r="W34" s="171"/>
      <c r="X34" s="164"/>
      <c r="Y34" s="164"/>
      <c r="Z34" s="164"/>
      <c r="AA34" s="164"/>
      <c r="AB34" s="171"/>
      <c r="AC34" s="171"/>
      <c r="AD34" s="171"/>
      <c r="AE34" s="171"/>
      <c r="AF34" s="222"/>
      <c r="AG34" s="171"/>
      <c r="AH34" s="171"/>
      <c r="AI34" s="164"/>
      <c r="AJ34" s="164"/>
      <c r="AK34" s="164"/>
      <c r="AL34" s="164"/>
      <c r="AM34" s="164"/>
      <c r="AN34" s="226"/>
      <c r="AO34" s="226"/>
      <c r="AP34" s="231"/>
      <c r="AQ34" s="231"/>
      <c r="AR34" s="231"/>
      <c r="AS34" s="172">
        <f t="shared" si="2"/>
        <v>0</v>
      </c>
      <c r="AU34" s="30">
        <f t="shared" si="3"/>
        <v>0</v>
      </c>
      <c r="AV34" s="30">
        <f t="shared" si="3"/>
        <v>0</v>
      </c>
      <c r="AW34" s="30">
        <f t="shared" si="3"/>
        <v>0</v>
      </c>
      <c r="AX34" s="30">
        <f t="shared" si="3"/>
        <v>0</v>
      </c>
      <c r="AY34" s="30">
        <f t="shared" si="3"/>
        <v>0</v>
      </c>
      <c r="AZ34" s="30">
        <f t="shared" si="3"/>
        <v>0</v>
      </c>
      <c r="BA34" s="30">
        <f t="shared" si="3"/>
        <v>0</v>
      </c>
      <c r="BB34" s="39">
        <f t="shared" si="1"/>
        <v>0</v>
      </c>
    </row>
    <row r="35" spans="1:54">
      <c r="A35" s="168">
        <v>4227</v>
      </c>
      <c r="B35" s="2">
        <v>139841</v>
      </c>
      <c r="C35" s="2" t="s">
        <v>182</v>
      </c>
      <c r="E35" s="164"/>
      <c r="F35" s="164"/>
      <c r="G35" s="164"/>
      <c r="H35" s="164"/>
      <c r="I35" s="164"/>
      <c r="J35" s="164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64"/>
      <c r="V35" s="164"/>
      <c r="W35" s="171"/>
      <c r="X35" s="164"/>
      <c r="Y35" s="164"/>
      <c r="Z35" s="164"/>
      <c r="AA35" s="164"/>
      <c r="AB35" s="171"/>
      <c r="AC35" s="171"/>
      <c r="AD35" s="171"/>
      <c r="AE35" s="171"/>
      <c r="AF35" s="222"/>
      <c r="AG35" s="171"/>
      <c r="AH35" s="171"/>
      <c r="AI35" s="164"/>
      <c r="AJ35" s="164"/>
      <c r="AK35" s="164"/>
      <c r="AL35" s="164"/>
      <c r="AM35" s="164"/>
      <c r="AN35" s="226"/>
      <c r="AO35" s="226"/>
      <c r="AP35" s="231"/>
      <c r="AQ35" s="231"/>
      <c r="AR35" s="231"/>
      <c r="AS35" s="172">
        <f t="shared" si="2"/>
        <v>0</v>
      </c>
      <c r="AU35" s="30">
        <f t="shared" si="3"/>
        <v>0</v>
      </c>
      <c r="AV35" s="30">
        <f t="shared" si="3"/>
        <v>0</v>
      </c>
      <c r="AW35" s="30">
        <f t="shared" si="3"/>
        <v>0</v>
      </c>
      <c r="AX35" s="30">
        <f t="shared" si="3"/>
        <v>0</v>
      </c>
      <c r="AY35" s="30">
        <f t="shared" si="3"/>
        <v>0</v>
      </c>
      <c r="AZ35" s="30">
        <f t="shared" si="3"/>
        <v>0</v>
      </c>
      <c r="BA35" s="30">
        <f t="shared" si="3"/>
        <v>0</v>
      </c>
      <c r="BB35" s="39">
        <f t="shared" si="1"/>
        <v>0</v>
      </c>
    </row>
    <row r="36" spans="1:54">
      <c r="A36" s="168">
        <v>2223</v>
      </c>
      <c r="B36" s="2">
        <v>151212</v>
      </c>
      <c r="C36" s="2" t="s">
        <v>9</v>
      </c>
      <c r="E36" s="164"/>
      <c r="F36" s="164"/>
      <c r="G36" s="164"/>
      <c r="H36" s="164"/>
      <c r="I36" s="164"/>
      <c r="J36" s="164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64"/>
      <c r="V36" s="164"/>
      <c r="W36" s="171"/>
      <c r="X36" s="164"/>
      <c r="Y36" s="164"/>
      <c r="Z36" s="164"/>
      <c r="AA36" s="164"/>
      <c r="AB36" s="171"/>
      <c r="AC36" s="171"/>
      <c r="AD36" s="171"/>
      <c r="AE36" s="171"/>
      <c r="AF36" s="222"/>
      <c r="AG36" s="171"/>
      <c r="AH36" s="171"/>
      <c r="AI36" s="164"/>
      <c r="AJ36" s="164"/>
      <c r="AK36" s="164"/>
      <c r="AL36" s="164"/>
      <c r="AM36" s="164"/>
      <c r="AN36" s="226"/>
      <c r="AO36" s="226"/>
      <c r="AP36" s="231"/>
      <c r="AQ36" s="231"/>
      <c r="AR36" s="231"/>
      <c r="AS36" s="172">
        <f t="shared" si="2"/>
        <v>0</v>
      </c>
      <c r="AU36" s="30">
        <f t="shared" si="3"/>
        <v>0</v>
      </c>
      <c r="AV36" s="30">
        <f t="shared" si="3"/>
        <v>0</v>
      </c>
      <c r="AW36" s="30">
        <f t="shared" si="3"/>
        <v>0</v>
      </c>
      <c r="AX36" s="30">
        <f t="shared" si="3"/>
        <v>0</v>
      </c>
      <c r="AY36" s="30">
        <f t="shared" si="3"/>
        <v>0</v>
      </c>
      <c r="AZ36" s="30">
        <f t="shared" si="3"/>
        <v>0</v>
      </c>
      <c r="BA36" s="30">
        <f t="shared" si="3"/>
        <v>0</v>
      </c>
      <c r="BB36" s="39">
        <f t="shared" si="1"/>
        <v>0</v>
      </c>
    </row>
    <row r="37" spans="1:54">
      <c r="A37" s="168">
        <v>2236</v>
      </c>
      <c r="B37" s="2">
        <v>151402</v>
      </c>
      <c r="C37" s="2" t="s">
        <v>10</v>
      </c>
      <c r="E37" s="164"/>
      <c r="F37" s="164"/>
      <c r="G37" s="164"/>
      <c r="H37" s="164"/>
      <c r="I37" s="164"/>
      <c r="J37" s="164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64"/>
      <c r="V37" s="164"/>
      <c r="W37" s="171"/>
      <c r="X37" s="164"/>
      <c r="Y37" s="164"/>
      <c r="Z37" s="164"/>
      <c r="AA37" s="164"/>
      <c r="AB37" s="171"/>
      <c r="AC37" s="171"/>
      <c r="AD37" s="171"/>
      <c r="AE37" s="171"/>
      <c r="AF37" s="222"/>
      <c r="AG37" s="171"/>
      <c r="AH37" s="171"/>
      <c r="AI37" s="164"/>
      <c r="AJ37" s="164"/>
      <c r="AK37" s="164"/>
      <c r="AL37" s="164"/>
      <c r="AM37" s="164"/>
      <c r="AN37" s="226"/>
      <c r="AO37" s="226"/>
      <c r="AP37" s="231"/>
      <c r="AQ37" s="231"/>
      <c r="AR37" s="231"/>
      <c r="AS37" s="172">
        <f t="shared" si="2"/>
        <v>0</v>
      </c>
      <c r="AU37" s="30">
        <f t="shared" si="3"/>
        <v>0</v>
      </c>
      <c r="AV37" s="30">
        <f t="shared" si="3"/>
        <v>0</v>
      </c>
      <c r="AW37" s="30">
        <f t="shared" si="3"/>
        <v>0</v>
      </c>
      <c r="AX37" s="30">
        <f t="shared" si="3"/>
        <v>0</v>
      </c>
      <c r="AY37" s="30">
        <f t="shared" si="3"/>
        <v>0</v>
      </c>
      <c r="AZ37" s="30">
        <f t="shared" si="3"/>
        <v>0</v>
      </c>
      <c r="BA37" s="30">
        <f t="shared" si="3"/>
        <v>0</v>
      </c>
      <c r="BB37" s="39">
        <f t="shared" si="1"/>
        <v>0</v>
      </c>
    </row>
    <row r="38" spans="1:54">
      <c r="A38" s="168">
        <v>2196</v>
      </c>
      <c r="B38" s="2">
        <v>146437</v>
      </c>
      <c r="C38" s="2" t="s">
        <v>183</v>
      </c>
      <c r="E38" s="164"/>
      <c r="F38" s="164"/>
      <c r="G38" s="164"/>
      <c r="H38" s="164"/>
      <c r="I38" s="164"/>
      <c r="J38" s="164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64"/>
      <c r="V38" s="164"/>
      <c r="W38" s="171"/>
      <c r="X38" s="164"/>
      <c r="Y38" s="164"/>
      <c r="Z38" s="164"/>
      <c r="AA38" s="164"/>
      <c r="AB38" s="171"/>
      <c r="AC38" s="171"/>
      <c r="AD38" s="171"/>
      <c r="AE38" s="171"/>
      <c r="AF38" s="222"/>
      <c r="AG38" s="171"/>
      <c r="AH38" s="171"/>
      <c r="AI38" s="164"/>
      <c r="AJ38" s="164"/>
      <c r="AK38" s="164"/>
      <c r="AL38" s="164"/>
      <c r="AM38" s="164"/>
      <c r="AN38" s="226"/>
      <c r="AO38" s="226"/>
      <c r="AP38" s="231"/>
      <c r="AQ38" s="231"/>
      <c r="AR38" s="231"/>
      <c r="AS38" s="172">
        <f t="shared" si="2"/>
        <v>0</v>
      </c>
      <c r="AU38" s="30">
        <f t="shared" si="3"/>
        <v>0</v>
      </c>
      <c r="AV38" s="30">
        <f t="shared" si="3"/>
        <v>0</v>
      </c>
      <c r="AW38" s="30">
        <f t="shared" si="3"/>
        <v>0</v>
      </c>
      <c r="AX38" s="30">
        <f t="shared" si="3"/>
        <v>0</v>
      </c>
      <c r="AY38" s="30">
        <f t="shared" si="3"/>
        <v>0</v>
      </c>
      <c r="AZ38" s="30">
        <f t="shared" si="3"/>
        <v>0</v>
      </c>
      <c r="BA38" s="30">
        <f t="shared" si="3"/>
        <v>0</v>
      </c>
      <c r="BB38" s="39">
        <f t="shared" si="1"/>
        <v>0</v>
      </c>
    </row>
    <row r="39" spans="1:54">
      <c r="A39" s="168">
        <v>2295</v>
      </c>
      <c r="B39" s="2">
        <v>139465</v>
      </c>
      <c r="C39" s="2" t="s">
        <v>184</v>
      </c>
      <c r="E39" s="164"/>
      <c r="F39" s="164"/>
      <c r="G39" s="164"/>
      <c r="H39" s="164"/>
      <c r="I39" s="164"/>
      <c r="J39" s="164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64"/>
      <c r="V39" s="164"/>
      <c r="W39" s="171"/>
      <c r="X39" s="164"/>
      <c r="Y39" s="164"/>
      <c r="Z39" s="164"/>
      <c r="AA39" s="164"/>
      <c r="AB39" s="171"/>
      <c r="AC39" s="171"/>
      <c r="AD39" s="171"/>
      <c r="AE39" s="171"/>
      <c r="AF39" s="222"/>
      <c r="AG39" s="171"/>
      <c r="AH39" s="171"/>
      <c r="AI39" s="164"/>
      <c r="AJ39" s="164"/>
      <c r="AK39" s="164"/>
      <c r="AL39" s="164"/>
      <c r="AM39" s="164"/>
      <c r="AN39" s="226"/>
      <c r="AO39" s="226"/>
      <c r="AP39" s="231"/>
      <c r="AQ39" s="231"/>
      <c r="AR39" s="231"/>
      <c r="AS39" s="172">
        <f t="shared" si="2"/>
        <v>0</v>
      </c>
      <c r="AU39" s="30">
        <f t="shared" si="3"/>
        <v>0</v>
      </c>
      <c r="AV39" s="30">
        <f t="shared" si="3"/>
        <v>0</v>
      </c>
      <c r="AW39" s="30">
        <f t="shared" si="3"/>
        <v>0</v>
      </c>
      <c r="AX39" s="30">
        <f t="shared" si="3"/>
        <v>0</v>
      </c>
      <c r="AY39" s="30">
        <f t="shared" si="3"/>
        <v>0</v>
      </c>
      <c r="AZ39" s="30">
        <f t="shared" si="3"/>
        <v>0</v>
      </c>
      <c r="BA39" s="30">
        <f t="shared" si="3"/>
        <v>0</v>
      </c>
      <c r="BB39" s="39">
        <f t="shared" ref="BB39:BB70" si="4">SUM(AU39:BA39)-AS39</f>
        <v>0</v>
      </c>
    </row>
    <row r="40" spans="1:54">
      <c r="A40" s="168">
        <v>2152</v>
      </c>
      <c r="B40" s="2">
        <v>141320</v>
      </c>
      <c r="C40" s="2" t="s">
        <v>185</v>
      </c>
      <c r="E40" s="164"/>
      <c r="F40" s="164"/>
      <c r="G40" s="164"/>
      <c r="H40" s="164"/>
      <c r="I40" s="164"/>
      <c r="J40" s="164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64"/>
      <c r="V40" s="164"/>
      <c r="W40" s="171"/>
      <c r="X40" s="164"/>
      <c r="Y40" s="164"/>
      <c r="Z40" s="164"/>
      <c r="AA40" s="164"/>
      <c r="AB40" s="171"/>
      <c r="AC40" s="171"/>
      <c r="AD40" s="171"/>
      <c r="AE40" s="171"/>
      <c r="AF40" s="222"/>
      <c r="AG40" s="171"/>
      <c r="AH40" s="171"/>
      <c r="AI40" s="164"/>
      <c r="AJ40" s="164"/>
      <c r="AK40" s="164"/>
      <c r="AL40" s="164"/>
      <c r="AM40" s="164"/>
      <c r="AN40" s="226"/>
      <c r="AO40" s="226"/>
      <c r="AP40" s="231"/>
      <c r="AQ40" s="231"/>
      <c r="AR40" s="231"/>
      <c r="AS40" s="172">
        <f t="shared" si="2"/>
        <v>0</v>
      </c>
      <c r="AU40" s="30">
        <f t="shared" ref="AU40:BA65" si="5">SUMIF($E$3:$AR$3,AU$6,$E40:$AR40)</f>
        <v>0</v>
      </c>
      <c r="AV40" s="30">
        <f t="shared" si="5"/>
        <v>0</v>
      </c>
      <c r="AW40" s="30">
        <f t="shared" si="5"/>
        <v>0</v>
      </c>
      <c r="AX40" s="30">
        <f t="shared" si="5"/>
        <v>0</v>
      </c>
      <c r="AY40" s="30">
        <f t="shared" si="5"/>
        <v>0</v>
      </c>
      <c r="AZ40" s="30">
        <f t="shared" si="5"/>
        <v>0</v>
      </c>
      <c r="BA40" s="30">
        <f t="shared" si="5"/>
        <v>0</v>
      </c>
      <c r="BB40" s="39">
        <f t="shared" si="4"/>
        <v>0</v>
      </c>
    </row>
    <row r="41" spans="1:54">
      <c r="A41" s="168">
        <v>7013</v>
      </c>
      <c r="B41" s="2">
        <v>141252</v>
      </c>
      <c r="C41" s="2" t="s">
        <v>186</v>
      </c>
      <c r="E41" s="164"/>
      <c r="F41" s="164"/>
      <c r="G41" s="164"/>
      <c r="H41" s="164"/>
      <c r="I41" s="164"/>
      <c r="J41" s="164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64"/>
      <c r="V41" s="164"/>
      <c r="W41" s="171"/>
      <c r="X41" s="164"/>
      <c r="Y41" s="164"/>
      <c r="Z41" s="164"/>
      <c r="AA41" s="164"/>
      <c r="AB41" s="171"/>
      <c r="AC41" s="171"/>
      <c r="AD41" s="171"/>
      <c r="AE41" s="171"/>
      <c r="AF41" s="222"/>
      <c r="AG41" s="171"/>
      <c r="AH41" s="171"/>
      <c r="AI41" s="164"/>
      <c r="AJ41" s="164"/>
      <c r="AK41" s="164"/>
      <c r="AL41" s="164"/>
      <c r="AM41" s="164"/>
      <c r="AN41" s="226"/>
      <c r="AO41" s="226"/>
      <c r="AP41" s="231"/>
      <c r="AQ41" s="231"/>
      <c r="AR41" s="231"/>
      <c r="AS41" s="172">
        <f t="shared" si="2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9">
        <f t="shared" si="4"/>
        <v>0</v>
      </c>
    </row>
    <row r="42" spans="1:54">
      <c r="A42" s="168">
        <v>2039</v>
      </c>
      <c r="B42" s="2">
        <v>143942</v>
      </c>
      <c r="C42" s="2" t="s">
        <v>187</v>
      </c>
      <c r="E42" s="164"/>
      <c r="F42" s="164"/>
      <c r="G42" s="164"/>
      <c r="H42" s="164"/>
      <c r="I42" s="164"/>
      <c r="J42" s="164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64"/>
      <c r="V42" s="164"/>
      <c r="W42" s="171"/>
      <c r="X42" s="164"/>
      <c r="Y42" s="164"/>
      <c r="Z42" s="164"/>
      <c r="AA42" s="164"/>
      <c r="AB42" s="171"/>
      <c r="AC42" s="171"/>
      <c r="AD42" s="171"/>
      <c r="AE42" s="171"/>
      <c r="AF42" s="222"/>
      <c r="AG42" s="171"/>
      <c r="AH42" s="171"/>
      <c r="AI42" s="164"/>
      <c r="AJ42" s="164"/>
      <c r="AK42" s="164"/>
      <c r="AL42" s="164"/>
      <c r="AM42" s="164"/>
      <c r="AN42" s="226"/>
      <c r="AO42" s="226"/>
      <c r="AP42" s="231"/>
      <c r="AQ42" s="231"/>
      <c r="AR42" s="231"/>
      <c r="AS42" s="172">
        <f t="shared" si="2"/>
        <v>0</v>
      </c>
      <c r="AU42" s="30">
        <f t="shared" si="5"/>
        <v>0</v>
      </c>
      <c r="AV42" s="30">
        <f t="shared" si="5"/>
        <v>0</v>
      </c>
      <c r="AW42" s="30">
        <f t="shared" si="5"/>
        <v>0</v>
      </c>
      <c r="AX42" s="30">
        <f t="shared" si="5"/>
        <v>0</v>
      </c>
      <c r="AY42" s="30">
        <f t="shared" si="5"/>
        <v>0</v>
      </c>
      <c r="AZ42" s="30">
        <f t="shared" si="5"/>
        <v>0</v>
      </c>
      <c r="BA42" s="30">
        <f t="shared" si="5"/>
        <v>0</v>
      </c>
      <c r="BB42" s="39">
        <f t="shared" si="4"/>
        <v>0</v>
      </c>
    </row>
    <row r="43" spans="1:54">
      <c r="A43" s="168">
        <v>2226</v>
      </c>
      <c r="B43" s="2">
        <v>143088</v>
      </c>
      <c r="C43" s="2" t="s">
        <v>188</v>
      </c>
      <c r="E43" s="164"/>
      <c r="F43" s="164"/>
      <c r="G43" s="164"/>
      <c r="H43" s="164"/>
      <c r="I43" s="164"/>
      <c r="J43" s="164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64"/>
      <c r="V43" s="164"/>
      <c r="W43" s="171"/>
      <c r="X43" s="164"/>
      <c r="Y43" s="164"/>
      <c r="Z43" s="164"/>
      <c r="AA43" s="164"/>
      <c r="AB43" s="171"/>
      <c r="AC43" s="171"/>
      <c r="AD43" s="171"/>
      <c r="AE43" s="171"/>
      <c r="AF43" s="222"/>
      <c r="AG43" s="171"/>
      <c r="AH43" s="171"/>
      <c r="AI43" s="164"/>
      <c r="AJ43" s="164"/>
      <c r="AK43" s="164"/>
      <c r="AL43" s="164"/>
      <c r="AM43" s="164"/>
      <c r="AN43" s="226"/>
      <c r="AO43" s="226"/>
      <c r="AP43" s="231"/>
      <c r="AQ43" s="231"/>
      <c r="AR43" s="231"/>
      <c r="AS43" s="172">
        <f t="shared" si="2"/>
        <v>0</v>
      </c>
      <c r="AU43" s="30">
        <f t="shared" si="5"/>
        <v>0</v>
      </c>
      <c r="AV43" s="30">
        <f t="shared" si="5"/>
        <v>0</v>
      </c>
      <c r="AW43" s="30">
        <f t="shared" si="5"/>
        <v>0</v>
      </c>
      <c r="AX43" s="30">
        <f t="shared" si="5"/>
        <v>0</v>
      </c>
      <c r="AY43" s="30">
        <f t="shared" si="5"/>
        <v>0</v>
      </c>
      <c r="AZ43" s="30">
        <f t="shared" si="5"/>
        <v>0</v>
      </c>
      <c r="BA43" s="30">
        <f t="shared" si="5"/>
        <v>0</v>
      </c>
      <c r="BB43" s="39">
        <f t="shared" si="4"/>
        <v>0</v>
      </c>
    </row>
    <row r="44" spans="1:54">
      <c r="A44" s="168">
        <v>2170</v>
      </c>
      <c r="B44" s="2">
        <v>143908</v>
      </c>
      <c r="C44" s="2" t="s">
        <v>189</v>
      </c>
      <c r="E44" s="164"/>
      <c r="F44" s="164"/>
      <c r="G44" s="164"/>
      <c r="H44" s="164"/>
      <c r="I44" s="164"/>
      <c r="J44" s="164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64"/>
      <c r="V44" s="164"/>
      <c r="W44" s="171"/>
      <c r="X44" s="164"/>
      <c r="Y44" s="164"/>
      <c r="Z44" s="164"/>
      <c r="AA44" s="164"/>
      <c r="AB44" s="171"/>
      <c r="AC44" s="171"/>
      <c r="AD44" s="171"/>
      <c r="AE44" s="171"/>
      <c r="AF44" s="222"/>
      <c r="AG44" s="171"/>
      <c r="AH44" s="171"/>
      <c r="AI44" s="164"/>
      <c r="AJ44" s="164"/>
      <c r="AK44" s="164"/>
      <c r="AL44" s="164"/>
      <c r="AM44" s="164"/>
      <c r="AN44" s="226"/>
      <c r="AO44" s="226"/>
      <c r="AP44" s="231"/>
      <c r="AQ44" s="231"/>
      <c r="AR44" s="231"/>
      <c r="AS44" s="172">
        <f t="shared" si="2"/>
        <v>0</v>
      </c>
      <c r="AU44" s="30">
        <f t="shared" si="5"/>
        <v>0</v>
      </c>
      <c r="AV44" s="30">
        <f t="shared" si="5"/>
        <v>0</v>
      </c>
      <c r="AW44" s="30">
        <f t="shared" si="5"/>
        <v>0</v>
      </c>
      <c r="AX44" s="30">
        <f t="shared" si="5"/>
        <v>0</v>
      </c>
      <c r="AY44" s="30">
        <f t="shared" si="5"/>
        <v>0</v>
      </c>
      <c r="AZ44" s="30">
        <f t="shared" si="5"/>
        <v>0</v>
      </c>
      <c r="BA44" s="30">
        <f t="shared" si="5"/>
        <v>0</v>
      </c>
      <c r="BB44" s="39">
        <f t="shared" si="4"/>
        <v>0</v>
      </c>
    </row>
    <row r="45" spans="1:54">
      <c r="A45" s="168">
        <v>2047</v>
      </c>
      <c r="B45" s="2">
        <v>138395</v>
      </c>
      <c r="C45" s="2" t="s">
        <v>190</v>
      </c>
      <c r="E45" s="164"/>
      <c r="F45" s="164"/>
      <c r="G45" s="164"/>
      <c r="H45" s="164"/>
      <c r="I45" s="164"/>
      <c r="J45" s="164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64"/>
      <c r="V45" s="164"/>
      <c r="W45" s="171"/>
      <c r="X45" s="164"/>
      <c r="Y45" s="164"/>
      <c r="Z45" s="164"/>
      <c r="AA45" s="164"/>
      <c r="AB45" s="171"/>
      <c r="AC45" s="171"/>
      <c r="AD45" s="171"/>
      <c r="AE45" s="171"/>
      <c r="AF45" s="222"/>
      <c r="AG45" s="171"/>
      <c r="AH45" s="171"/>
      <c r="AI45" s="164"/>
      <c r="AJ45" s="164"/>
      <c r="AK45" s="164"/>
      <c r="AL45" s="164"/>
      <c r="AM45" s="164"/>
      <c r="AN45" s="226"/>
      <c r="AO45" s="226"/>
      <c r="AP45" s="231"/>
      <c r="AQ45" s="231"/>
      <c r="AR45" s="231"/>
      <c r="AS45" s="172">
        <f t="shared" si="2"/>
        <v>0</v>
      </c>
      <c r="AU45" s="30">
        <f t="shared" si="5"/>
        <v>0</v>
      </c>
      <c r="AV45" s="30">
        <f t="shared" si="5"/>
        <v>0</v>
      </c>
      <c r="AW45" s="30">
        <f t="shared" si="5"/>
        <v>0</v>
      </c>
      <c r="AX45" s="30">
        <f t="shared" si="5"/>
        <v>0</v>
      </c>
      <c r="AY45" s="30">
        <f t="shared" si="5"/>
        <v>0</v>
      </c>
      <c r="AZ45" s="30">
        <f t="shared" si="5"/>
        <v>0</v>
      </c>
      <c r="BA45" s="30">
        <f t="shared" si="5"/>
        <v>0</v>
      </c>
      <c r="BB45" s="39">
        <f t="shared" si="4"/>
        <v>0</v>
      </c>
    </row>
    <row r="46" spans="1:54">
      <c r="A46" s="168">
        <v>2140</v>
      </c>
      <c r="B46" s="2">
        <v>140159</v>
      </c>
      <c r="C46" s="2" t="s">
        <v>191</v>
      </c>
      <c r="E46" s="164"/>
      <c r="F46" s="164"/>
      <c r="G46" s="164"/>
      <c r="H46" s="164"/>
      <c r="I46" s="164"/>
      <c r="J46" s="164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64"/>
      <c r="V46" s="164"/>
      <c r="W46" s="171"/>
      <c r="X46" s="164"/>
      <c r="Y46" s="164"/>
      <c r="Z46" s="164"/>
      <c r="AA46" s="164"/>
      <c r="AB46" s="171"/>
      <c r="AC46" s="171"/>
      <c r="AD46" s="171"/>
      <c r="AE46" s="171"/>
      <c r="AF46" s="222"/>
      <c r="AG46" s="171"/>
      <c r="AH46" s="171"/>
      <c r="AI46" s="164"/>
      <c r="AJ46" s="164"/>
      <c r="AK46" s="164"/>
      <c r="AL46" s="164"/>
      <c r="AM46" s="164"/>
      <c r="AN46" s="226"/>
      <c r="AO46" s="226"/>
      <c r="AP46" s="231"/>
      <c r="AQ46" s="231"/>
      <c r="AR46" s="231"/>
      <c r="AS46" s="172">
        <f t="shared" si="2"/>
        <v>0</v>
      </c>
      <c r="AU46" s="30">
        <f t="shared" si="5"/>
        <v>0</v>
      </c>
      <c r="AV46" s="30">
        <f t="shared" si="5"/>
        <v>0</v>
      </c>
      <c r="AW46" s="30">
        <f t="shared" si="5"/>
        <v>0</v>
      </c>
      <c r="AX46" s="30">
        <f t="shared" si="5"/>
        <v>0</v>
      </c>
      <c r="AY46" s="30">
        <f t="shared" si="5"/>
        <v>0</v>
      </c>
      <c r="AZ46" s="30">
        <f t="shared" si="5"/>
        <v>0</v>
      </c>
      <c r="BA46" s="30">
        <f t="shared" si="5"/>
        <v>0</v>
      </c>
      <c r="BB46" s="39">
        <f t="shared" si="4"/>
        <v>0</v>
      </c>
    </row>
    <row r="47" spans="1:54">
      <c r="A47" s="168">
        <v>4042</v>
      </c>
      <c r="B47" s="2">
        <v>148589</v>
      </c>
      <c r="C47" s="2" t="s">
        <v>192</v>
      </c>
      <c r="E47" s="164"/>
      <c r="F47" s="164"/>
      <c r="G47" s="164"/>
      <c r="H47" s="164"/>
      <c r="I47" s="164"/>
      <c r="J47" s="164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64"/>
      <c r="V47" s="164"/>
      <c r="W47" s="171"/>
      <c r="X47" s="164"/>
      <c r="Y47" s="164"/>
      <c r="Z47" s="164"/>
      <c r="AA47" s="164"/>
      <c r="AB47" s="171"/>
      <c r="AC47" s="171"/>
      <c r="AD47" s="171"/>
      <c r="AE47" s="171"/>
      <c r="AF47" s="222"/>
      <c r="AG47" s="171"/>
      <c r="AH47" s="171"/>
      <c r="AI47" s="164"/>
      <c r="AJ47" s="164"/>
      <c r="AK47" s="164"/>
      <c r="AL47" s="164"/>
      <c r="AM47" s="164"/>
      <c r="AN47" s="226"/>
      <c r="AO47" s="226"/>
      <c r="AP47" s="231"/>
      <c r="AQ47" s="231"/>
      <c r="AR47" s="231"/>
      <c r="AS47" s="172">
        <f t="shared" si="2"/>
        <v>0</v>
      </c>
      <c r="AU47" s="30">
        <f t="shared" si="5"/>
        <v>0</v>
      </c>
      <c r="AV47" s="30">
        <f t="shared" si="5"/>
        <v>0</v>
      </c>
      <c r="AW47" s="30">
        <f t="shared" si="5"/>
        <v>0</v>
      </c>
      <c r="AX47" s="30">
        <f t="shared" si="5"/>
        <v>0</v>
      </c>
      <c r="AY47" s="30">
        <f t="shared" si="5"/>
        <v>0</v>
      </c>
      <c r="AZ47" s="30">
        <f t="shared" si="5"/>
        <v>0</v>
      </c>
      <c r="BA47" s="30">
        <f t="shared" si="5"/>
        <v>0</v>
      </c>
      <c r="BB47" s="39">
        <f t="shared" si="4"/>
        <v>0</v>
      </c>
    </row>
    <row r="48" spans="1:54">
      <c r="A48" s="168">
        <v>4039</v>
      </c>
      <c r="B48" s="2">
        <v>148187</v>
      </c>
      <c r="C48" s="2" t="s">
        <v>193</v>
      </c>
      <c r="E48" s="164"/>
      <c r="F48" s="164"/>
      <c r="G48" s="164"/>
      <c r="H48" s="164"/>
      <c r="I48" s="164"/>
      <c r="J48" s="164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64"/>
      <c r="V48" s="164"/>
      <c r="W48" s="171"/>
      <c r="X48" s="164"/>
      <c r="Y48" s="164"/>
      <c r="Z48" s="164"/>
      <c r="AA48" s="164"/>
      <c r="AB48" s="171"/>
      <c r="AC48" s="171"/>
      <c r="AD48" s="171"/>
      <c r="AE48" s="171"/>
      <c r="AF48" s="222"/>
      <c r="AG48" s="171"/>
      <c r="AH48" s="171"/>
      <c r="AI48" s="164"/>
      <c r="AJ48" s="164"/>
      <c r="AK48" s="164"/>
      <c r="AL48" s="164"/>
      <c r="AM48" s="164"/>
      <c r="AN48" s="226"/>
      <c r="AO48" s="226"/>
      <c r="AP48" s="231"/>
      <c r="AQ48" s="231"/>
      <c r="AR48" s="231"/>
      <c r="AS48" s="172">
        <f t="shared" si="2"/>
        <v>0</v>
      </c>
      <c r="AU48" s="30">
        <f t="shared" si="5"/>
        <v>0</v>
      </c>
      <c r="AV48" s="30">
        <f t="shared" si="5"/>
        <v>0</v>
      </c>
      <c r="AW48" s="30">
        <f t="shared" si="5"/>
        <v>0</v>
      </c>
      <c r="AX48" s="30">
        <f t="shared" si="5"/>
        <v>0</v>
      </c>
      <c r="AY48" s="30">
        <f t="shared" si="5"/>
        <v>0</v>
      </c>
      <c r="AZ48" s="30">
        <f t="shared" si="5"/>
        <v>0</v>
      </c>
      <c r="BA48" s="30">
        <f t="shared" si="5"/>
        <v>0</v>
      </c>
      <c r="BB48" s="39">
        <f t="shared" si="4"/>
        <v>0</v>
      </c>
    </row>
    <row r="49" spans="1:54">
      <c r="A49" s="168">
        <v>2194</v>
      </c>
      <c r="B49" s="2">
        <v>146385</v>
      </c>
      <c r="C49" s="2" t="s">
        <v>194</v>
      </c>
      <c r="E49" s="164"/>
      <c r="F49" s="164"/>
      <c r="G49" s="164"/>
      <c r="H49" s="164"/>
      <c r="I49" s="164"/>
      <c r="J49" s="164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64"/>
      <c r="V49" s="164"/>
      <c r="W49" s="171"/>
      <c r="X49" s="164"/>
      <c r="Y49" s="164"/>
      <c r="Z49" s="164"/>
      <c r="AA49" s="164"/>
      <c r="AB49" s="171"/>
      <c r="AC49" s="171"/>
      <c r="AD49" s="171"/>
      <c r="AE49" s="171"/>
      <c r="AF49" s="222"/>
      <c r="AG49" s="171"/>
      <c r="AH49" s="171"/>
      <c r="AI49" s="164"/>
      <c r="AJ49" s="164"/>
      <c r="AK49" s="164"/>
      <c r="AL49" s="164"/>
      <c r="AM49" s="164"/>
      <c r="AN49" s="226"/>
      <c r="AO49" s="226"/>
      <c r="AP49" s="231"/>
      <c r="AQ49" s="231"/>
      <c r="AR49" s="231"/>
      <c r="AS49" s="172">
        <f t="shared" si="2"/>
        <v>0</v>
      </c>
      <c r="AU49" s="30">
        <f t="shared" si="5"/>
        <v>0</v>
      </c>
      <c r="AV49" s="30">
        <f t="shared" si="5"/>
        <v>0</v>
      </c>
      <c r="AW49" s="30">
        <f t="shared" si="5"/>
        <v>0</v>
      </c>
      <c r="AX49" s="30">
        <f t="shared" si="5"/>
        <v>0</v>
      </c>
      <c r="AY49" s="30">
        <f t="shared" si="5"/>
        <v>0</v>
      </c>
      <c r="AZ49" s="30">
        <f t="shared" si="5"/>
        <v>0</v>
      </c>
      <c r="BA49" s="30">
        <f t="shared" si="5"/>
        <v>0</v>
      </c>
      <c r="BB49" s="39">
        <f t="shared" si="4"/>
        <v>0</v>
      </c>
    </row>
    <row r="50" spans="1:54">
      <c r="A50" s="168">
        <v>4022</v>
      </c>
      <c r="B50" s="2">
        <v>142388</v>
      </c>
      <c r="C50" s="2" t="s">
        <v>195</v>
      </c>
      <c r="E50" s="164"/>
      <c r="F50" s="164"/>
      <c r="G50" s="164"/>
      <c r="H50" s="164"/>
      <c r="I50" s="164"/>
      <c r="J50" s="164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64"/>
      <c r="V50" s="164"/>
      <c r="W50" s="171"/>
      <c r="X50" s="164"/>
      <c r="Y50" s="164"/>
      <c r="Z50" s="164"/>
      <c r="AA50" s="164"/>
      <c r="AB50" s="171"/>
      <c r="AC50" s="171"/>
      <c r="AD50" s="171"/>
      <c r="AE50" s="171"/>
      <c r="AF50" s="222"/>
      <c r="AG50" s="171"/>
      <c r="AH50" s="171"/>
      <c r="AI50" s="164"/>
      <c r="AJ50" s="164"/>
      <c r="AK50" s="164"/>
      <c r="AL50" s="164"/>
      <c r="AM50" s="164"/>
      <c r="AN50" s="226"/>
      <c r="AO50" s="226"/>
      <c r="AP50" s="231"/>
      <c r="AQ50" s="231"/>
      <c r="AR50" s="231"/>
      <c r="AS50" s="172">
        <f t="shared" si="2"/>
        <v>0</v>
      </c>
      <c r="AU50" s="30">
        <f t="shared" si="5"/>
        <v>0</v>
      </c>
      <c r="AV50" s="30">
        <f t="shared" si="5"/>
        <v>0</v>
      </c>
      <c r="AW50" s="30">
        <f t="shared" si="5"/>
        <v>0</v>
      </c>
      <c r="AX50" s="30">
        <f t="shared" si="5"/>
        <v>0</v>
      </c>
      <c r="AY50" s="30">
        <f t="shared" si="5"/>
        <v>0</v>
      </c>
      <c r="AZ50" s="30">
        <f t="shared" si="5"/>
        <v>0</v>
      </c>
      <c r="BA50" s="30">
        <f t="shared" si="5"/>
        <v>0</v>
      </c>
      <c r="BB50" s="39">
        <f t="shared" si="4"/>
        <v>0</v>
      </c>
    </row>
    <row r="51" spans="1:54">
      <c r="A51" s="168">
        <v>2052</v>
      </c>
      <c r="B51" s="2">
        <v>146696</v>
      </c>
      <c r="C51" s="2" t="s">
        <v>196</v>
      </c>
      <c r="E51" s="164"/>
      <c r="F51" s="164"/>
      <c r="G51" s="164"/>
      <c r="H51" s="164"/>
      <c r="I51" s="164"/>
      <c r="J51" s="164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64"/>
      <c r="V51" s="164"/>
      <c r="W51" s="171"/>
      <c r="X51" s="164"/>
      <c r="Y51" s="164"/>
      <c r="Z51" s="164"/>
      <c r="AA51" s="164"/>
      <c r="AB51" s="171"/>
      <c r="AC51" s="171"/>
      <c r="AD51" s="171"/>
      <c r="AE51" s="171"/>
      <c r="AF51" s="222"/>
      <c r="AG51" s="171"/>
      <c r="AH51" s="171"/>
      <c r="AI51" s="164"/>
      <c r="AJ51" s="164"/>
      <c r="AK51" s="164"/>
      <c r="AL51" s="164"/>
      <c r="AM51" s="164"/>
      <c r="AN51" s="226"/>
      <c r="AO51" s="226"/>
      <c r="AP51" s="231"/>
      <c r="AQ51" s="231"/>
      <c r="AR51" s="231"/>
      <c r="AS51" s="172">
        <f t="shared" si="2"/>
        <v>0</v>
      </c>
      <c r="AU51" s="30">
        <f t="shared" si="5"/>
        <v>0</v>
      </c>
      <c r="AV51" s="30">
        <f t="shared" si="5"/>
        <v>0</v>
      </c>
      <c r="AW51" s="30">
        <f t="shared" si="5"/>
        <v>0</v>
      </c>
      <c r="AX51" s="30">
        <f t="shared" si="5"/>
        <v>0</v>
      </c>
      <c r="AY51" s="30">
        <f t="shared" si="5"/>
        <v>0</v>
      </c>
      <c r="AZ51" s="30">
        <f t="shared" si="5"/>
        <v>0</v>
      </c>
      <c r="BA51" s="30">
        <f t="shared" si="5"/>
        <v>0</v>
      </c>
      <c r="BB51" s="39">
        <f t="shared" si="4"/>
        <v>0</v>
      </c>
    </row>
    <row r="52" spans="1:54">
      <c r="A52" s="168">
        <v>2082</v>
      </c>
      <c r="B52" s="2">
        <v>143086</v>
      </c>
      <c r="C52" s="2" t="s">
        <v>197</v>
      </c>
      <c r="E52" s="164"/>
      <c r="F52" s="164"/>
      <c r="G52" s="164"/>
      <c r="H52" s="164"/>
      <c r="I52" s="164"/>
      <c r="J52" s="164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64"/>
      <c r="V52" s="164"/>
      <c r="W52" s="171"/>
      <c r="X52" s="164"/>
      <c r="Y52" s="164"/>
      <c r="Z52" s="164"/>
      <c r="AA52" s="164"/>
      <c r="AB52" s="171"/>
      <c r="AC52" s="171"/>
      <c r="AD52" s="171"/>
      <c r="AE52" s="171"/>
      <c r="AF52" s="222"/>
      <c r="AG52" s="171"/>
      <c r="AH52" s="171"/>
      <c r="AI52" s="164"/>
      <c r="AJ52" s="164"/>
      <c r="AK52" s="164"/>
      <c r="AL52" s="164"/>
      <c r="AM52" s="164"/>
      <c r="AN52" s="226"/>
      <c r="AO52" s="226"/>
      <c r="AP52" s="231"/>
      <c r="AQ52" s="231"/>
      <c r="AR52" s="231"/>
      <c r="AS52" s="172">
        <f t="shared" si="2"/>
        <v>0</v>
      </c>
      <c r="AU52" s="30">
        <f t="shared" si="5"/>
        <v>0</v>
      </c>
      <c r="AV52" s="30">
        <f t="shared" si="5"/>
        <v>0</v>
      </c>
      <c r="AW52" s="30">
        <f t="shared" si="5"/>
        <v>0</v>
      </c>
      <c r="AX52" s="30">
        <f t="shared" si="5"/>
        <v>0</v>
      </c>
      <c r="AY52" s="30">
        <f t="shared" si="5"/>
        <v>0</v>
      </c>
      <c r="AZ52" s="30">
        <f t="shared" si="5"/>
        <v>0</v>
      </c>
      <c r="BA52" s="30">
        <f t="shared" si="5"/>
        <v>0</v>
      </c>
      <c r="BB52" s="39">
        <f t="shared" si="4"/>
        <v>0</v>
      </c>
    </row>
    <row r="53" spans="1:54">
      <c r="A53" s="168">
        <v>2299</v>
      </c>
      <c r="B53" s="2">
        <v>140706</v>
      </c>
      <c r="C53" s="2" t="s">
        <v>198</v>
      </c>
      <c r="E53" s="164"/>
      <c r="F53" s="164"/>
      <c r="G53" s="164"/>
      <c r="H53" s="164"/>
      <c r="I53" s="164"/>
      <c r="J53" s="164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64"/>
      <c r="V53" s="164"/>
      <c r="W53" s="171"/>
      <c r="X53" s="164"/>
      <c r="Y53" s="164"/>
      <c r="Z53" s="164"/>
      <c r="AA53" s="164"/>
      <c r="AB53" s="171"/>
      <c r="AC53" s="171"/>
      <c r="AD53" s="171"/>
      <c r="AE53" s="171"/>
      <c r="AF53" s="222"/>
      <c r="AG53" s="171"/>
      <c r="AH53" s="171"/>
      <c r="AI53" s="164"/>
      <c r="AJ53" s="164"/>
      <c r="AK53" s="164"/>
      <c r="AL53" s="164"/>
      <c r="AM53" s="164"/>
      <c r="AN53" s="226"/>
      <c r="AO53" s="226"/>
      <c r="AP53" s="231"/>
      <c r="AQ53" s="231"/>
      <c r="AR53" s="231"/>
      <c r="AS53" s="172">
        <f t="shared" si="2"/>
        <v>0</v>
      </c>
      <c r="AU53" s="30">
        <f t="shared" si="5"/>
        <v>0</v>
      </c>
      <c r="AV53" s="30">
        <f t="shared" si="5"/>
        <v>0</v>
      </c>
      <c r="AW53" s="30">
        <f t="shared" si="5"/>
        <v>0</v>
      </c>
      <c r="AX53" s="30">
        <f t="shared" si="5"/>
        <v>0</v>
      </c>
      <c r="AY53" s="30">
        <f t="shared" si="5"/>
        <v>0</v>
      </c>
      <c r="AZ53" s="30">
        <f t="shared" si="5"/>
        <v>0</v>
      </c>
      <c r="BA53" s="30">
        <f t="shared" si="5"/>
        <v>0</v>
      </c>
      <c r="BB53" s="39">
        <f t="shared" si="4"/>
        <v>0</v>
      </c>
    </row>
    <row r="54" spans="1:54">
      <c r="A54" s="168">
        <v>2191</v>
      </c>
      <c r="B54" s="2">
        <v>151017</v>
      </c>
      <c r="C54" s="2" t="s">
        <v>122</v>
      </c>
      <c r="E54" s="164"/>
      <c r="F54" s="164"/>
      <c r="G54" s="164"/>
      <c r="H54" s="164"/>
      <c r="I54" s="164"/>
      <c r="J54" s="164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64"/>
      <c r="V54" s="164"/>
      <c r="W54" s="171"/>
      <c r="X54" s="164"/>
      <c r="Y54" s="164"/>
      <c r="Z54" s="164"/>
      <c r="AA54" s="164"/>
      <c r="AB54" s="171"/>
      <c r="AC54" s="171"/>
      <c r="AD54" s="171"/>
      <c r="AE54" s="171"/>
      <c r="AF54" s="222"/>
      <c r="AG54" s="171"/>
      <c r="AH54" s="171"/>
      <c r="AI54" s="164"/>
      <c r="AJ54" s="164"/>
      <c r="AK54" s="164"/>
      <c r="AL54" s="164"/>
      <c r="AM54" s="164"/>
      <c r="AN54" s="226"/>
      <c r="AO54" s="226"/>
      <c r="AP54" s="231"/>
      <c r="AQ54" s="231"/>
      <c r="AR54" s="231"/>
      <c r="AS54" s="172">
        <f t="shared" si="2"/>
        <v>0</v>
      </c>
      <c r="AU54" s="30">
        <f t="shared" si="5"/>
        <v>0</v>
      </c>
      <c r="AV54" s="30">
        <f t="shared" si="5"/>
        <v>0</v>
      </c>
      <c r="AW54" s="30">
        <f t="shared" si="5"/>
        <v>0</v>
      </c>
      <c r="AX54" s="30">
        <f t="shared" si="5"/>
        <v>0</v>
      </c>
      <c r="AY54" s="30">
        <f t="shared" si="5"/>
        <v>0</v>
      </c>
      <c r="AZ54" s="30">
        <f t="shared" si="5"/>
        <v>0</v>
      </c>
      <c r="BA54" s="30">
        <f t="shared" si="5"/>
        <v>0</v>
      </c>
      <c r="BB54" s="39">
        <f t="shared" si="4"/>
        <v>0</v>
      </c>
    </row>
    <row r="55" spans="1:54">
      <c r="A55" s="168">
        <v>2060</v>
      </c>
      <c r="B55" s="2">
        <v>143563</v>
      </c>
      <c r="C55" s="2" t="s">
        <v>199</v>
      </c>
      <c r="E55" s="164"/>
      <c r="F55" s="164"/>
      <c r="G55" s="164"/>
      <c r="H55" s="164"/>
      <c r="I55" s="164"/>
      <c r="J55" s="164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64"/>
      <c r="V55" s="164"/>
      <c r="W55" s="171"/>
      <c r="X55" s="164"/>
      <c r="Y55" s="164"/>
      <c r="Z55" s="164"/>
      <c r="AA55" s="164"/>
      <c r="AB55" s="171"/>
      <c r="AC55" s="171"/>
      <c r="AD55" s="171"/>
      <c r="AE55" s="171"/>
      <c r="AF55" s="222"/>
      <c r="AG55" s="171"/>
      <c r="AH55" s="171"/>
      <c r="AI55" s="164"/>
      <c r="AJ55" s="164"/>
      <c r="AK55" s="164"/>
      <c r="AL55" s="164"/>
      <c r="AM55" s="164"/>
      <c r="AN55" s="226"/>
      <c r="AO55" s="226"/>
      <c r="AP55" s="231"/>
      <c r="AQ55" s="231"/>
      <c r="AR55" s="231"/>
      <c r="AS55" s="172">
        <f t="shared" si="2"/>
        <v>0</v>
      </c>
      <c r="AU55" s="30">
        <f t="shared" si="5"/>
        <v>0</v>
      </c>
      <c r="AV55" s="30">
        <f t="shared" si="5"/>
        <v>0</v>
      </c>
      <c r="AW55" s="30">
        <f t="shared" si="5"/>
        <v>0</v>
      </c>
      <c r="AX55" s="30">
        <f t="shared" si="5"/>
        <v>0</v>
      </c>
      <c r="AY55" s="30">
        <f t="shared" si="5"/>
        <v>0</v>
      </c>
      <c r="AZ55" s="30">
        <f t="shared" si="5"/>
        <v>0</v>
      </c>
      <c r="BA55" s="30">
        <f t="shared" si="5"/>
        <v>0</v>
      </c>
      <c r="BB55" s="39">
        <f t="shared" si="4"/>
        <v>0</v>
      </c>
    </row>
    <row r="56" spans="1:54">
      <c r="A56" s="168">
        <v>4129</v>
      </c>
      <c r="B56" s="2">
        <v>143438</v>
      </c>
      <c r="C56" s="2" t="s">
        <v>200</v>
      </c>
      <c r="E56" s="164"/>
      <c r="F56" s="164"/>
      <c r="G56" s="164"/>
      <c r="H56" s="164"/>
      <c r="I56" s="164"/>
      <c r="J56" s="164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64"/>
      <c r="V56" s="164"/>
      <c r="W56" s="171"/>
      <c r="X56" s="164"/>
      <c r="Y56" s="164"/>
      <c r="Z56" s="164"/>
      <c r="AA56" s="164"/>
      <c r="AB56" s="171"/>
      <c r="AC56" s="171"/>
      <c r="AD56" s="171"/>
      <c r="AE56" s="171"/>
      <c r="AF56" s="222"/>
      <c r="AG56" s="171"/>
      <c r="AH56" s="171"/>
      <c r="AI56" s="164"/>
      <c r="AJ56" s="164"/>
      <c r="AK56" s="164"/>
      <c r="AL56" s="164"/>
      <c r="AM56" s="164"/>
      <c r="AN56" s="226"/>
      <c r="AO56" s="226"/>
      <c r="AP56" s="231"/>
      <c r="AQ56" s="231"/>
      <c r="AR56" s="231"/>
      <c r="AS56" s="172">
        <f t="shared" si="2"/>
        <v>0</v>
      </c>
      <c r="AU56" s="30">
        <f t="shared" si="5"/>
        <v>0</v>
      </c>
      <c r="AV56" s="30">
        <f t="shared" si="5"/>
        <v>0</v>
      </c>
      <c r="AW56" s="30">
        <f t="shared" si="5"/>
        <v>0</v>
      </c>
      <c r="AX56" s="30">
        <f t="shared" si="5"/>
        <v>0</v>
      </c>
      <c r="AY56" s="30">
        <f t="shared" si="5"/>
        <v>0</v>
      </c>
      <c r="AZ56" s="30">
        <f t="shared" si="5"/>
        <v>0</v>
      </c>
      <c r="BA56" s="30">
        <f t="shared" si="5"/>
        <v>0</v>
      </c>
      <c r="BB56" s="39">
        <f t="shared" si="4"/>
        <v>0</v>
      </c>
    </row>
    <row r="57" spans="1:54">
      <c r="A57" s="168">
        <v>2219</v>
      </c>
      <c r="B57" s="2">
        <v>150709</v>
      </c>
      <c r="C57" s="2" t="s">
        <v>123</v>
      </c>
      <c r="E57" s="164"/>
      <c r="F57" s="164"/>
      <c r="G57" s="164"/>
      <c r="H57" s="164"/>
      <c r="I57" s="164"/>
      <c r="J57" s="164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64"/>
      <c r="V57" s="164"/>
      <c r="W57" s="171"/>
      <c r="X57" s="164"/>
      <c r="Y57" s="164"/>
      <c r="Z57" s="164"/>
      <c r="AA57" s="164"/>
      <c r="AB57" s="171"/>
      <c r="AC57" s="171"/>
      <c r="AD57" s="171"/>
      <c r="AE57" s="171"/>
      <c r="AF57" s="222"/>
      <c r="AG57" s="171"/>
      <c r="AH57" s="171"/>
      <c r="AI57" s="164"/>
      <c r="AJ57" s="164"/>
      <c r="AK57" s="164"/>
      <c r="AL57" s="164"/>
      <c r="AM57" s="164"/>
      <c r="AN57" s="226"/>
      <c r="AO57" s="226"/>
      <c r="AP57" s="231"/>
      <c r="AQ57" s="231"/>
      <c r="AR57" s="231"/>
      <c r="AS57" s="172">
        <f t="shared" si="2"/>
        <v>0</v>
      </c>
      <c r="AU57" s="30">
        <f t="shared" si="5"/>
        <v>0</v>
      </c>
      <c r="AV57" s="30">
        <f t="shared" si="5"/>
        <v>0</v>
      </c>
      <c r="AW57" s="30">
        <f t="shared" si="5"/>
        <v>0</v>
      </c>
      <c r="AX57" s="30">
        <f t="shared" si="5"/>
        <v>0</v>
      </c>
      <c r="AY57" s="30">
        <f t="shared" si="5"/>
        <v>0</v>
      </c>
      <c r="AZ57" s="30">
        <f t="shared" si="5"/>
        <v>0</v>
      </c>
      <c r="BA57" s="30">
        <f t="shared" si="5"/>
        <v>0</v>
      </c>
      <c r="BB57" s="39">
        <f t="shared" si="4"/>
        <v>0</v>
      </c>
    </row>
    <row r="58" spans="1:54">
      <c r="A58" s="168">
        <v>2065</v>
      </c>
      <c r="B58" s="2">
        <v>138218</v>
      </c>
      <c r="C58" s="2" t="s">
        <v>201</v>
      </c>
      <c r="E58" s="164"/>
      <c r="F58" s="164"/>
      <c r="G58" s="164"/>
      <c r="H58" s="164"/>
      <c r="I58" s="164"/>
      <c r="J58" s="164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64"/>
      <c r="V58" s="164"/>
      <c r="W58" s="171"/>
      <c r="X58" s="164"/>
      <c r="Y58" s="164"/>
      <c r="Z58" s="164"/>
      <c r="AA58" s="164"/>
      <c r="AB58" s="171"/>
      <c r="AC58" s="171"/>
      <c r="AD58" s="171"/>
      <c r="AE58" s="171"/>
      <c r="AF58" s="222"/>
      <c r="AG58" s="171"/>
      <c r="AH58" s="171"/>
      <c r="AI58" s="164"/>
      <c r="AJ58" s="164"/>
      <c r="AK58" s="164"/>
      <c r="AL58" s="164"/>
      <c r="AM58" s="164"/>
      <c r="AN58" s="226"/>
      <c r="AO58" s="226"/>
      <c r="AP58" s="231"/>
      <c r="AQ58" s="231"/>
      <c r="AR58" s="231"/>
      <c r="AS58" s="172">
        <f t="shared" si="2"/>
        <v>0</v>
      </c>
      <c r="AU58" s="30">
        <f t="shared" si="5"/>
        <v>0</v>
      </c>
      <c r="AV58" s="30">
        <f t="shared" si="5"/>
        <v>0</v>
      </c>
      <c r="AW58" s="30">
        <f t="shared" si="5"/>
        <v>0</v>
      </c>
      <c r="AX58" s="30">
        <f t="shared" si="5"/>
        <v>0</v>
      </c>
      <c r="AY58" s="30">
        <f t="shared" si="5"/>
        <v>0</v>
      </c>
      <c r="AZ58" s="30">
        <f t="shared" si="5"/>
        <v>0</v>
      </c>
      <c r="BA58" s="30">
        <f t="shared" si="5"/>
        <v>0</v>
      </c>
      <c r="BB58" s="39">
        <f t="shared" si="4"/>
        <v>0</v>
      </c>
    </row>
    <row r="59" spans="1:54">
      <c r="A59" s="168">
        <v>6905</v>
      </c>
      <c r="B59" s="2">
        <v>135907</v>
      </c>
      <c r="C59" s="2" t="s">
        <v>202</v>
      </c>
      <c r="E59" s="164"/>
      <c r="F59" s="164"/>
      <c r="G59" s="164"/>
      <c r="H59" s="164"/>
      <c r="I59" s="164"/>
      <c r="J59" s="164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64"/>
      <c r="V59" s="164"/>
      <c r="W59" s="171"/>
      <c r="X59" s="164"/>
      <c r="Y59" s="164"/>
      <c r="Z59" s="164"/>
      <c r="AA59" s="164"/>
      <c r="AB59" s="171"/>
      <c r="AC59" s="171"/>
      <c r="AD59" s="171"/>
      <c r="AE59" s="171"/>
      <c r="AF59" s="222"/>
      <c r="AG59" s="171"/>
      <c r="AH59" s="171"/>
      <c r="AI59" s="164"/>
      <c r="AJ59" s="224"/>
      <c r="AK59" s="164"/>
      <c r="AL59" s="164"/>
      <c r="AM59" s="164"/>
      <c r="AN59" s="226"/>
      <c r="AO59" s="226"/>
      <c r="AP59" s="231"/>
      <c r="AQ59" s="231"/>
      <c r="AR59" s="231"/>
      <c r="AS59" s="172">
        <f t="shared" si="2"/>
        <v>0</v>
      </c>
      <c r="AU59" s="30">
        <f t="shared" si="5"/>
        <v>0</v>
      </c>
      <c r="AV59" s="30">
        <f t="shared" si="5"/>
        <v>0</v>
      </c>
      <c r="AW59" s="30">
        <f t="shared" si="5"/>
        <v>0</v>
      </c>
      <c r="AX59" s="30">
        <f t="shared" si="5"/>
        <v>0</v>
      </c>
      <c r="AY59" s="30">
        <f t="shared" si="5"/>
        <v>0</v>
      </c>
      <c r="AZ59" s="30">
        <f t="shared" si="5"/>
        <v>0</v>
      </c>
      <c r="BA59" s="30">
        <f t="shared" si="5"/>
        <v>0</v>
      </c>
      <c r="BB59" s="39">
        <f t="shared" si="4"/>
        <v>0</v>
      </c>
    </row>
    <row r="60" spans="1:54">
      <c r="A60" s="168">
        <v>2048</v>
      </c>
      <c r="B60" s="2">
        <v>138396</v>
      </c>
      <c r="C60" s="2" t="s">
        <v>203</v>
      </c>
      <c r="E60" s="164"/>
      <c r="F60" s="164"/>
      <c r="G60" s="164"/>
      <c r="H60" s="164"/>
      <c r="I60" s="164"/>
      <c r="J60" s="164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64"/>
      <c r="V60" s="164"/>
      <c r="W60" s="171"/>
      <c r="X60" s="164"/>
      <c r="Y60" s="164"/>
      <c r="Z60" s="164"/>
      <c r="AA60" s="164"/>
      <c r="AB60" s="171"/>
      <c r="AC60" s="171"/>
      <c r="AD60" s="171"/>
      <c r="AE60" s="171"/>
      <c r="AF60" s="222"/>
      <c r="AG60" s="171"/>
      <c r="AH60" s="171"/>
      <c r="AI60" s="164"/>
      <c r="AJ60" s="164"/>
      <c r="AK60" s="164"/>
      <c r="AL60" s="164"/>
      <c r="AM60" s="164"/>
      <c r="AN60" s="226"/>
      <c r="AO60" s="226"/>
      <c r="AP60" s="231"/>
      <c r="AQ60" s="231"/>
      <c r="AR60" s="231"/>
      <c r="AS60" s="172">
        <f t="shared" si="2"/>
        <v>0</v>
      </c>
      <c r="AU60" s="30">
        <f t="shared" si="5"/>
        <v>0</v>
      </c>
      <c r="AV60" s="30">
        <f t="shared" si="5"/>
        <v>0</v>
      </c>
      <c r="AW60" s="30">
        <f t="shared" si="5"/>
        <v>0</v>
      </c>
      <c r="AX60" s="30">
        <f t="shared" si="5"/>
        <v>0</v>
      </c>
      <c r="AY60" s="30">
        <f t="shared" si="5"/>
        <v>0</v>
      </c>
      <c r="AZ60" s="30">
        <f t="shared" si="5"/>
        <v>0</v>
      </c>
      <c r="BA60" s="30">
        <f t="shared" si="5"/>
        <v>0</v>
      </c>
      <c r="BB60" s="39">
        <f t="shared" si="4"/>
        <v>0</v>
      </c>
    </row>
    <row r="61" spans="1:54">
      <c r="A61" s="168">
        <v>6909</v>
      </c>
      <c r="B61" s="2">
        <v>136032</v>
      </c>
      <c r="C61" s="2" t="s">
        <v>204</v>
      </c>
      <c r="E61" s="164"/>
      <c r="F61" s="164"/>
      <c r="G61" s="164"/>
      <c r="H61" s="164"/>
      <c r="I61" s="164"/>
      <c r="J61" s="164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64"/>
      <c r="V61" s="164"/>
      <c r="W61" s="171"/>
      <c r="X61" s="164"/>
      <c r="Y61" s="164"/>
      <c r="Z61" s="164"/>
      <c r="AA61" s="164"/>
      <c r="AB61" s="171"/>
      <c r="AC61" s="171"/>
      <c r="AD61" s="171"/>
      <c r="AE61" s="171"/>
      <c r="AF61" s="222"/>
      <c r="AG61" s="171"/>
      <c r="AH61" s="171"/>
      <c r="AI61" s="164"/>
      <c r="AJ61" s="164"/>
      <c r="AK61" s="164"/>
      <c r="AL61" s="164"/>
      <c r="AM61" s="164"/>
      <c r="AN61" s="226"/>
      <c r="AO61" s="226"/>
      <c r="AP61" s="231"/>
      <c r="AQ61" s="231"/>
      <c r="AR61" s="231"/>
      <c r="AS61" s="172">
        <f t="shared" si="2"/>
        <v>0</v>
      </c>
      <c r="AU61" s="30">
        <f t="shared" si="5"/>
        <v>0</v>
      </c>
      <c r="AV61" s="30">
        <f t="shared" si="5"/>
        <v>0</v>
      </c>
      <c r="AW61" s="30">
        <f t="shared" si="5"/>
        <v>0</v>
      </c>
      <c r="AX61" s="30">
        <f t="shared" si="5"/>
        <v>0</v>
      </c>
      <c r="AY61" s="30">
        <f t="shared" si="5"/>
        <v>0</v>
      </c>
      <c r="AZ61" s="30">
        <f t="shared" si="5"/>
        <v>0</v>
      </c>
      <c r="BA61" s="30">
        <f t="shared" si="5"/>
        <v>0</v>
      </c>
      <c r="BB61" s="39">
        <f t="shared" si="4"/>
        <v>0</v>
      </c>
    </row>
    <row r="62" spans="1:54">
      <c r="A62" s="168">
        <v>6907</v>
      </c>
      <c r="B62" s="2">
        <v>135911</v>
      </c>
      <c r="C62" s="2" t="s">
        <v>205</v>
      </c>
      <c r="E62" s="164"/>
      <c r="F62" s="164"/>
      <c r="G62" s="164"/>
      <c r="H62" s="164"/>
      <c r="I62" s="164"/>
      <c r="J62" s="164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64"/>
      <c r="V62" s="164"/>
      <c r="W62" s="171"/>
      <c r="X62" s="164"/>
      <c r="Y62" s="164"/>
      <c r="Z62" s="164"/>
      <c r="AA62" s="164"/>
      <c r="AB62" s="171"/>
      <c r="AC62" s="171"/>
      <c r="AD62" s="171"/>
      <c r="AE62" s="171"/>
      <c r="AF62" s="222"/>
      <c r="AG62" s="171"/>
      <c r="AH62" s="171"/>
      <c r="AI62" s="164"/>
      <c r="AJ62" s="164"/>
      <c r="AK62" s="164"/>
      <c r="AL62" s="164"/>
      <c r="AM62" s="164"/>
      <c r="AN62" s="226"/>
      <c r="AO62" s="226"/>
      <c r="AP62" s="231"/>
      <c r="AQ62" s="231"/>
      <c r="AR62" s="231"/>
      <c r="AS62" s="172">
        <f t="shared" si="2"/>
        <v>0</v>
      </c>
      <c r="AU62" s="30">
        <f t="shared" si="5"/>
        <v>0</v>
      </c>
      <c r="AV62" s="30">
        <f t="shared" si="5"/>
        <v>0</v>
      </c>
      <c r="AW62" s="30">
        <f t="shared" si="5"/>
        <v>0</v>
      </c>
      <c r="AX62" s="30">
        <f t="shared" si="5"/>
        <v>0</v>
      </c>
      <c r="AY62" s="30">
        <f t="shared" si="5"/>
        <v>0</v>
      </c>
      <c r="AZ62" s="30">
        <f t="shared" si="5"/>
        <v>0</v>
      </c>
      <c r="BA62" s="30">
        <f t="shared" si="5"/>
        <v>0</v>
      </c>
      <c r="BB62" s="39">
        <f t="shared" si="4"/>
        <v>0</v>
      </c>
    </row>
    <row r="63" spans="1:54">
      <c r="A63" s="168">
        <v>1105</v>
      </c>
      <c r="B63" s="2">
        <v>138775</v>
      </c>
      <c r="C63" s="2" t="s">
        <v>206</v>
      </c>
      <c r="E63" s="164"/>
      <c r="F63" s="164"/>
      <c r="G63" s="164"/>
      <c r="H63" s="164"/>
      <c r="I63" s="164"/>
      <c r="J63" s="164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64"/>
      <c r="V63" s="164"/>
      <c r="W63" s="171"/>
      <c r="X63" s="164"/>
      <c r="Y63" s="164"/>
      <c r="Z63" s="164"/>
      <c r="AA63" s="164"/>
      <c r="AB63" s="171"/>
      <c r="AC63" s="171"/>
      <c r="AD63" s="171"/>
      <c r="AE63" s="171"/>
      <c r="AF63" s="222"/>
      <c r="AG63" s="171"/>
      <c r="AH63" s="171"/>
      <c r="AI63" s="164"/>
      <c r="AJ63" s="164"/>
      <c r="AK63" s="164"/>
      <c r="AL63" s="164"/>
      <c r="AM63" s="164"/>
      <c r="AN63" s="226"/>
      <c r="AO63" s="226"/>
      <c r="AP63" s="231"/>
      <c r="AQ63" s="231"/>
      <c r="AR63" s="231"/>
      <c r="AS63" s="172">
        <f t="shared" si="2"/>
        <v>0</v>
      </c>
      <c r="AU63" s="30">
        <f t="shared" si="5"/>
        <v>0</v>
      </c>
      <c r="AV63" s="30">
        <f t="shared" si="5"/>
        <v>0</v>
      </c>
      <c r="AW63" s="30">
        <f t="shared" si="5"/>
        <v>0</v>
      </c>
      <c r="AX63" s="30">
        <f t="shared" si="5"/>
        <v>0</v>
      </c>
      <c r="AY63" s="30">
        <f t="shared" si="5"/>
        <v>0</v>
      </c>
      <c r="AZ63" s="30">
        <f t="shared" si="5"/>
        <v>0</v>
      </c>
      <c r="BA63" s="30">
        <f t="shared" si="5"/>
        <v>0</v>
      </c>
      <c r="BB63" s="39">
        <f t="shared" si="4"/>
        <v>0</v>
      </c>
    </row>
    <row r="64" spans="1:54">
      <c r="A64" s="168">
        <v>1110</v>
      </c>
      <c r="B64" s="2">
        <v>141739</v>
      </c>
      <c r="C64" s="2" t="s">
        <v>207</v>
      </c>
      <c r="E64" s="164"/>
      <c r="F64" s="164"/>
      <c r="G64" s="164"/>
      <c r="H64" s="164"/>
      <c r="I64" s="164"/>
      <c r="J64" s="164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64"/>
      <c r="V64" s="164"/>
      <c r="W64" s="171"/>
      <c r="X64" s="164"/>
      <c r="Y64" s="164"/>
      <c r="Z64" s="164"/>
      <c r="AA64" s="164"/>
      <c r="AB64" s="171"/>
      <c r="AC64" s="171"/>
      <c r="AD64" s="171"/>
      <c r="AE64" s="171"/>
      <c r="AF64" s="222"/>
      <c r="AG64" s="171"/>
      <c r="AH64" s="171"/>
      <c r="AI64" s="164"/>
      <c r="AJ64" s="164"/>
      <c r="AK64" s="164"/>
      <c r="AL64" s="164"/>
      <c r="AM64" s="164"/>
      <c r="AN64" s="226"/>
      <c r="AO64" s="226"/>
      <c r="AP64" s="231"/>
      <c r="AQ64" s="231"/>
      <c r="AR64" s="231"/>
      <c r="AS64" s="172">
        <f t="shared" si="2"/>
        <v>0</v>
      </c>
      <c r="AU64" s="30">
        <f t="shared" si="5"/>
        <v>0</v>
      </c>
      <c r="AV64" s="30">
        <f t="shared" si="5"/>
        <v>0</v>
      </c>
      <c r="AW64" s="30">
        <f t="shared" si="5"/>
        <v>0</v>
      </c>
      <c r="AX64" s="30">
        <f t="shared" si="5"/>
        <v>0</v>
      </c>
      <c r="AY64" s="30">
        <f t="shared" si="5"/>
        <v>0</v>
      </c>
      <c r="AZ64" s="30">
        <f t="shared" si="5"/>
        <v>0</v>
      </c>
      <c r="BA64" s="30">
        <f t="shared" si="5"/>
        <v>0</v>
      </c>
      <c r="BB64" s="39">
        <f t="shared" si="4"/>
        <v>0</v>
      </c>
    </row>
    <row r="65" spans="1:54">
      <c r="A65" s="168">
        <v>4032</v>
      </c>
      <c r="B65" s="2">
        <v>145878</v>
      </c>
      <c r="C65" s="2" t="s">
        <v>208</v>
      </c>
      <c r="E65" s="164"/>
      <c r="F65" s="164"/>
      <c r="G65" s="164"/>
      <c r="H65" s="164"/>
      <c r="I65" s="164"/>
      <c r="J65" s="164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64"/>
      <c r="V65" s="164"/>
      <c r="W65" s="171"/>
      <c r="X65" s="164"/>
      <c r="Y65" s="164"/>
      <c r="Z65" s="164"/>
      <c r="AA65" s="164"/>
      <c r="AB65" s="171"/>
      <c r="AC65" s="171"/>
      <c r="AD65" s="171"/>
      <c r="AE65" s="171"/>
      <c r="AF65" s="222"/>
      <c r="AG65" s="171"/>
      <c r="AH65" s="171"/>
      <c r="AI65" s="164"/>
      <c r="AJ65" s="164"/>
      <c r="AK65" s="164"/>
      <c r="AL65" s="164"/>
      <c r="AM65" s="164"/>
      <c r="AN65" s="226"/>
      <c r="AO65" s="226"/>
      <c r="AP65" s="231"/>
      <c r="AQ65" s="231"/>
      <c r="AR65" s="231"/>
      <c r="AS65" s="172">
        <f t="shared" si="2"/>
        <v>0</v>
      </c>
      <c r="AU65" s="30">
        <f t="shared" si="5"/>
        <v>0</v>
      </c>
      <c r="AV65" s="30">
        <f t="shared" si="5"/>
        <v>0</v>
      </c>
      <c r="AW65" s="30">
        <f t="shared" si="5"/>
        <v>0</v>
      </c>
      <c r="AX65" s="30">
        <f t="shared" si="5"/>
        <v>0</v>
      </c>
      <c r="AY65" s="30">
        <f t="shared" si="5"/>
        <v>0</v>
      </c>
      <c r="AZ65" s="30">
        <f t="shared" ref="AV65:BA69" si="6">SUMIF($E$3:$AR$3,AZ$6,$E65:$AR65)</f>
        <v>0</v>
      </c>
      <c r="BA65" s="30">
        <f t="shared" si="6"/>
        <v>0</v>
      </c>
      <c r="BB65" s="39">
        <f t="shared" si="4"/>
        <v>0</v>
      </c>
    </row>
    <row r="66" spans="1:54">
      <c r="A66" s="168">
        <v>4021</v>
      </c>
      <c r="B66" s="2">
        <v>141969</v>
      </c>
      <c r="C66" s="2" t="s">
        <v>209</v>
      </c>
      <c r="E66" s="164"/>
      <c r="F66" s="164"/>
      <c r="G66" s="164"/>
      <c r="H66" s="164"/>
      <c r="I66" s="164"/>
      <c r="J66" s="164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64"/>
      <c r="V66" s="164"/>
      <c r="W66" s="171"/>
      <c r="X66" s="164"/>
      <c r="Y66" s="164"/>
      <c r="Z66" s="164"/>
      <c r="AA66" s="164"/>
      <c r="AB66" s="171"/>
      <c r="AC66" s="171"/>
      <c r="AD66" s="171"/>
      <c r="AE66" s="171"/>
      <c r="AF66" s="222"/>
      <c r="AG66" s="171"/>
      <c r="AH66" s="171"/>
      <c r="AI66" s="164"/>
      <c r="AJ66" s="164"/>
      <c r="AK66" s="164"/>
      <c r="AL66" s="164"/>
      <c r="AM66" s="164"/>
      <c r="AN66" s="226"/>
      <c r="AO66" s="226"/>
      <c r="AP66" s="231"/>
      <c r="AQ66" s="231"/>
      <c r="AR66" s="231"/>
      <c r="AS66" s="172">
        <f t="shared" si="2"/>
        <v>0</v>
      </c>
      <c r="AU66" s="30">
        <f t="shared" ref="AU66:AU69" si="7">SUMIF($E$3:$AR$3,AU$6,$E66:$AR66)</f>
        <v>0</v>
      </c>
      <c r="AV66" s="30">
        <f t="shared" si="6"/>
        <v>0</v>
      </c>
      <c r="AW66" s="30">
        <f t="shared" si="6"/>
        <v>0</v>
      </c>
      <c r="AX66" s="30">
        <f t="shared" si="6"/>
        <v>0</v>
      </c>
      <c r="AY66" s="30">
        <f t="shared" si="6"/>
        <v>0</v>
      </c>
      <c r="AZ66" s="30">
        <f t="shared" si="6"/>
        <v>0</v>
      </c>
      <c r="BA66" s="30">
        <f t="shared" si="6"/>
        <v>0</v>
      </c>
      <c r="BB66" s="39">
        <f t="shared" si="4"/>
        <v>0</v>
      </c>
    </row>
    <row r="67" spans="1:54">
      <c r="A67" s="168">
        <v>4035</v>
      </c>
      <c r="B67" s="2">
        <v>147201</v>
      </c>
      <c r="C67" s="2" t="s">
        <v>210</v>
      </c>
      <c r="E67" s="164"/>
      <c r="F67" s="164"/>
      <c r="G67" s="164"/>
      <c r="H67" s="164"/>
      <c r="I67" s="164"/>
      <c r="J67" s="164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64"/>
      <c r="V67" s="164"/>
      <c r="W67" s="171"/>
      <c r="X67" s="164"/>
      <c r="Y67" s="164"/>
      <c r="Z67" s="164"/>
      <c r="AA67" s="164"/>
      <c r="AB67" s="171"/>
      <c r="AC67" s="171"/>
      <c r="AD67" s="171"/>
      <c r="AE67" s="171"/>
      <c r="AF67" s="222"/>
      <c r="AG67" s="171"/>
      <c r="AH67" s="171"/>
      <c r="AI67" s="164"/>
      <c r="AJ67" s="164"/>
      <c r="AK67" s="164"/>
      <c r="AL67" s="164"/>
      <c r="AM67" s="164"/>
      <c r="AN67" s="226"/>
      <c r="AO67" s="226"/>
      <c r="AP67" s="231"/>
      <c r="AQ67" s="231"/>
      <c r="AR67" s="231"/>
      <c r="AS67" s="172">
        <f t="shared" si="2"/>
        <v>0</v>
      </c>
      <c r="AU67" s="30">
        <f t="shared" si="7"/>
        <v>0</v>
      </c>
      <c r="AV67" s="30">
        <f t="shared" si="6"/>
        <v>0</v>
      </c>
      <c r="AW67" s="30">
        <f t="shared" si="6"/>
        <v>0</v>
      </c>
      <c r="AX67" s="30">
        <f t="shared" si="6"/>
        <v>0</v>
      </c>
      <c r="AY67" s="30">
        <f t="shared" si="6"/>
        <v>0</v>
      </c>
      <c r="AZ67" s="30">
        <f t="shared" si="6"/>
        <v>0</v>
      </c>
      <c r="BA67" s="30">
        <f t="shared" si="6"/>
        <v>0</v>
      </c>
      <c r="BB67" s="39">
        <f t="shared" si="4"/>
        <v>0</v>
      </c>
    </row>
    <row r="68" spans="1:54">
      <c r="A68" s="168">
        <v>2168</v>
      </c>
      <c r="B68" s="2">
        <v>143413</v>
      </c>
      <c r="C68" s="2" t="s">
        <v>211</v>
      </c>
      <c r="E68" s="164"/>
      <c r="F68" s="164"/>
      <c r="G68" s="164"/>
      <c r="H68" s="164"/>
      <c r="I68" s="164"/>
      <c r="J68" s="164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64"/>
      <c r="V68" s="164"/>
      <c r="W68" s="171"/>
      <c r="X68" s="164"/>
      <c r="Y68" s="164"/>
      <c r="Z68" s="164"/>
      <c r="AA68" s="164"/>
      <c r="AB68" s="171"/>
      <c r="AC68" s="171"/>
      <c r="AD68" s="171"/>
      <c r="AE68" s="171"/>
      <c r="AF68" s="222"/>
      <c r="AG68" s="171"/>
      <c r="AH68" s="171"/>
      <c r="AI68" s="164"/>
      <c r="AJ68" s="164"/>
      <c r="AK68" s="164"/>
      <c r="AL68" s="164"/>
      <c r="AM68" s="164"/>
      <c r="AN68" s="226"/>
      <c r="AO68" s="226"/>
      <c r="AP68" s="231"/>
      <c r="AQ68" s="231"/>
      <c r="AR68" s="231"/>
      <c r="AS68" s="172">
        <f t="shared" si="2"/>
        <v>0</v>
      </c>
      <c r="AU68" s="30">
        <f t="shared" si="7"/>
        <v>0</v>
      </c>
      <c r="AV68" s="30">
        <f t="shared" si="6"/>
        <v>0</v>
      </c>
      <c r="AW68" s="30">
        <f t="shared" si="6"/>
        <v>0</v>
      </c>
      <c r="AX68" s="30">
        <f t="shared" si="6"/>
        <v>0</v>
      </c>
      <c r="AY68" s="30">
        <f t="shared" si="6"/>
        <v>0</v>
      </c>
      <c r="AZ68" s="30">
        <f t="shared" si="6"/>
        <v>0</v>
      </c>
      <c r="BA68" s="30">
        <f t="shared" si="6"/>
        <v>0</v>
      </c>
      <c r="BB68" s="39">
        <f t="shared" si="4"/>
        <v>0</v>
      </c>
    </row>
    <row r="69" spans="1:54">
      <c r="A69" s="168">
        <v>2036</v>
      </c>
      <c r="B69" s="2">
        <v>138194</v>
      </c>
      <c r="C69" s="2" t="s">
        <v>212</v>
      </c>
      <c r="E69" s="164"/>
      <c r="F69" s="164"/>
      <c r="G69" s="164"/>
      <c r="H69" s="164"/>
      <c r="I69" s="164"/>
      <c r="J69" s="164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64"/>
      <c r="V69" s="164"/>
      <c r="W69" s="171"/>
      <c r="X69" s="164"/>
      <c r="Y69" s="164"/>
      <c r="Z69" s="164"/>
      <c r="AA69" s="164"/>
      <c r="AB69" s="171"/>
      <c r="AC69" s="171"/>
      <c r="AD69" s="171"/>
      <c r="AE69" s="171"/>
      <c r="AF69" s="222"/>
      <c r="AG69" s="171"/>
      <c r="AH69" s="171"/>
      <c r="AI69" s="164"/>
      <c r="AJ69" s="164"/>
      <c r="AK69" s="164"/>
      <c r="AL69" s="164"/>
      <c r="AM69" s="164"/>
      <c r="AN69" s="226"/>
      <c r="AO69" s="226"/>
      <c r="AP69" s="231"/>
      <c r="AQ69" s="231"/>
      <c r="AR69" s="231"/>
      <c r="AS69" s="172">
        <f t="shared" si="2"/>
        <v>0</v>
      </c>
      <c r="AU69" s="30">
        <f t="shared" si="7"/>
        <v>0</v>
      </c>
      <c r="AV69" s="30">
        <f t="shared" si="6"/>
        <v>0</v>
      </c>
      <c r="AW69" s="30">
        <f t="shared" si="6"/>
        <v>0</v>
      </c>
      <c r="AX69" s="30">
        <f t="shared" si="6"/>
        <v>0</v>
      </c>
      <c r="AY69" s="30">
        <f t="shared" si="6"/>
        <v>0</v>
      </c>
      <c r="AZ69" s="30">
        <f t="shared" si="6"/>
        <v>0</v>
      </c>
      <c r="BA69" s="30">
        <f t="shared" si="6"/>
        <v>0</v>
      </c>
      <c r="BB69" s="39">
        <f t="shared" si="4"/>
        <v>0</v>
      </c>
    </row>
    <row r="70" spans="1:54">
      <c r="A70" s="168">
        <v>5410</v>
      </c>
      <c r="B70" s="2">
        <v>136908</v>
      </c>
      <c r="C70" s="2" t="s">
        <v>213</v>
      </c>
      <c r="E70" s="164"/>
      <c r="F70" s="164"/>
      <c r="G70" s="164"/>
      <c r="H70" s="164"/>
      <c r="I70" s="164"/>
      <c r="J70" s="164"/>
      <c r="K70" s="171"/>
      <c r="L70" s="171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47"/>
      <c r="AG70" s="163"/>
      <c r="AH70" s="163"/>
      <c r="AI70" s="163"/>
      <c r="AJ70" s="163"/>
      <c r="AK70" s="163"/>
      <c r="AL70" s="163"/>
      <c r="AM70" s="163"/>
      <c r="AN70" s="227"/>
      <c r="AO70" s="227"/>
      <c r="AP70" s="230"/>
      <c r="AQ70" s="230"/>
      <c r="AR70" s="230"/>
      <c r="AS70" s="166">
        <f t="shared" ref="AS70:AS133" si="8">SUM(E70:AR70)</f>
        <v>0</v>
      </c>
      <c r="AU70" s="30">
        <f t="shared" ref="AU70:BA85" si="9">SUMIF($E$3:$AR$3,AU$6,$E70:$AR70)</f>
        <v>0</v>
      </c>
      <c r="AV70" s="30">
        <f t="shared" si="9"/>
        <v>0</v>
      </c>
      <c r="AW70" s="30">
        <f t="shared" si="9"/>
        <v>0</v>
      </c>
      <c r="AX70" s="30">
        <f t="shared" si="9"/>
        <v>0</v>
      </c>
      <c r="AY70" s="30">
        <f t="shared" si="9"/>
        <v>0</v>
      </c>
      <c r="AZ70" s="30">
        <f t="shared" si="9"/>
        <v>0</v>
      </c>
      <c r="BA70" s="30">
        <f t="shared" si="9"/>
        <v>0</v>
      </c>
      <c r="BB70" s="39">
        <f t="shared" si="4"/>
        <v>0</v>
      </c>
    </row>
    <row r="71" spans="1:54">
      <c r="A71" s="168">
        <v>2310</v>
      </c>
      <c r="B71" s="2">
        <v>139484</v>
      </c>
      <c r="C71" s="2" t="s">
        <v>214</v>
      </c>
      <c r="E71" s="164"/>
      <c r="F71" s="164"/>
      <c r="G71" s="164"/>
      <c r="H71" s="164"/>
      <c r="I71" s="164"/>
      <c r="J71" s="164"/>
      <c r="K71" s="171"/>
      <c r="L71" s="171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47"/>
      <c r="AG71" s="163"/>
      <c r="AH71" s="163"/>
      <c r="AI71" s="163"/>
      <c r="AJ71" s="163"/>
      <c r="AK71" s="163"/>
      <c r="AL71" s="163"/>
      <c r="AM71" s="163"/>
      <c r="AN71" s="227"/>
      <c r="AO71" s="227"/>
      <c r="AP71" s="230"/>
      <c r="AQ71" s="230"/>
      <c r="AR71" s="230"/>
      <c r="AS71" s="166">
        <f t="shared" si="8"/>
        <v>0</v>
      </c>
      <c r="AU71" s="30">
        <f t="shared" si="9"/>
        <v>0</v>
      </c>
      <c r="AV71" s="30">
        <f t="shared" si="9"/>
        <v>0</v>
      </c>
      <c r="AW71" s="30">
        <f t="shared" si="9"/>
        <v>0</v>
      </c>
      <c r="AX71" s="30">
        <f t="shared" si="9"/>
        <v>0</v>
      </c>
      <c r="AY71" s="30">
        <f t="shared" si="9"/>
        <v>0</v>
      </c>
      <c r="AZ71" s="30">
        <f t="shared" si="9"/>
        <v>0</v>
      </c>
      <c r="BA71" s="30">
        <f t="shared" si="9"/>
        <v>0</v>
      </c>
      <c r="BB71" s="39">
        <f t="shared" ref="BB71:BB102" si="10">SUM(AU71:BA71)-AS71</f>
        <v>0</v>
      </c>
    </row>
    <row r="72" spans="1:54">
      <c r="A72" s="168">
        <v>2475</v>
      </c>
      <c r="B72" s="2">
        <v>143089</v>
      </c>
      <c r="C72" s="2" t="s">
        <v>215</v>
      </c>
      <c r="E72" s="164"/>
      <c r="F72" s="164"/>
      <c r="G72" s="164"/>
      <c r="H72" s="164"/>
      <c r="I72" s="164"/>
      <c r="J72" s="164"/>
      <c r="K72" s="171"/>
      <c r="L72" s="171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47"/>
      <c r="AG72" s="163"/>
      <c r="AH72" s="163"/>
      <c r="AI72" s="163"/>
      <c r="AJ72" s="163"/>
      <c r="AK72" s="163"/>
      <c r="AL72" s="163"/>
      <c r="AM72" s="163"/>
      <c r="AN72" s="227"/>
      <c r="AO72" s="227"/>
      <c r="AP72" s="230"/>
      <c r="AQ72" s="230"/>
      <c r="AR72" s="230"/>
      <c r="AS72" s="166">
        <f t="shared" si="8"/>
        <v>0</v>
      </c>
      <c r="AU72" s="30">
        <f t="shared" si="9"/>
        <v>0</v>
      </c>
      <c r="AV72" s="30">
        <f t="shared" si="9"/>
        <v>0</v>
      </c>
      <c r="AW72" s="30">
        <f t="shared" si="9"/>
        <v>0</v>
      </c>
      <c r="AX72" s="30">
        <f t="shared" si="9"/>
        <v>0</v>
      </c>
      <c r="AY72" s="30">
        <f t="shared" si="9"/>
        <v>0</v>
      </c>
      <c r="AZ72" s="30">
        <f t="shared" si="9"/>
        <v>0</v>
      </c>
      <c r="BA72" s="30">
        <f t="shared" si="9"/>
        <v>0</v>
      </c>
      <c r="BB72" s="39">
        <f t="shared" si="10"/>
        <v>0</v>
      </c>
    </row>
    <row r="73" spans="1:54">
      <c r="A73" s="168">
        <v>5403</v>
      </c>
      <c r="B73" s="2">
        <v>143435</v>
      </c>
      <c r="C73" s="2" t="s">
        <v>216</v>
      </c>
      <c r="E73" s="164"/>
      <c r="F73" s="164"/>
      <c r="G73" s="164"/>
      <c r="H73" s="164"/>
      <c r="I73" s="164"/>
      <c r="J73" s="164"/>
      <c r="K73" s="171"/>
      <c r="L73" s="171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47"/>
      <c r="AG73" s="163"/>
      <c r="AH73" s="163"/>
      <c r="AI73" s="163"/>
      <c r="AJ73" s="163"/>
      <c r="AK73" s="163"/>
      <c r="AL73" s="163"/>
      <c r="AM73" s="163"/>
      <c r="AN73" s="227"/>
      <c r="AO73" s="227"/>
      <c r="AP73" s="230"/>
      <c r="AQ73" s="230"/>
      <c r="AR73" s="230"/>
      <c r="AS73" s="166">
        <f t="shared" si="8"/>
        <v>0</v>
      </c>
      <c r="AU73" s="30">
        <f t="shared" si="9"/>
        <v>0</v>
      </c>
      <c r="AV73" s="30">
        <f t="shared" si="9"/>
        <v>0</v>
      </c>
      <c r="AW73" s="30">
        <f t="shared" si="9"/>
        <v>0</v>
      </c>
      <c r="AX73" s="30">
        <f t="shared" si="9"/>
        <v>0</v>
      </c>
      <c r="AY73" s="30">
        <f t="shared" si="9"/>
        <v>0</v>
      </c>
      <c r="AZ73" s="30">
        <f t="shared" si="9"/>
        <v>0</v>
      </c>
      <c r="BA73" s="30">
        <f t="shared" si="9"/>
        <v>0</v>
      </c>
      <c r="BB73" s="39">
        <f t="shared" si="10"/>
        <v>0</v>
      </c>
    </row>
    <row r="74" spans="1:54">
      <c r="A74" s="168">
        <v>4005</v>
      </c>
      <c r="B74" s="2">
        <v>139047</v>
      </c>
      <c r="C74" s="2" t="s">
        <v>217</v>
      </c>
      <c r="E74" s="164"/>
      <c r="F74" s="164"/>
      <c r="G74" s="164"/>
      <c r="H74" s="164"/>
      <c r="I74" s="164"/>
      <c r="J74" s="164"/>
      <c r="K74" s="171"/>
      <c r="L74" s="171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47"/>
      <c r="AG74" s="163"/>
      <c r="AH74" s="163"/>
      <c r="AI74" s="163"/>
      <c r="AJ74" s="163"/>
      <c r="AK74" s="163"/>
      <c r="AL74" s="163"/>
      <c r="AM74" s="163"/>
      <c r="AN74" s="227"/>
      <c r="AO74" s="227"/>
      <c r="AP74" s="230"/>
      <c r="AQ74" s="230"/>
      <c r="AR74" s="230"/>
      <c r="AS74" s="166">
        <f t="shared" si="8"/>
        <v>0</v>
      </c>
      <c r="AU74" s="30">
        <f t="shared" si="9"/>
        <v>0</v>
      </c>
      <c r="AV74" s="30">
        <f t="shared" si="9"/>
        <v>0</v>
      </c>
      <c r="AW74" s="30">
        <f t="shared" si="9"/>
        <v>0</v>
      </c>
      <c r="AX74" s="30">
        <f t="shared" si="9"/>
        <v>0</v>
      </c>
      <c r="AY74" s="30">
        <f t="shared" si="9"/>
        <v>0</v>
      </c>
      <c r="AZ74" s="30">
        <f t="shared" si="9"/>
        <v>0</v>
      </c>
      <c r="BA74" s="30">
        <f t="shared" si="9"/>
        <v>0</v>
      </c>
      <c r="BB74" s="39">
        <f t="shared" si="10"/>
        <v>0</v>
      </c>
    </row>
    <row r="75" spans="1:54">
      <c r="A75" s="168">
        <v>2109</v>
      </c>
      <c r="B75" s="2">
        <v>139131</v>
      </c>
      <c r="C75" s="2" t="s">
        <v>218</v>
      </c>
      <c r="E75" s="164"/>
      <c r="F75" s="164"/>
      <c r="G75" s="164"/>
      <c r="H75" s="164"/>
      <c r="I75" s="164"/>
      <c r="J75" s="164"/>
      <c r="K75" s="171"/>
      <c r="L75" s="171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47"/>
      <c r="AG75" s="163"/>
      <c r="AH75" s="163"/>
      <c r="AI75" s="163"/>
      <c r="AJ75" s="163"/>
      <c r="AK75" s="163"/>
      <c r="AL75" s="163"/>
      <c r="AM75" s="163"/>
      <c r="AN75" s="227"/>
      <c r="AO75" s="227"/>
      <c r="AP75" s="230"/>
      <c r="AQ75" s="230"/>
      <c r="AR75" s="230"/>
      <c r="AS75" s="166">
        <f t="shared" si="8"/>
        <v>0</v>
      </c>
      <c r="AU75" s="30">
        <f t="shared" si="9"/>
        <v>0</v>
      </c>
      <c r="AV75" s="30">
        <f t="shared" si="9"/>
        <v>0</v>
      </c>
      <c r="AW75" s="30">
        <f t="shared" si="9"/>
        <v>0</v>
      </c>
      <c r="AX75" s="30">
        <f t="shared" si="9"/>
        <v>0</v>
      </c>
      <c r="AY75" s="30">
        <f t="shared" si="9"/>
        <v>0</v>
      </c>
      <c r="AZ75" s="30">
        <f t="shared" si="9"/>
        <v>0</v>
      </c>
      <c r="BA75" s="30">
        <f t="shared" si="9"/>
        <v>0</v>
      </c>
      <c r="BB75" s="39">
        <f t="shared" si="10"/>
        <v>0</v>
      </c>
    </row>
    <row r="76" spans="1:54">
      <c r="A76" s="168">
        <v>5412</v>
      </c>
      <c r="B76" s="2">
        <v>138695</v>
      </c>
      <c r="C76" s="2" t="s">
        <v>219</v>
      </c>
      <c r="E76" s="164"/>
      <c r="F76" s="164"/>
      <c r="G76" s="164"/>
      <c r="H76" s="164"/>
      <c r="I76" s="164"/>
      <c r="J76" s="164"/>
      <c r="K76" s="171"/>
      <c r="L76" s="171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47"/>
      <c r="AG76" s="163"/>
      <c r="AH76" s="163"/>
      <c r="AI76" s="163"/>
      <c r="AJ76" s="163"/>
      <c r="AK76" s="163"/>
      <c r="AL76" s="163"/>
      <c r="AM76" s="163"/>
      <c r="AN76" s="227"/>
      <c r="AO76" s="227"/>
      <c r="AP76" s="230"/>
      <c r="AQ76" s="230"/>
      <c r="AR76" s="230"/>
      <c r="AS76" s="166">
        <f t="shared" si="8"/>
        <v>0</v>
      </c>
      <c r="AU76" s="30">
        <f t="shared" si="9"/>
        <v>0</v>
      </c>
      <c r="AV76" s="30">
        <f t="shared" si="9"/>
        <v>0</v>
      </c>
      <c r="AW76" s="30">
        <f t="shared" si="9"/>
        <v>0</v>
      </c>
      <c r="AX76" s="30">
        <f t="shared" si="9"/>
        <v>0</v>
      </c>
      <c r="AY76" s="30">
        <f t="shared" si="9"/>
        <v>0</v>
      </c>
      <c r="AZ76" s="30">
        <f t="shared" si="9"/>
        <v>0</v>
      </c>
      <c r="BA76" s="30">
        <f t="shared" si="9"/>
        <v>0</v>
      </c>
      <c r="BB76" s="39">
        <f t="shared" si="10"/>
        <v>0</v>
      </c>
    </row>
    <row r="77" spans="1:54">
      <c r="A77" s="168">
        <v>2448</v>
      </c>
      <c r="B77" s="2">
        <v>142794</v>
      </c>
      <c r="C77" s="2" t="s">
        <v>220</v>
      </c>
      <c r="E77" s="164"/>
      <c r="F77" s="164"/>
      <c r="G77" s="164"/>
      <c r="H77" s="164"/>
      <c r="I77" s="164"/>
      <c r="J77" s="164"/>
      <c r="K77" s="171"/>
      <c r="L77" s="171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47"/>
      <c r="AG77" s="163"/>
      <c r="AH77" s="163"/>
      <c r="AI77" s="163"/>
      <c r="AJ77" s="163"/>
      <c r="AK77" s="163"/>
      <c r="AL77" s="163"/>
      <c r="AM77" s="163"/>
      <c r="AN77" s="227"/>
      <c r="AO77" s="227"/>
      <c r="AP77" s="230"/>
      <c r="AQ77" s="230"/>
      <c r="AR77" s="230"/>
      <c r="AS77" s="166">
        <f t="shared" si="8"/>
        <v>0</v>
      </c>
      <c r="AU77" s="30">
        <f t="shared" si="9"/>
        <v>0</v>
      </c>
      <c r="AV77" s="30">
        <f t="shared" si="9"/>
        <v>0</v>
      </c>
      <c r="AW77" s="30">
        <f t="shared" si="9"/>
        <v>0</v>
      </c>
      <c r="AX77" s="30">
        <f t="shared" si="9"/>
        <v>0</v>
      </c>
      <c r="AY77" s="30">
        <f t="shared" si="9"/>
        <v>0</v>
      </c>
      <c r="AZ77" s="30">
        <f t="shared" si="9"/>
        <v>0</v>
      </c>
      <c r="BA77" s="30">
        <f t="shared" si="9"/>
        <v>0</v>
      </c>
      <c r="BB77" s="39">
        <f t="shared" si="10"/>
        <v>0</v>
      </c>
    </row>
    <row r="78" spans="1:54">
      <c r="A78" s="168">
        <v>2451</v>
      </c>
      <c r="B78" s="2">
        <v>141610</v>
      </c>
      <c r="C78" s="2" t="s">
        <v>221</v>
      </c>
      <c r="E78" s="164"/>
      <c r="F78" s="164"/>
      <c r="G78" s="164"/>
      <c r="H78" s="164"/>
      <c r="I78" s="164"/>
      <c r="J78" s="164"/>
      <c r="K78" s="171"/>
      <c r="L78" s="171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47"/>
      <c r="AG78" s="163"/>
      <c r="AH78" s="163"/>
      <c r="AI78" s="163"/>
      <c r="AJ78" s="163"/>
      <c r="AK78" s="163"/>
      <c r="AL78" s="163"/>
      <c r="AM78" s="163"/>
      <c r="AN78" s="227"/>
      <c r="AO78" s="227"/>
      <c r="AP78" s="230"/>
      <c r="AQ78" s="230"/>
      <c r="AR78" s="230"/>
      <c r="AS78" s="166">
        <f t="shared" si="8"/>
        <v>0</v>
      </c>
      <c r="AU78" s="30">
        <f t="shared" si="9"/>
        <v>0</v>
      </c>
      <c r="AV78" s="30">
        <f t="shared" si="9"/>
        <v>0</v>
      </c>
      <c r="AW78" s="30">
        <f t="shared" si="9"/>
        <v>0</v>
      </c>
      <c r="AX78" s="30">
        <f t="shared" si="9"/>
        <v>0</v>
      </c>
      <c r="AY78" s="30">
        <f t="shared" si="9"/>
        <v>0</v>
      </c>
      <c r="AZ78" s="30">
        <f t="shared" si="9"/>
        <v>0</v>
      </c>
      <c r="BA78" s="30">
        <f t="shared" si="9"/>
        <v>0</v>
      </c>
      <c r="BB78" s="39">
        <f t="shared" si="10"/>
        <v>0</v>
      </c>
    </row>
    <row r="79" spans="1:54">
      <c r="A79" s="168">
        <v>2085</v>
      </c>
      <c r="B79" s="2">
        <v>138693</v>
      </c>
      <c r="C79" s="2" t="s">
        <v>222</v>
      </c>
      <c r="E79" s="164"/>
      <c r="F79" s="164"/>
      <c r="G79" s="164"/>
      <c r="H79" s="164"/>
      <c r="I79" s="164"/>
      <c r="J79" s="164"/>
      <c r="K79" s="171"/>
      <c r="L79" s="171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47"/>
      <c r="AG79" s="163"/>
      <c r="AH79" s="163"/>
      <c r="AI79" s="163"/>
      <c r="AJ79" s="163"/>
      <c r="AK79" s="163"/>
      <c r="AL79" s="163"/>
      <c r="AM79" s="163"/>
      <c r="AN79" s="227"/>
      <c r="AO79" s="227"/>
      <c r="AP79" s="230"/>
      <c r="AQ79" s="230"/>
      <c r="AR79" s="230"/>
      <c r="AS79" s="166">
        <f t="shared" si="8"/>
        <v>0</v>
      </c>
      <c r="AU79" s="30">
        <f t="shared" si="9"/>
        <v>0</v>
      </c>
      <c r="AV79" s="30">
        <f t="shared" si="9"/>
        <v>0</v>
      </c>
      <c r="AW79" s="30">
        <f t="shared" si="9"/>
        <v>0</v>
      </c>
      <c r="AX79" s="30">
        <f t="shared" si="9"/>
        <v>0</v>
      </c>
      <c r="AY79" s="30">
        <f t="shared" si="9"/>
        <v>0</v>
      </c>
      <c r="AZ79" s="30">
        <f t="shared" si="9"/>
        <v>0</v>
      </c>
      <c r="BA79" s="30">
        <f t="shared" si="9"/>
        <v>0</v>
      </c>
      <c r="BB79" s="39">
        <f t="shared" si="10"/>
        <v>0</v>
      </c>
    </row>
    <row r="80" spans="1:54">
      <c r="A80" s="168">
        <v>4006</v>
      </c>
      <c r="B80" s="2">
        <v>139048</v>
      </c>
      <c r="C80" s="2" t="s">
        <v>223</v>
      </c>
      <c r="E80" s="164"/>
      <c r="F80" s="164"/>
      <c r="G80" s="164"/>
      <c r="H80" s="164"/>
      <c r="I80" s="164"/>
      <c r="J80" s="164"/>
      <c r="K80" s="171"/>
      <c r="L80" s="171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47"/>
      <c r="AG80" s="163"/>
      <c r="AH80" s="163"/>
      <c r="AI80" s="163"/>
      <c r="AJ80" s="163"/>
      <c r="AK80" s="163"/>
      <c r="AL80" s="163"/>
      <c r="AM80" s="163"/>
      <c r="AN80" s="227"/>
      <c r="AO80" s="227"/>
      <c r="AP80" s="230"/>
      <c r="AQ80" s="230"/>
      <c r="AR80" s="230"/>
      <c r="AS80" s="166">
        <f t="shared" si="8"/>
        <v>0</v>
      </c>
      <c r="AU80" s="30">
        <f t="shared" si="9"/>
        <v>0</v>
      </c>
      <c r="AV80" s="30">
        <f t="shared" si="9"/>
        <v>0</v>
      </c>
      <c r="AW80" s="30">
        <f t="shared" si="9"/>
        <v>0</v>
      </c>
      <c r="AX80" s="30">
        <f t="shared" si="9"/>
        <v>0</v>
      </c>
      <c r="AY80" s="30">
        <f t="shared" si="9"/>
        <v>0</v>
      </c>
      <c r="AZ80" s="30">
        <f t="shared" si="9"/>
        <v>0</v>
      </c>
      <c r="BA80" s="30">
        <f t="shared" si="9"/>
        <v>0</v>
      </c>
      <c r="BB80" s="39">
        <f t="shared" si="10"/>
        <v>0</v>
      </c>
    </row>
    <row r="81" spans="1:54">
      <c r="A81" s="168">
        <v>2086</v>
      </c>
      <c r="B81" s="2">
        <v>143090</v>
      </c>
      <c r="C81" s="2" t="s">
        <v>224</v>
      </c>
      <c r="E81" s="164"/>
      <c r="F81" s="164"/>
      <c r="G81" s="164"/>
      <c r="H81" s="164"/>
      <c r="I81" s="164"/>
      <c r="J81" s="164"/>
      <c r="K81" s="171"/>
      <c r="L81" s="171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47"/>
      <c r="AG81" s="163"/>
      <c r="AH81" s="163"/>
      <c r="AI81" s="163"/>
      <c r="AJ81" s="163"/>
      <c r="AK81" s="163"/>
      <c r="AL81" s="163"/>
      <c r="AM81" s="163"/>
      <c r="AN81" s="227"/>
      <c r="AO81" s="227"/>
      <c r="AP81" s="230"/>
      <c r="AQ81" s="230"/>
      <c r="AR81" s="230"/>
      <c r="AS81" s="166">
        <f t="shared" si="8"/>
        <v>0</v>
      </c>
      <c r="AU81" s="30">
        <f t="shared" si="9"/>
        <v>0</v>
      </c>
      <c r="AV81" s="30">
        <f t="shared" si="9"/>
        <v>0</v>
      </c>
      <c r="AW81" s="30">
        <f t="shared" si="9"/>
        <v>0</v>
      </c>
      <c r="AX81" s="30">
        <f t="shared" si="9"/>
        <v>0</v>
      </c>
      <c r="AY81" s="30">
        <f t="shared" si="9"/>
        <v>0</v>
      </c>
      <c r="AZ81" s="30">
        <f t="shared" si="9"/>
        <v>0</v>
      </c>
      <c r="BA81" s="30">
        <f t="shared" si="9"/>
        <v>0</v>
      </c>
      <c r="BB81" s="39">
        <f t="shared" si="10"/>
        <v>0</v>
      </c>
    </row>
    <row r="82" spans="1:54">
      <c r="A82" s="168">
        <v>2138</v>
      </c>
      <c r="B82" s="2">
        <v>139904</v>
      </c>
      <c r="C82" s="2" t="s">
        <v>225</v>
      </c>
      <c r="E82" s="164"/>
      <c r="F82" s="164"/>
      <c r="G82" s="164"/>
      <c r="H82" s="164"/>
      <c r="I82" s="164"/>
      <c r="J82" s="164"/>
      <c r="K82" s="171"/>
      <c r="L82" s="171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47"/>
      <c r="AG82" s="163"/>
      <c r="AH82" s="163"/>
      <c r="AI82" s="163"/>
      <c r="AJ82" s="163"/>
      <c r="AK82" s="163"/>
      <c r="AL82" s="163"/>
      <c r="AM82" s="163"/>
      <c r="AN82" s="227"/>
      <c r="AO82" s="227"/>
      <c r="AP82" s="230"/>
      <c r="AQ82" s="230"/>
      <c r="AR82" s="230"/>
      <c r="AS82" s="166">
        <f t="shared" si="8"/>
        <v>0</v>
      </c>
      <c r="AU82" s="30">
        <f t="shared" si="9"/>
        <v>0</v>
      </c>
      <c r="AV82" s="30">
        <f t="shared" si="9"/>
        <v>0</v>
      </c>
      <c r="AW82" s="30">
        <f t="shared" si="9"/>
        <v>0</v>
      </c>
      <c r="AX82" s="30">
        <f t="shared" si="9"/>
        <v>0</v>
      </c>
      <c r="AY82" s="30">
        <f t="shared" si="9"/>
        <v>0</v>
      </c>
      <c r="AZ82" s="30">
        <f t="shared" si="9"/>
        <v>0</v>
      </c>
      <c r="BA82" s="30">
        <f t="shared" si="9"/>
        <v>0</v>
      </c>
      <c r="BB82" s="39">
        <f t="shared" si="10"/>
        <v>0</v>
      </c>
    </row>
    <row r="83" spans="1:54">
      <c r="A83" s="168">
        <v>3316</v>
      </c>
      <c r="B83" s="2">
        <v>148081</v>
      </c>
      <c r="C83" s="2" t="s">
        <v>226</v>
      </c>
      <c r="E83" s="164"/>
      <c r="F83" s="164"/>
      <c r="G83" s="164"/>
      <c r="H83" s="164"/>
      <c r="I83" s="164"/>
      <c r="J83" s="164"/>
      <c r="K83" s="171"/>
      <c r="L83" s="171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47"/>
      <c r="AG83" s="163"/>
      <c r="AH83" s="163"/>
      <c r="AI83" s="163"/>
      <c r="AJ83" s="163"/>
      <c r="AK83" s="163"/>
      <c r="AL83" s="163"/>
      <c r="AM83" s="163"/>
      <c r="AN83" s="227"/>
      <c r="AO83" s="227"/>
      <c r="AP83" s="230"/>
      <c r="AQ83" s="230"/>
      <c r="AR83" s="230"/>
      <c r="AS83" s="166">
        <f t="shared" si="8"/>
        <v>0</v>
      </c>
      <c r="AU83" s="30">
        <f t="shared" si="9"/>
        <v>0</v>
      </c>
      <c r="AV83" s="30">
        <f t="shared" si="9"/>
        <v>0</v>
      </c>
      <c r="AW83" s="30">
        <f t="shared" si="9"/>
        <v>0</v>
      </c>
      <c r="AX83" s="30">
        <f t="shared" si="9"/>
        <v>0</v>
      </c>
      <c r="AY83" s="30">
        <f t="shared" si="9"/>
        <v>0</v>
      </c>
      <c r="AZ83" s="30">
        <f t="shared" si="9"/>
        <v>0</v>
      </c>
      <c r="BA83" s="30">
        <f t="shared" si="9"/>
        <v>0</v>
      </c>
      <c r="BB83" s="39">
        <f t="shared" si="10"/>
        <v>0</v>
      </c>
    </row>
    <row r="84" spans="1:54">
      <c r="A84" s="168">
        <v>5409</v>
      </c>
      <c r="B84" s="2">
        <v>137858</v>
      </c>
      <c r="C84" s="2" t="s">
        <v>227</v>
      </c>
      <c r="E84" s="164"/>
      <c r="F84" s="164"/>
      <c r="G84" s="164"/>
      <c r="H84" s="164"/>
      <c r="I84" s="164"/>
      <c r="J84" s="164"/>
      <c r="K84" s="171"/>
      <c r="L84" s="171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47"/>
      <c r="AG84" s="163"/>
      <c r="AH84" s="163"/>
      <c r="AI84" s="163"/>
      <c r="AJ84" s="163"/>
      <c r="AK84" s="163"/>
      <c r="AL84" s="163"/>
      <c r="AM84" s="163"/>
      <c r="AN84" s="227"/>
      <c r="AO84" s="227"/>
      <c r="AP84" s="230"/>
      <c r="AQ84" s="230"/>
      <c r="AR84" s="230"/>
      <c r="AS84" s="166">
        <f t="shared" si="8"/>
        <v>0</v>
      </c>
      <c r="AU84" s="30">
        <f t="shared" si="9"/>
        <v>0</v>
      </c>
      <c r="AV84" s="30">
        <f t="shared" si="9"/>
        <v>0</v>
      </c>
      <c r="AW84" s="30">
        <f t="shared" si="9"/>
        <v>0</v>
      </c>
      <c r="AX84" s="30">
        <f t="shared" si="9"/>
        <v>0</v>
      </c>
      <c r="AY84" s="30">
        <f t="shared" si="9"/>
        <v>0</v>
      </c>
      <c r="AZ84" s="30">
        <f t="shared" si="9"/>
        <v>0</v>
      </c>
      <c r="BA84" s="30">
        <f t="shared" si="9"/>
        <v>0</v>
      </c>
      <c r="BB84" s="39">
        <f t="shared" si="10"/>
        <v>0</v>
      </c>
    </row>
    <row r="85" spans="1:54">
      <c r="A85" s="168">
        <v>7000</v>
      </c>
      <c r="B85" s="2">
        <v>144336</v>
      </c>
      <c r="C85" s="2" t="s">
        <v>228</v>
      </c>
      <c r="E85" s="164"/>
      <c r="F85" s="164"/>
      <c r="G85" s="164"/>
      <c r="H85" s="164"/>
      <c r="I85" s="164"/>
      <c r="J85" s="164"/>
      <c r="K85" s="171"/>
      <c r="L85" s="171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47"/>
      <c r="AG85" s="163"/>
      <c r="AH85" s="163"/>
      <c r="AI85" s="163"/>
      <c r="AJ85" s="163"/>
      <c r="AK85" s="163"/>
      <c r="AL85" s="163"/>
      <c r="AM85" s="163"/>
      <c r="AN85" s="227"/>
      <c r="AO85" s="227"/>
      <c r="AP85" s="230"/>
      <c r="AQ85" s="230"/>
      <c r="AR85" s="230"/>
      <c r="AS85" s="166">
        <f t="shared" si="8"/>
        <v>0</v>
      </c>
      <c r="AU85" s="30">
        <f t="shared" si="9"/>
        <v>0</v>
      </c>
      <c r="AV85" s="30">
        <f t="shared" si="9"/>
        <v>0</v>
      </c>
      <c r="AW85" s="30">
        <f t="shared" si="9"/>
        <v>0</v>
      </c>
      <c r="AX85" s="30">
        <f t="shared" si="9"/>
        <v>0</v>
      </c>
      <c r="AY85" s="30">
        <f t="shared" si="9"/>
        <v>0</v>
      </c>
      <c r="AZ85" s="30">
        <f t="shared" si="9"/>
        <v>0</v>
      </c>
      <c r="BA85" s="30">
        <f t="shared" si="9"/>
        <v>0</v>
      </c>
      <c r="BB85" s="39">
        <f t="shared" si="10"/>
        <v>0</v>
      </c>
    </row>
    <row r="86" spans="1:54">
      <c r="A86" s="168">
        <v>4240</v>
      </c>
      <c r="B86" s="2">
        <v>139746</v>
      </c>
      <c r="C86" s="2" t="s">
        <v>229</v>
      </c>
      <c r="E86" s="164"/>
      <c r="F86" s="164"/>
      <c r="G86" s="164"/>
      <c r="H86" s="164"/>
      <c r="I86" s="164"/>
      <c r="J86" s="164"/>
      <c r="K86" s="171"/>
      <c r="L86" s="171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47"/>
      <c r="AG86" s="163"/>
      <c r="AH86" s="163"/>
      <c r="AI86" s="163"/>
      <c r="AJ86" s="163"/>
      <c r="AK86" s="163"/>
      <c r="AL86" s="163"/>
      <c r="AM86" s="163"/>
      <c r="AN86" s="227"/>
      <c r="AO86" s="227"/>
      <c r="AP86" s="230"/>
      <c r="AQ86" s="230"/>
      <c r="AR86" s="230"/>
      <c r="AS86" s="166">
        <f t="shared" si="8"/>
        <v>0</v>
      </c>
      <c r="AU86" s="30">
        <f t="shared" ref="AU86:BA111" si="11">SUMIF($E$3:$AR$3,AU$6,$E86:$AR86)</f>
        <v>0</v>
      </c>
      <c r="AV86" s="30">
        <f t="shared" si="11"/>
        <v>0</v>
      </c>
      <c r="AW86" s="30">
        <f t="shared" si="11"/>
        <v>0</v>
      </c>
      <c r="AX86" s="30">
        <f t="shared" si="11"/>
        <v>0</v>
      </c>
      <c r="AY86" s="30">
        <f t="shared" si="11"/>
        <v>0</v>
      </c>
      <c r="AZ86" s="30">
        <f t="shared" si="11"/>
        <v>0</v>
      </c>
      <c r="BA86" s="30">
        <f t="shared" si="11"/>
        <v>0</v>
      </c>
      <c r="BB86" s="39">
        <f t="shared" si="10"/>
        <v>0</v>
      </c>
    </row>
    <row r="87" spans="1:54">
      <c r="A87" s="168">
        <v>6910</v>
      </c>
      <c r="B87" s="2">
        <v>136213</v>
      </c>
      <c r="C87" s="2" t="s">
        <v>230</v>
      </c>
      <c r="E87" s="164"/>
      <c r="F87" s="164"/>
      <c r="G87" s="164"/>
      <c r="H87" s="164"/>
      <c r="I87" s="164"/>
      <c r="J87" s="164"/>
      <c r="K87" s="171"/>
      <c r="L87" s="171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47"/>
      <c r="AG87" s="163"/>
      <c r="AH87" s="163"/>
      <c r="AI87" s="163"/>
      <c r="AJ87" s="163"/>
      <c r="AK87" s="163"/>
      <c r="AL87" s="163"/>
      <c r="AM87" s="163"/>
      <c r="AN87" s="227"/>
      <c r="AO87" s="227"/>
      <c r="AP87" s="230"/>
      <c r="AQ87" s="230"/>
      <c r="AR87" s="230"/>
      <c r="AS87" s="166">
        <f t="shared" si="8"/>
        <v>0</v>
      </c>
      <c r="AU87" s="30">
        <f t="shared" si="11"/>
        <v>0</v>
      </c>
      <c r="AV87" s="30">
        <f t="shared" si="11"/>
        <v>0</v>
      </c>
      <c r="AW87" s="30">
        <f t="shared" si="11"/>
        <v>0</v>
      </c>
      <c r="AX87" s="30">
        <f t="shared" si="11"/>
        <v>0</v>
      </c>
      <c r="AY87" s="30">
        <f t="shared" si="11"/>
        <v>0</v>
      </c>
      <c r="AZ87" s="30">
        <f t="shared" si="11"/>
        <v>0</v>
      </c>
      <c r="BA87" s="30">
        <f t="shared" si="11"/>
        <v>0</v>
      </c>
      <c r="BB87" s="39">
        <f t="shared" si="10"/>
        <v>0</v>
      </c>
    </row>
    <row r="88" spans="1:54">
      <c r="A88" s="168">
        <v>2121</v>
      </c>
      <c r="B88" s="2">
        <v>139269</v>
      </c>
      <c r="C88" s="2" t="s">
        <v>231</v>
      </c>
      <c r="E88" s="164"/>
      <c r="F88" s="164"/>
      <c r="G88" s="164"/>
      <c r="H88" s="164"/>
      <c r="I88" s="164"/>
      <c r="J88" s="164"/>
      <c r="K88" s="171"/>
      <c r="L88" s="171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47"/>
      <c r="AG88" s="163"/>
      <c r="AH88" s="163"/>
      <c r="AI88" s="163"/>
      <c r="AJ88" s="163"/>
      <c r="AK88" s="163"/>
      <c r="AL88" s="227"/>
      <c r="AM88" s="163"/>
      <c r="AN88" s="227"/>
      <c r="AO88" s="227"/>
      <c r="AP88" s="230"/>
      <c r="AQ88" s="230"/>
      <c r="AR88" s="230"/>
      <c r="AS88" s="166">
        <f t="shared" si="8"/>
        <v>0</v>
      </c>
      <c r="AU88" s="30">
        <f t="shared" si="11"/>
        <v>0</v>
      </c>
      <c r="AV88" s="30">
        <f t="shared" si="11"/>
        <v>0</v>
      </c>
      <c r="AW88" s="30">
        <f t="shared" si="11"/>
        <v>0</v>
      </c>
      <c r="AX88" s="30">
        <f t="shared" si="11"/>
        <v>0</v>
      </c>
      <c r="AY88" s="30">
        <f t="shared" si="11"/>
        <v>0</v>
      </c>
      <c r="AZ88" s="30">
        <f t="shared" si="11"/>
        <v>0</v>
      </c>
      <c r="BA88" s="30">
        <f t="shared" si="11"/>
        <v>0</v>
      </c>
      <c r="BB88" s="39">
        <f t="shared" si="10"/>
        <v>0</v>
      </c>
    </row>
    <row r="89" spans="1:54">
      <c r="A89" s="168">
        <v>2313</v>
      </c>
      <c r="B89" s="2">
        <v>149366</v>
      </c>
      <c r="C89" s="2" t="s">
        <v>232</v>
      </c>
      <c r="E89" s="164"/>
      <c r="F89" s="164"/>
      <c r="G89" s="164"/>
      <c r="H89" s="164"/>
      <c r="I89" s="164"/>
      <c r="J89" s="164"/>
      <c r="K89" s="171"/>
      <c r="L89" s="171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47"/>
      <c r="AG89" s="163"/>
      <c r="AH89" s="163"/>
      <c r="AI89" s="163"/>
      <c r="AJ89" s="163"/>
      <c r="AK89" s="163"/>
      <c r="AL89" s="163"/>
      <c r="AM89" s="163"/>
      <c r="AN89" s="227"/>
      <c r="AO89" s="227"/>
      <c r="AP89" s="230"/>
      <c r="AQ89" s="230"/>
      <c r="AR89" s="230"/>
      <c r="AS89" s="166">
        <f t="shared" si="8"/>
        <v>0</v>
      </c>
      <c r="AU89" s="30">
        <f t="shared" si="11"/>
        <v>0</v>
      </c>
      <c r="AV89" s="30">
        <f t="shared" si="11"/>
        <v>0</v>
      </c>
      <c r="AW89" s="30">
        <f t="shared" si="11"/>
        <v>0</v>
      </c>
      <c r="AX89" s="30">
        <f t="shared" si="11"/>
        <v>0</v>
      </c>
      <c r="AY89" s="30">
        <f t="shared" si="11"/>
        <v>0</v>
      </c>
      <c r="AZ89" s="30">
        <f t="shared" si="11"/>
        <v>0</v>
      </c>
      <c r="BA89" s="30">
        <f t="shared" si="11"/>
        <v>0</v>
      </c>
      <c r="BB89" s="39">
        <f t="shared" si="10"/>
        <v>0</v>
      </c>
    </row>
    <row r="90" spans="1:54">
      <c r="A90" s="168">
        <v>2309</v>
      </c>
      <c r="B90" s="2">
        <v>142231</v>
      </c>
      <c r="C90" s="2" t="s">
        <v>233</v>
      </c>
      <c r="E90" s="164"/>
      <c r="F90" s="164"/>
      <c r="G90" s="164"/>
      <c r="H90" s="164"/>
      <c r="I90" s="164"/>
      <c r="J90" s="164"/>
      <c r="K90" s="171"/>
      <c r="L90" s="171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47"/>
      <c r="AG90" s="163"/>
      <c r="AH90" s="163"/>
      <c r="AI90" s="163"/>
      <c r="AJ90" s="163"/>
      <c r="AK90" s="163"/>
      <c r="AL90" s="163"/>
      <c r="AM90" s="163"/>
      <c r="AN90" s="227"/>
      <c r="AO90" s="227"/>
      <c r="AP90" s="230"/>
      <c r="AQ90" s="230"/>
      <c r="AR90" s="230"/>
      <c r="AS90" s="166">
        <f t="shared" si="8"/>
        <v>0</v>
      </c>
      <c r="AU90" s="30">
        <f t="shared" si="11"/>
        <v>0</v>
      </c>
      <c r="AV90" s="30">
        <f t="shared" si="11"/>
        <v>0</v>
      </c>
      <c r="AW90" s="30">
        <f t="shared" si="11"/>
        <v>0</v>
      </c>
      <c r="AX90" s="30">
        <f t="shared" si="11"/>
        <v>0</v>
      </c>
      <c r="AY90" s="30">
        <f t="shared" si="11"/>
        <v>0</v>
      </c>
      <c r="AZ90" s="30">
        <f t="shared" si="11"/>
        <v>0</v>
      </c>
      <c r="BA90" s="30">
        <f t="shared" si="11"/>
        <v>0</v>
      </c>
      <c r="BB90" s="39">
        <f t="shared" si="10"/>
        <v>0</v>
      </c>
    </row>
    <row r="91" spans="1:54">
      <c r="A91" s="168">
        <v>2455</v>
      </c>
      <c r="B91" s="2">
        <v>140890</v>
      </c>
      <c r="C91" s="2" t="s">
        <v>234</v>
      </c>
      <c r="E91" s="164"/>
      <c r="F91" s="164"/>
      <c r="G91" s="164"/>
      <c r="H91" s="164"/>
      <c r="I91" s="164"/>
      <c r="J91" s="164"/>
      <c r="K91" s="171"/>
      <c r="L91" s="171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47"/>
      <c r="AG91" s="163"/>
      <c r="AH91" s="163"/>
      <c r="AI91" s="163"/>
      <c r="AJ91" s="163"/>
      <c r="AK91" s="163"/>
      <c r="AL91" s="163"/>
      <c r="AM91" s="163"/>
      <c r="AN91" s="227"/>
      <c r="AO91" s="227"/>
      <c r="AP91" s="230"/>
      <c r="AQ91" s="230"/>
      <c r="AR91" s="230"/>
      <c r="AS91" s="166">
        <f t="shared" si="8"/>
        <v>0</v>
      </c>
      <c r="AU91" s="30">
        <f t="shared" si="11"/>
        <v>0</v>
      </c>
      <c r="AV91" s="30">
        <f t="shared" si="11"/>
        <v>0</v>
      </c>
      <c r="AW91" s="30">
        <f t="shared" si="11"/>
        <v>0</v>
      </c>
      <c r="AX91" s="30">
        <f t="shared" si="11"/>
        <v>0</v>
      </c>
      <c r="AY91" s="30">
        <f t="shared" si="11"/>
        <v>0</v>
      </c>
      <c r="AZ91" s="30">
        <f t="shared" si="11"/>
        <v>0</v>
      </c>
      <c r="BA91" s="30">
        <f t="shared" si="11"/>
        <v>0</v>
      </c>
      <c r="BB91" s="39">
        <f t="shared" si="10"/>
        <v>0</v>
      </c>
    </row>
    <row r="92" spans="1:54">
      <c r="A92" s="168">
        <v>2165</v>
      </c>
      <c r="B92" s="2">
        <v>142570</v>
      </c>
      <c r="C92" s="2" t="s">
        <v>235</v>
      </c>
      <c r="E92" s="164"/>
      <c r="F92" s="164"/>
      <c r="G92" s="164"/>
      <c r="H92" s="164"/>
      <c r="I92" s="164"/>
      <c r="J92" s="164"/>
      <c r="K92" s="171"/>
      <c r="L92" s="171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47"/>
      <c r="AG92" s="163"/>
      <c r="AH92" s="163"/>
      <c r="AI92" s="163"/>
      <c r="AJ92" s="163"/>
      <c r="AK92" s="163"/>
      <c r="AL92" s="163"/>
      <c r="AM92" s="163"/>
      <c r="AN92" s="227"/>
      <c r="AO92" s="227"/>
      <c r="AP92" s="230"/>
      <c r="AQ92" s="230"/>
      <c r="AR92" s="230"/>
      <c r="AS92" s="166">
        <f t="shared" si="8"/>
        <v>0</v>
      </c>
      <c r="AU92" s="30">
        <f t="shared" si="11"/>
        <v>0</v>
      </c>
      <c r="AV92" s="30">
        <f t="shared" si="11"/>
        <v>0</v>
      </c>
      <c r="AW92" s="30">
        <f t="shared" si="11"/>
        <v>0</v>
      </c>
      <c r="AX92" s="30">
        <f t="shared" si="11"/>
        <v>0</v>
      </c>
      <c r="AY92" s="30">
        <f t="shared" si="11"/>
        <v>0</v>
      </c>
      <c r="AZ92" s="30">
        <f t="shared" si="11"/>
        <v>0</v>
      </c>
      <c r="BA92" s="30">
        <f t="shared" si="11"/>
        <v>0</v>
      </c>
      <c r="BB92" s="39">
        <f t="shared" si="10"/>
        <v>0</v>
      </c>
    </row>
    <row r="93" spans="1:54">
      <c r="A93" s="168">
        <v>2210</v>
      </c>
      <c r="B93" s="2">
        <v>149483</v>
      </c>
      <c r="C93" s="2" t="s">
        <v>236</v>
      </c>
      <c r="E93" s="164"/>
      <c r="F93" s="164"/>
      <c r="G93" s="164"/>
      <c r="H93" s="164"/>
      <c r="I93" s="164"/>
      <c r="J93" s="164"/>
      <c r="K93" s="171"/>
      <c r="L93" s="171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47"/>
      <c r="AG93" s="163"/>
      <c r="AH93" s="163"/>
      <c r="AI93" s="163"/>
      <c r="AJ93" s="163"/>
      <c r="AK93" s="163"/>
      <c r="AL93" s="163"/>
      <c r="AM93" s="163"/>
      <c r="AN93" s="227"/>
      <c r="AO93" s="227"/>
      <c r="AP93" s="230"/>
      <c r="AQ93" s="230"/>
      <c r="AR93" s="230"/>
      <c r="AS93" s="166">
        <f t="shared" si="8"/>
        <v>0</v>
      </c>
      <c r="AU93" s="30">
        <f t="shared" si="11"/>
        <v>0</v>
      </c>
      <c r="AV93" s="30">
        <f t="shared" si="11"/>
        <v>0</v>
      </c>
      <c r="AW93" s="30">
        <f t="shared" si="11"/>
        <v>0</v>
      </c>
      <c r="AX93" s="30">
        <f t="shared" si="11"/>
        <v>0</v>
      </c>
      <c r="AY93" s="30">
        <f t="shared" si="11"/>
        <v>0</v>
      </c>
      <c r="AZ93" s="30">
        <f t="shared" si="11"/>
        <v>0</v>
      </c>
      <c r="BA93" s="30">
        <f t="shared" si="11"/>
        <v>0</v>
      </c>
      <c r="BB93" s="39">
        <f t="shared" si="10"/>
        <v>0</v>
      </c>
    </row>
    <row r="94" spans="1:54">
      <c r="A94" s="168">
        <v>3429</v>
      </c>
      <c r="B94" s="2">
        <v>139520</v>
      </c>
      <c r="C94" s="2" t="s">
        <v>237</v>
      </c>
      <c r="E94" s="164"/>
      <c r="F94" s="164"/>
      <c r="G94" s="164"/>
      <c r="H94" s="164"/>
      <c r="I94" s="164"/>
      <c r="J94" s="164"/>
      <c r="K94" s="171"/>
      <c r="L94" s="171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47"/>
      <c r="AG94" s="163"/>
      <c r="AH94" s="163"/>
      <c r="AI94" s="163"/>
      <c r="AJ94" s="163"/>
      <c r="AK94" s="163"/>
      <c r="AL94" s="163"/>
      <c r="AM94" s="163"/>
      <c r="AN94" s="227"/>
      <c r="AO94" s="227"/>
      <c r="AP94" s="230"/>
      <c r="AQ94" s="230"/>
      <c r="AR94" s="230"/>
      <c r="AS94" s="166">
        <f t="shared" si="8"/>
        <v>0</v>
      </c>
      <c r="AU94" s="30">
        <f t="shared" si="11"/>
        <v>0</v>
      </c>
      <c r="AV94" s="30">
        <f t="shared" si="11"/>
        <v>0</v>
      </c>
      <c r="AW94" s="30">
        <f t="shared" si="11"/>
        <v>0</v>
      </c>
      <c r="AX94" s="30">
        <f t="shared" si="11"/>
        <v>0</v>
      </c>
      <c r="AY94" s="30">
        <f t="shared" si="11"/>
        <v>0</v>
      </c>
      <c r="AZ94" s="30">
        <f t="shared" si="11"/>
        <v>0</v>
      </c>
      <c r="BA94" s="30">
        <f t="shared" si="11"/>
        <v>0</v>
      </c>
      <c r="BB94" s="39">
        <f t="shared" si="10"/>
        <v>0</v>
      </c>
    </row>
    <row r="95" spans="1:54">
      <c r="A95" s="168">
        <v>4012</v>
      </c>
      <c r="B95" s="2">
        <v>137346</v>
      </c>
      <c r="C95" s="2" t="s">
        <v>238</v>
      </c>
      <c r="E95" s="164"/>
      <c r="F95" s="164"/>
      <c r="G95" s="164"/>
      <c r="H95" s="164"/>
      <c r="I95" s="164"/>
      <c r="J95" s="164"/>
      <c r="K95" s="171"/>
      <c r="L95" s="171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47"/>
      <c r="AG95" s="163"/>
      <c r="AH95" s="163"/>
      <c r="AI95" s="163"/>
      <c r="AJ95" s="163"/>
      <c r="AK95" s="163"/>
      <c r="AL95" s="163"/>
      <c r="AM95" s="163"/>
      <c r="AN95" s="227"/>
      <c r="AO95" s="227"/>
      <c r="AP95" s="230"/>
      <c r="AQ95" s="230"/>
      <c r="AR95" s="230"/>
      <c r="AS95" s="166">
        <f t="shared" si="8"/>
        <v>0</v>
      </c>
      <c r="AU95" s="30">
        <f t="shared" si="11"/>
        <v>0</v>
      </c>
      <c r="AV95" s="30">
        <f t="shared" si="11"/>
        <v>0</v>
      </c>
      <c r="AW95" s="30">
        <f t="shared" si="11"/>
        <v>0</v>
      </c>
      <c r="AX95" s="30">
        <f t="shared" si="11"/>
        <v>0</v>
      </c>
      <c r="AY95" s="30">
        <f t="shared" si="11"/>
        <v>0</v>
      </c>
      <c r="AZ95" s="30">
        <f t="shared" si="11"/>
        <v>0</v>
      </c>
      <c r="BA95" s="30">
        <f t="shared" si="11"/>
        <v>0</v>
      </c>
      <c r="BB95" s="39">
        <f t="shared" si="10"/>
        <v>0</v>
      </c>
    </row>
    <row r="96" spans="1:54">
      <c r="A96" s="168">
        <v>2434</v>
      </c>
      <c r="B96" s="2">
        <v>141270</v>
      </c>
      <c r="C96" s="2" t="s">
        <v>239</v>
      </c>
      <c r="E96" s="164"/>
      <c r="F96" s="164"/>
      <c r="G96" s="164"/>
      <c r="H96" s="164"/>
      <c r="I96" s="164"/>
      <c r="J96" s="164"/>
      <c r="K96" s="171"/>
      <c r="L96" s="171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47"/>
      <c r="AG96" s="163"/>
      <c r="AH96" s="163"/>
      <c r="AI96" s="163"/>
      <c r="AJ96" s="163"/>
      <c r="AK96" s="163"/>
      <c r="AL96" s="163"/>
      <c r="AM96" s="163"/>
      <c r="AN96" s="227"/>
      <c r="AO96" s="227"/>
      <c r="AP96" s="230"/>
      <c r="AQ96" s="230"/>
      <c r="AR96" s="230"/>
      <c r="AS96" s="166">
        <f t="shared" si="8"/>
        <v>0</v>
      </c>
      <c r="AU96" s="30">
        <f t="shared" si="11"/>
        <v>0</v>
      </c>
      <c r="AV96" s="30">
        <f t="shared" si="11"/>
        <v>0</v>
      </c>
      <c r="AW96" s="30">
        <f t="shared" si="11"/>
        <v>0</v>
      </c>
      <c r="AX96" s="30">
        <f t="shared" si="11"/>
        <v>0</v>
      </c>
      <c r="AY96" s="30">
        <f t="shared" si="11"/>
        <v>0</v>
      </c>
      <c r="AZ96" s="30">
        <f t="shared" si="11"/>
        <v>0</v>
      </c>
      <c r="BA96" s="30">
        <f t="shared" si="11"/>
        <v>0</v>
      </c>
      <c r="BB96" s="39">
        <f t="shared" si="10"/>
        <v>0</v>
      </c>
    </row>
    <row r="97" spans="1:54">
      <c r="A97" s="168">
        <v>3430</v>
      </c>
      <c r="B97" s="2">
        <v>143869</v>
      </c>
      <c r="C97" s="2" t="s">
        <v>240</v>
      </c>
      <c r="E97" s="164"/>
      <c r="F97" s="164"/>
      <c r="G97" s="164"/>
      <c r="H97" s="164"/>
      <c r="I97" s="164"/>
      <c r="J97" s="164"/>
      <c r="K97" s="171"/>
      <c r="L97" s="171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47"/>
      <c r="AG97" s="163"/>
      <c r="AH97" s="163"/>
      <c r="AI97" s="163"/>
      <c r="AJ97" s="163"/>
      <c r="AK97" s="163"/>
      <c r="AL97" s="163"/>
      <c r="AM97" s="163"/>
      <c r="AN97" s="227"/>
      <c r="AO97" s="227"/>
      <c r="AP97" s="230"/>
      <c r="AQ97" s="230"/>
      <c r="AR97" s="230"/>
      <c r="AS97" s="166">
        <f t="shared" si="8"/>
        <v>0</v>
      </c>
      <c r="AU97" s="30">
        <f t="shared" si="11"/>
        <v>0</v>
      </c>
      <c r="AV97" s="30">
        <f t="shared" si="11"/>
        <v>0</v>
      </c>
      <c r="AW97" s="30">
        <f t="shared" si="11"/>
        <v>0</v>
      </c>
      <c r="AX97" s="30">
        <f t="shared" si="11"/>
        <v>0</v>
      </c>
      <c r="AY97" s="30">
        <f t="shared" si="11"/>
        <v>0</v>
      </c>
      <c r="AZ97" s="30">
        <f t="shared" si="11"/>
        <v>0</v>
      </c>
      <c r="BA97" s="30">
        <f t="shared" si="11"/>
        <v>0</v>
      </c>
      <c r="BB97" s="39">
        <f t="shared" si="10"/>
        <v>0</v>
      </c>
    </row>
    <row r="98" spans="1:54">
      <c r="A98" s="168">
        <v>2429</v>
      </c>
      <c r="B98" s="2">
        <v>149305</v>
      </c>
      <c r="C98" s="2" t="s">
        <v>241</v>
      </c>
      <c r="E98" s="164"/>
      <c r="F98" s="164"/>
      <c r="G98" s="164"/>
      <c r="H98" s="164"/>
      <c r="I98" s="164"/>
      <c r="J98" s="164"/>
      <c r="K98" s="171"/>
      <c r="L98" s="171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47"/>
      <c r="AG98" s="163"/>
      <c r="AH98" s="163"/>
      <c r="AI98" s="163"/>
      <c r="AJ98" s="163"/>
      <c r="AK98" s="163"/>
      <c r="AL98" s="163"/>
      <c r="AM98" s="163"/>
      <c r="AN98" s="227"/>
      <c r="AO98" s="227"/>
      <c r="AP98" s="230"/>
      <c r="AQ98" s="230"/>
      <c r="AR98" s="230"/>
      <c r="AS98" s="166">
        <f t="shared" si="8"/>
        <v>0</v>
      </c>
      <c r="AU98" s="30">
        <f t="shared" si="11"/>
        <v>0</v>
      </c>
      <c r="AV98" s="30">
        <f t="shared" si="11"/>
        <v>0</v>
      </c>
      <c r="AW98" s="30">
        <f t="shared" si="11"/>
        <v>0</v>
      </c>
      <c r="AX98" s="30">
        <f t="shared" si="11"/>
        <v>0</v>
      </c>
      <c r="AY98" s="30">
        <f t="shared" si="11"/>
        <v>0</v>
      </c>
      <c r="AZ98" s="30">
        <f t="shared" si="11"/>
        <v>0</v>
      </c>
      <c r="BA98" s="30">
        <f t="shared" si="11"/>
        <v>0</v>
      </c>
      <c r="BB98" s="39">
        <f t="shared" si="10"/>
        <v>0</v>
      </c>
    </row>
    <row r="99" spans="1:54">
      <c r="A99" s="168">
        <v>2288</v>
      </c>
      <c r="B99" s="2">
        <v>149607</v>
      </c>
      <c r="C99" s="2" t="s">
        <v>242</v>
      </c>
      <c r="E99" s="164"/>
      <c r="F99" s="164"/>
      <c r="G99" s="164"/>
      <c r="H99" s="164"/>
      <c r="I99" s="164"/>
      <c r="J99" s="164"/>
      <c r="K99" s="171"/>
      <c r="L99" s="171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47"/>
      <c r="AG99" s="163"/>
      <c r="AH99" s="163"/>
      <c r="AI99" s="163"/>
      <c r="AJ99" s="163"/>
      <c r="AK99" s="163"/>
      <c r="AL99" s="163"/>
      <c r="AM99" s="163"/>
      <c r="AN99" s="227"/>
      <c r="AO99" s="227"/>
      <c r="AP99" s="230"/>
      <c r="AQ99" s="230"/>
      <c r="AR99" s="230"/>
      <c r="AS99" s="166">
        <f t="shared" si="8"/>
        <v>0</v>
      </c>
      <c r="AU99" s="30">
        <f t="shared" si="11"/>
        <v>0</v>
      </c>
      <c r="AV99" s="30">
        <f t="shared" si="11"/>
        <v>0</v>
      </c>
      <c r="AW99" s="30">
        <f t="shared" si="11"/>
        <v>0</v>
      </c>
      <c r="AX99" s="30">
        <f t="shared" si="11"/>
        <v>0</v>
      </c>
      <c r="AY99" s="30">
        <f t="shared" si="11"/>
        <v>0</v>
      </c>
      <c r="AZ99" s="30">
        <f t="shared" si="11"/>
        <v>0</v>
      </c>
      <c r="BA99" s="30">
        <f t="shared" si="11"/>
        <v>0</v>
      </c>
      <c r="BB99" s="39">
        <f t="shared" si="10"/>
        <v>0</v>
      </c>
    </row>
    <row r="100" spans="1:54">
      <c r="A100" s="168">
        <v>3402</v>
      </c>
      <c r="B100" s="2">
        <v>140525</v>
      </c>
      <c r="C100" s="2" t="s">
        <v>243</v>
      </c>
      <c r="E100" s="164"/>
      <c r="F100" s="164"/>
      <c r="G100" s="164"/>
      <c r="H100" s="164"/>
      <c r="I100" s="164"/>
      <c r="J100" s="164"/>
      <c r="K100" s="171"/>
      <c r="L100" s="171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47"/>
      <c r="AG100" s="163"/>
      <c r="AH100" s="163"/>
      <c r="AI100" s="163"/>
      <c r="AJ100" s="163"/>
      <c r="AK100" s="163"/>
      <c r="AL100" s="163"/>
      <c r="AM100" s="163"/>
      <c r="AN100" s="227"/>
      <c r="AO100" s="227"/>
      <c r="AP100" s="230"/>
      <c r="AQ100" s="230"/>
      <c r="AR100" s="230"/>
      <c r="AS100" s="166">
        <f t="shared" si="8"/>
        <v>0</v>
      </c>
      <c r="AU100" s="30">
        <f t="shared" si="11"/>
        <v>0</v>
      </c>
      <c r="AV100" s="30">
        <f t="shared" si="11"/>
        <v>0</v>
      </c>
      <c r="AW100" s="30">
        <f t="shared" si="11"/>
        <v>0</v>
      </c>
      <c r="AX100" s="30">
        <f t="shared" si="11"/>
        <v>0</v>
      </c>
      <c r="AY100" s="30">
        <f t="shared" si="11"/>
        <v>0</v>
      </c>
      <c r="AZ100" s="30">
        <f t="shared" si="11"/>
        <v>0</v>
      </c>
      <c r="BA100" s="30">
        <f t="shared" si="11"/>
        <v>0</v>
      </c>
      <c r="BB100" s="39">
        <f t="shared" si="10"/>
        <v>0</v>
      </c>
    </row>
    <row r="101" spans="1:54">
      <c r="A101" s="168">
        <v>2199</v>
      </c>
      <c r="B101" s="2">
        <v>147009</v>
      </c>
      <c r="C101" s="2" t="s">
        <v>244</v>
      </c>
      <c r="E101" s="164"/>
      <c r="F101" s="164"/>
      <c r="G101" s="164"/>
      <c r="H101" s="164"/>
      <c r="I101" s="164"/>
      <c r="J101" s="164"/>
      <c r="K101" s="171"/>
      <c r="L101" s="171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47"/>
      <c r="AG101" s="163"/>
      <c r="AH101" s="163"/>
      <c r="AI101" s="163"/>
      <c r="AJ101" s="163"/>
      <c r="AK101" s="163"/>
      <c r="AL101" s="163"/>
      <c r="AM101" s="163"/>
      <c r="AN101" s="227"/>
      <c r="AO101" s="227"/>
      <c r="AP101" s="230"/>
      <c r="AQ101" s="230"/>
      <c r="AR101" s="230"/>
      <c r="AS101" s="166">
        <f t="shared" si="8"/>
        <v>0</v>
      </c>
      <c r="AU101" s="30">
        <f t="shared" si="11"/>
        <v>0</v>
      </c>
      <c r="AV101" s="30">
        <f t="shared" si="11"/>
        <v>0</v>
      </c>
      <c r="AW101" s="30">
        <f t="shared" si="11"/>
        <v>0</v>
      </c>
      <c r="AX101" s="30">
        <f t="shared" si="11"/>
        <v>0</v>
      </c>
      <c r="AY101" s="30">
        <f t="shared" si="11"/>
        <v>0</v>
      </c>
      <c r="AZ101" s="30">
        <f t="shared" si="11"/>
        <v>0</v>
      </c>
      <c r="BA101" s="30">
        <f t="shared" si="11"/>
        <v>0</v>
      </c>
      <c r="BB101" s="39">
        <f t="shared" si="10"/>
        <v>0</v>
      </c>
    </row>
    <row r="102" spans="1:54">
      <c r="A102" s="168">
        <v>4026</v>
      </c>
      <c r="B102" s="2">
        <v>144719</v>
      </c>
      <c r="C102" s="2" t="s">
        <v>245</v>
      </c>
      <c r="E102" s="164"/>
      <c r="F102" s="164"/>
      <c r="G102" s="164"/>
      <c r="H102" s="164"/>
      <c r="I102" s="164"/>
      <c r="J102" s="164"/>
      <c r="K102" s="171"/>
      <c r="L102" s="171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47"/>
      <c r="AG102" s="163"/>
      <c r="AH102" s="163"/>
      <c r="AI102" s="163"/>
      <c r="AJ102" s="163"/>
      <c r="AK102" s="163"/>
      <c r="AL102" s="163"/>
      <c r="AM102" s="163"/>
      <c r="AN102" s="227"/>
      <c r="AO102" s="227"/>
      <c r="AP102" s="230"/>
      <c r="AQ102" s="230"/>
      <c r="AR102" s="230"/>
      <c r="AS102" s="166">
        <f t="shared" si="8"/>
        <v>0</v>
      </c>
      <c r="AU102" s="30">
        <f t="shared" si="11"/>
        <v>0</v>
      </c>
      <c r="AV102" s="30">
        <f t="shared" si="11"/>
        <v>0</v>
      </c>
      <c r="AW102" s="30">
        <f t="shared" si="11"/>
        <v>0</v>
      </c>
      <c r="AX102" s="30">
        <f t="shared" si="11"/>
        <v>0</v>
      </c>
      <c r="AY102" s="30">
        <f t="shared" si="11"/>
        <v>0</v>
      </c>
      <c r="AZ102" s="30">
        <f t="shared" si="11"/>
        <v>0</v>
      </c>
      <c r="BA102" s="30">
        <f t="shared" si="11"/>
        <v>0</v>
      </c>
      <c r="BB102" s="39">
        <f t="shared" si="10"/>
        <v>0</v>
      </c>
    </row>
    <row r="103" spans="1:54">
      <c r="A103" s="168">
        <v>3303</v>
      </c>
      <c r="B103" s="2">
        <v>140463</v>
      </c>
      <c r="C103" s="2" t="s">
        <v>246</v>
      </c>
      <c r="E103" s="164"/>
      <c r="F103" s="164"/>
      <c r="G103" s="164"/>
      <c r="H103" s="164"/>
      <c r="I103" s="164"/>
      <c r="J103" s="164"/>
      <c r="K103" s="171"/>
      <c r="L103" s="171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47"/>
      <c r="AG103" s="163"/>
      <c r="AH103" s="163"/>
      <c r="AI103" s="163"/>
      <c r="AJ103" s="163"/>
      <c r="AK103" s="163"/>
      <c r="AL103" s="163"/>
      <c r="AM103" s="163"/>
      <c r="AN103" s="227"/>
      <c r="AO103" s="227"/>
      <c r="AP103" s="230"/>
      <c r="AQ103" s="230"/>
      <c r="AR103" s="230"/>
      <c r="AS103" s="166">
        <f t="shared" si="8"/>
        <v>0</v>
      </c>
      <c r="AU103" s="30">
        <f t="shared" si="11"/>
        <v>0</v>
      </c>
      <c r="AV103" s="30">
        <f t="shared" si="11"/>
        <v>0</v>
      </c>
      <c r="AW103" s="30">
        <f t="shared" si="11"/>
        <v>0</v>
      </c>
      <c r="AX103" s="30">
        <f t="shared" si="11"/>
        <v>0</v>
      </c>
      <c r="AY103" s="30">
        <f t="shared" si="11"/>
        <v>0</v>
      </c>
      <c r="AZ103" s="30">
        <f t="shared" si="11"/>
        <v>0</v>
      </c>
      <c r="BA103" s="30">
        <f t="shared" si="11"/>
        <v>0</v>
      </c>
      <c r="BB103" s="39">
        <f t="shared" ref="BB103:BB134" si="12">SUM(AU103:BA103)-AS103</f>
        <v>0</v>
      </c>
    </row>
    <row r="104" spans="1:54">
      <c r="A104" s="168">
        <v>4241</v>
      </c>
      <c r="B104" s="2">
        <v>137034</v>
      </c>
      <c r="C104" s="2" t="s">
        <v>247</v>
      </c>
      <c r="E104" s="164"/>
      <c r="F104" s="164"/>
      <c r="G104" s="164"/>
      <c r="H104" s="164"/>
      <c r="I104" s="164"/>
      <c r="J104" s="164"/>
      <c r="K104" s="171"/>
      <c r="L104" s="171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47"/>
      <c r="AG104" s="163"/>
      <c r="AH104" s="163"/>
      <c r="AI104" s="163"/>
      <c r="AJ104" s="163"/>
      <c r="AK104" s="163"/>
      <c r="AL104" s="163"/>
      <c r="AM104" s="163"/>
      <c r="AN104" s="227"/>
      <c r="AO104" s="227"/>
      <c r="AP104" s="230"/>
      <c r="AQ104" s="230"/>
      <c r="AR104" s="230"/>
      <c r="AS104" s="166">
        <f t="shared" si="8"/>
        <v>0</v>
      </c>
      <c r="AU104" s="30">
        <f t="shared" si="11"/>
        <v>0</v>
      </c>
      <c r="AV104" s="30">
        <f t="shared" si="11"/>
        <v>0</v>
      </c>
      <c r="AW104" s="30">
        <f t="shared" si="11"/>
        <v>0</v>
      </c>
      <c r="AX104" s="30">
        <f t="shared" si="11"/>
        <v>0</v>
      </c>
      <c r="AY104" s="30">
        <f t="shared" si="11"/>
        <v>0</v>
      </c>
      <c r="AZ104" s="30">
        <f t="shared" si="11"/>
        <v>0</v>
      </c>
      <c r="BA104" s="30">
        <f t="shared" si="11"/>
        <v>0</v>
      </c>
      <c r="BB104" s="39">
        <f t="shared" si="12"/>
        <v>0</v>
      </c>
    </row>
    <row r="105" spans="1:54">
      <c r="A105" s="168">
        <v>7063</v>
      </c>
      <c r="B105" s="2">
        <v>139526</v>
      </c>
      <c r="C105" s="2" t="s">
        <v>248</v>
      </c>
      <c r="E105" s="164"/>
      <c r="F105" s="164"/>
      <c r="G105" s="164"/>
      <c r="H105" s="164"/>
      <c r="I105" s="164"/>
      <c r="J105" s="164"/>
      <c r="K105" s="171"/>
      <c r="L105" s="171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47"/>
      <c r="AG105" s="163"/>
      <c r="AH105" s="163"/>
      <c r="AI105" s="163"/>
      <c r="AJ105" s="163"/>
      <c r="AK105" s="163"/>
      <c r="AL105" s="163"/>
      <c r="AM105" s="163"/>
      <c r="AN105" s="227"/>
      <c r="AO105" s="227"/>
      <c r="AP105" s="230"/>
      <c r="AQ105" s="230"/>
      <c r="AR105" s="230"/>
      <c r="AS105" s="166">
        <f t="shared" si="8"/>
        <v>0</v>
      </c>
      <c r="AU105" s="30">
        <f t="shared" si="11"/>
        <v>0</v>
      </c>
      <c r="AV105" s="30">
        <f t="shared" si="11"/>
        <v>0</v>
      </c>
      <c r="AW105" s="30">
        <f t="shared" si="11"/>
        <v>0</v>
      </c>
      <c r="AX105" s="30">
        <f t="shared" si="11"/>
        <v>0</v>
      </c>
      <c r="AY105" s="30">
        <f t="shared" si="11"/>
        <v>0</v>
      </c>
      <c r="AZ105" s="30">
        <f t="shared" si="11"/>
        <v>0</v>
      </c>
      <c r="BA105" s="30">
        <f t="shared" si="11"/>
        <v>0</v>
      </c>
      <c r="BB105" s="39">
        <f t="shared" si="12"/>
        <v>0</v>
      </c>
    </row>
    <row r="106" spans="1:54">
      <c r="A106" s="168">
        <v>2111</v>
      </c>
      <c r="B106" s="2">
        <v>142353</v>
      </c>
      <c r="C106" s="2" t="s">
        <v>249</v>
      </c>
      <c r="E106" s="164"/>
      <c r="F106" s="164"/>
      <c r="G106" s="164"/>
      <c r="H106" s="164"/>
      <c r="I106" s="164"/>
      <c r="J106" s="164"/>
      <c r="K106" s="171"/>
      <c r="L106" s="171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47"/>
      <c r="AG106" s="163"/>
      <c r="AH106" s="163"/>
      <c r="AI106" s="163"/>
      <c r="AJ106" s="163"/>
      <c r="AK106" s="163"/>
      <c r="AL106" s="163"/>
      <c r="AM106" s="163"/>
      <c r="AN106" s="227"/>
      <c r="AO106" s="227"/>
      <c r="AP106" s="230"/>
      <c r="AQ106" s="230"/>
      <c r="AR106" s="230"/>
      <c r="AS106" s="166">
        <f t="shared" si="8"/>
        <v>0</v>
      </c>
      <c r="AU106" s="30">
        <f t="shared" si="11"/>
        <v>0</v>
      </c>
      <c r="AV106" s="30">
        <f t="shared" si="11"/>
        <v>0</v>
      </c>
      <c r="AW106" s="30">
        <f t="shared" si="11"/>
        <v>0</v>
      </c>
      <c r="AX106" s="30">
        <f t="shared" si="11"/>
        <v>0</v>
      </c>
      <c r="AY106" s="30">
        <f t="shared" si="11"/>
        <v>0</v>
      </c>
      <c r="AZ106" s="30">
        <f t="shared" si="11"/>
        <v>0</v>
      </c>
      <c r="BA106" s="30">
        <f t="shared" si="11"/>
        <v>0</v>
      </c>
      <c r="BB106" s="39">
        <f t="shared" si="12"/>
        <v>0</v>
      </c>
    </row>
    <row r="107" spans="1:54">
      <c r="A107" s="168">
        <v>4016</v>
      </c>
      <c r="B107" s="2">
        <v>141003</v>
      </c>
      <c r="C107" s="2" t="s">
        <v>250</v>
      </c>
      <c r="E107" s="164"/>
      <c r="F107" s="164"/>
      <c r="G107" s="164"/>
      <c r="H107" s="164"/>
      <c r="I107" s="164"/>
      <c r="J107" s="164"/>
      <c r="K107" s="171"/>
      <c r="L107" s="171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47"/>
      <c r="AG107" s="163"/>
      <c r="AH107" s="163"/>
      <c r="AI107" s="163"/>
      <c r="AJ107" s="163"/>
      <c r="AK107" s="163"/>
      <c r="AL107" s="163"/>
      <c r="AM107" s="163"/>
      <c r="AN107" s="227"/>
      <c r="AO107" s="227"/>
      <c r="AP107" s="230"/>
      <c r="AQ107" s="230"/>
      <c r="AR107" s="230"/>
      <c r="AS107" s="166">
        <f t="shared" si="8"/>
        <v>0</v>
      </c>
      <c r="AU107" s="30">
        <f t="shared" si="11"/>
        <v>0</v>
      </c>
      <c r="AV107" s="30">
        <f t="shared" si="11"/>
        <v>0</v>
      </c>
      <c r="AW107" s="30">
        <f t="shared" si="11"/>
        <v>0</v>
      </c>
      <c r="AX107" s="30">
        <f t="shared" si="11"/>
        <v>0</v>
      </c>
      <c r="AY107" s="30">
        <f t="shared" si="11"/>
        <v>0</v>
      </c>
      <c r="AZ107" s="30">
        <f t="shared" si="11"/>
        <v>0</v>
      </c>
      <c r="BA107" s="30">
        <f t="shared" si="11"/>
        <v>0</v>
      </c>
      <c r="BB107" s="39">
        <f t="shared" si="12"/>
        <v>0</v>
      </c>
    </row>
    <row r="108" spans="1:54">
      <c r="A108" s="168">
        <v>5408</v>
      </c>
      <c r="B108" s="2">
        <v>137043</v>
      </c>
      <c r="C108" s="2" t="s">
        <v>251</v>
      </c>
      <c r="E108" s="164"/>
      <c r="F108" s="164"/>
      <c r="G108" s="164"/>
      <c r="H108" s="164"/>
      <c r="I108" s="164"/>
      <c r="J108" s="164"/>
      <c r="K108" s="171"/>
      <c r="L108" s="171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47"/>
      <c r="AG108" s="163"/>
      <c r="AH108" s="163"/>
      <c r="AI108" s="163"/>
      <c r="AJ108" s="163"/>
      <c r="AK108" s="163"/>
      <c r="AL108" s="163"/>
      <c r="AM108" s="163"/>
      <c r="AN108" s="227"/>
      <c r="AO108" s="227"/>
      <c r="AP108" s="230"/>
      <c r="AQ108" s="230"/>
      <c r="AR108" s="230"/>
      <c r="AS108" s="166">
        <f t="shared" si="8"/>
        <v>0</v>
      </c>
      <c r="AU108" s="30">
        <f t="shared" si="11"/>
        <v>0</v>
      </c>
      <c r="AV108" s="30">
        <f t="shared" si="11"/>
        <v>0</v>
      </c>
      <c r="AW108" s="30">
        <f t="shared" si="11"/>
        <v>0</v>
      </c>
      <c r="AX108" s="30">
        <f t="shared" si="11"/>
        <v>0</v>
      </c>
      <c r="AY108" s="30">
        <f t="shared" si="11"/>
        <v>0</v>
      </c>
      <c r="AZ108" s="30">
        <f t="shared" si="11"/>
        <v>0</v>
      </c>
      <c r="BA108" s="30">
        <f t="shared" si="11"/>
        <v>0</v>
      </c>
      <c r="BB108" s="39">
        <f t="shared" si="12"/>
        <v>0</v>
      </c>
    </row>
    <row r="109" spans="1:54">
      <c r="A109" s="168">
        <v>4036</v>
      </c>
      <c r="B109" s="2">
        <v>147440</v>
      </c>
      <c r="C109" s="2" t="s">
        <v>252</v>
      </c>
      <c r="E109" s="164"/>
      <c r="F109" s="164"/>
      <c r="G109" s="164"/>
      <c r="H109" s="164"/>
      <c r="I109" s="164"/>
      <c r="J109" s="164"/>
      <c r="K109" s="171"/>
      <c r="L109" s="171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47"/>
      <c r="AG109" s="163"/>
      <c r="AH109" s="163"/>
      <c r="AI109" s="163"/>
      <c r="AJ109" s="163"/>
      <c r="AK109" s="163"/>
      <c r="AL109" s="163"/>
      <c r="AM109" s="163"/>
      <c r="AN109" s="227"/>
      <c r="AO109" s="227"/>
      <c r="AP109" s="230"/>
      <c r="AQ109" s="230"/>
      <c r="AR109" s="230"/>
      <c r="AS109" s="166">
        <f t="shared" si="8"/>
        <v>0</v>
      </c>
      <c r="AU109" s="30">
        <f t="shared" si="11"/>
        <v>0</v>
      </c>
      <c r="AV109" s="30">
        <f t="shared" si="11"/>
        <v>0</v>
      </c>
      <c r="AW109" s="30">
        <f t="shared" si="11"/>
        <v>0</v>
      </c>
      <c r="AX109" s="30">
        <f t="shared" si="11"/>
        <v>0</v>
      </c>
      <c r="AY109" s="30">
        <f t="shared" si="11"/>
        <v>0</v>
      </c>
      <c r="AZ109" s="30">
        <f t="shared" si="11"/>
        <v>0</v>
      </c>
      <c r="BA109" s="30">
        <f t="shared" si="11"/>
        <v>0</v>
      </c>
      <c r="BB109" s="39">
        <f t="shared" si="12"/>
        <v>0</v>
      </c>
    </row>
    <row r="110" spans="1:54">
      <c r="A110" s="168">
        <v>5407</v>
      </c>
      <c r="B110" s="2">
        <v>137045</v>
      </c>
      <c r="C110" s="2" t="s">
        <v>253</v>
      </c>
      <c r="E110" s="164"/>
      <c r="F110" s="164"/>
      <c r="G110" s="164"/>
      <c r="H110" s="164"/>
      <c r="I110" s="164"/>
      <c r="J110" s="164"/>
      <c r="K110" s="171"/>
      <c r="L110" s="171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47"/>
      <c r="AG110" s="163"/>
      <c r="AH110" s="163"/>
      <c r="AI110" s="163"/>
      <c r="AJ110" s="163"/>
      <c r="AK110" s="163"/>
      <c r="AL110" s="163"/>
      <c r="AM110" s="163"/>
      <c r="AN110" s="227"/>
      <c r="AO110" s="227"/>
      <c r="AP110" s="230"/>
      <c r="AQ110" s="230"/>
      <c r="AR110" s="230"/>
      <c r="AS110" s="166">
        <f t="shared" si="8"/>
        <v>0</v>
      </c>
      <c r="AU110" s="30">
        <f t="shared" si="11"/>
        <v>0</v>
      </c>
      <c r="AV110" s="30">
        <f t="shared" si="11"/>
        <v>0</v>
      </c>
      <c r="AW110" s="30">
        <f t="shared" si="11"/>
        <v>0</v>
      </c>
      <c r="AX110" s="30">
        <f t="shared" si="11"/>
        <v>0</v>
      </c>
      <c r="AY110" s="30">
        <f t="shared" si="11"/>
        <v>0</v>
      </c>
      <c r="AZ110" s="30">
        <f t="shared" si="11"/>
        <v>0</v>
      </c>
      <c r="BA110" s="30">
        <f t="shared" si="11"/>
        <v>0</v>
      </c>
      <c r="BB110" s="39">
        <f t="shared" si="12"/>
        <v>0</v>
      </c>
    </row>
    <row r="111" spans="1:54">
      <c r="A111" s="168">
        <v>5406</v>
      </c>
      <c r="B111" s="2">
        <v>137044</v>
      </c>
      <c r="C111" s="2" t="s">
        <v>254</v>
      </c>
      <c r="E111" s="164"/>
      <c r="F111" s="164"/>
      <c r="G111" s="164"/>
      <c r="H111" s="164"/>
      <c r="I111" s="164"/>
      <c r="J111" s="164"/>
      <c r="K111" s="171"/>
      <c r="L111" s="171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47"/>
      <c r="AG111" s="163"/>
      <c r="AH111" s="163"/>
      <c r="AI111" s="163"/>
      <c r="AJ111" s="163"/>
      <c r="AK111" s="163"/>
      <c r="AL111" s="163"/>
      <c r="AM111" s="163"/>
      <c r="AN111" s="227"/>
      <c r="AO111" s="227"/>
      <c r="AP111" s="230"/>
      <c r="AQ111" s="230"/>
      <c r="AR111" s="230"/>
      <c r="AS111" s="166">
        <f t="shared" si="8"/>
        <v>0</v>
      </c>
      <c r="AU111" s="30">
        <f t="shared" si="11"/>
        <v>0</v>
      </c>
      <c r="AV111" s="30">
        <f t="shared" si="11"/>
        <v>0</v>
      </c>
      <c r="AW111" s="30">
        <f t="shared" si="11"/>
        <v>0</v>
      </c>
      <c r="AX111" s="30">
        <f t="shared" si="11"/>
        <v>0</v>
      </c>
      <c r="AY111" s="30">
        <f t="shared" si="11"/>
        <v>0</v>
      </c>
      <c r="AZ111" s="30">
        <f t="shared" ref="AU111:BA136" si="13">SUMIF($E$3:$AR$3,AZ$6,$E111:$AR111)</f>
        <v>0</v>
      </c>
      <c r="BA111" s="30">
        <f t="shared" si="13"/>
        <v>0</v>
      </c>
      <c r="BB111" s="39">
        <f t="shared" si="12"/>
        <v>0</v>
      </c>
    </row>
    <row r="112" spans="1:54">
      <c r="A112" s="168">
        <v>5405</v>
      </c>
      <c r="B112" s="2">
        <v>137046</v>
      </c>
      <c r="C112" s="2" t="s">
        <v>255</v>
      </c>
      <c r="E112" s="164"/>
      <c r="F112" s="164"/>
      <c r="G112" s="164"/>
      <c r="H112" s="164"/>
      <c r="I112" s="164"/>
      <c r="J112" s="164"/>
      <c r="K112" s="171"/>
      <c r="L112" s="171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47"/>
      <c r="AG112" s="163"/>
      <c r="AH112" s="163"/>
      <c r="AI112" s="163"/>
      <c r="AJ112" s="163"/>
      <c r="AK112" s="163"/>
      <c r="AL112" s="163"/>
      <c r="AM112" s="163"/>
      <c r="AN112" s="227"/>
      <c r="AO112" s="227"/>
      <c r="AP112" s="230"/>
      <c r="AQ112" s="230"/>
      <c r="AR112" s="230"/>
      <c r="AS112" s="166">
        <f t="shared" si="8"/>
        <v>0</v>
      </c>
      <c r="AU112" s="30">
        <f t="shared" si="13"/>
        <v>0</v>
      </c>
      <c r="AV112" s="30">
        <f t="shared" si="13"/>
        <v>0</v>
      </c>
      <c r="AW112" s="30">
        <f t="shared" si="13"/>
        <v>0</v>
      </c>
      <c r="AX112" s="30">
        <f t="shared" si="13"/>
        <v>0</v>
      </c>
      <c r="AY112" s="30">
        <f t="shared" si="13"/>
        <v>0</v>
      </c>
      <c r="AZ112" s="30">
        <f t="shared" si="13"/>
        <v>0</v>
      </c>
      <c r="BA112" s="30">
        <f t="shared" si="13"/>
        <v>0</v>
      </c>
      <c r="BB112" s="39">
        <f t="shared" si="12"/>
        <v>0</v>
      </c>
    </row>
    <row r="113" spans="1:54">
      <c r="A113" s="168">
        <v>5402</v>
      </c>
      <c r="B113" s="2">
        <v>143562</v>
      </c>
      <c r="C113" s="2" t="s">
        <v>256</v>
      </c>
      <c r="E113" s="164"/>
      <c r="F113" s="164"/>
      <c r="G113" s="164"/>
      <c r="H113" s="164"/>
      <c r="I113" s="164"/>
      <c r="J113" s="164"/>
      <c r="K113" s="171"/>
      <c r="L113" s="171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47"/>
      <c r="AG113" s="163"/>
      <c r="AH113" s="163"/>
      <c r="AI113" s="163"/>
      <c r="AJ113" s="163"/>
      <c r="AK113" s="163"/>
      <c r="AL113" s="163"/>
      <c r="AM113" s="163"/>
      <c r="AN113" s="227"/>
      <c r="AO113" s="227"/>
      <c r="AP113" s="230"/>
      <c r="AQ113" s="230"/>
      <c r="AR113" s="230"/>
      <c r="AS113" s="166">
        <f t="shared" si="8"/>
        <v>0</v>
      </c>
      <c r="AU113" s="30">
        <f t="shared" si="13"/>
        <v>0</v>
      </c>
      <c r="AV113" s="30">
        <f t="shared" si="13"/>
        <v>0</v>
      </c>
      <c r="AW113" s="30">
        <f t="shared" si="13"/>
        <v>0</v>
      </c>
      <c r="AX113" s="30">
        <f t="shared" si="13"/>
        <v>0</v>
      </c>
      <c r="AY113" s="30">
        <f t="shared" si="13"/>
        <v>0</v>
      </c>
      <c r="AZ113" s="30">
        <f t="shared" si="13"/>
        <v>0</v>
      </c>
      <c r="BA113" s="30">
        <f t="shared" si="13"/>
        <v>0</v>
      </c>
      <c r="BB113" s="39">
        <f t="shared" si="12"/>
        <v>0</v>
      </c>
    </row>
    <row r="114" spans="1:54">
      <c r="A114" s="168">
        <v>5404</v>
      </c>
      <c r="B114" s="2">
        <v>137047</v>
      </c>
      <c r="C114" s="2" t="s">
        <v>257</v>
      </c>
      <c r="E114" s="164"/>
      <c r="F114" s="164"/>
      <c r="G114" s="164"/>
      <c r="H114" s="164"/>
      <c r="I114" s="164"/>
      <c r="J114" s="164"/>
      <c r="K114" s="171"/>
      <c r="L114" s="171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47"/>
      <c r="AG114" s="163"/>
      <c r="AH114" s="163"/>
      <c r="AI114" s="163"/>
      <c r="AJ114" s="163"/>
      <c r="AK114" s="163"/>
      <c r="AL114" s="163"/>
      <c r="AM114" s="163"/>
      <c r="AN114" s="227"/>
      <c r="AO114" s="227"/>
      <c r="AP114" s="230"/>
      <c r="AQ114" s="230"/>
      <c r="AR114" s="230"/>
      <c r="AS114" s="166">
        <f t="shared" si="8"/>
        <v>0</v>
      </c>
      <c r="AU114" s="30">
        <f t="shared" si="13"/>
        <v>0</v>
      </c>
      <c r="AV114" s="30">
        <f t="shared" si="13"/>
        <v>0</v>
      </c>
      <c r="AW114" s="30">
        <f t="shared" si="13"/>
        <v>0</v>
      </c>
      <c r="AX114" s="30">
        <f t="shared" si="13"/>
        <v>0</v>
      </c>
      <c r="AY114" s="30">
        <f t="shared" si="13"/>
        <v>0</v>
      </c>
      <c r="AZ114" s="30">
        <f t="shared" si="13"/>
        <v>0</v>
      </c>
      <c r="BA114" s="30">
        <f t="shared" si="13"/>
        <v>0</v>
      </c>
      <c r="BB114" s="39">
        <f t="shared" si="12"/>
        <v>0</v>
      </c>
    </row>
    <row r="115" spans="1:54">
      <c r="A115" s="168">
        <v>4207</v>
      </c>
      <c r="B115" s="2">
        <v>138937</v>
      </c>
      <c r="C115" s="2" t="s">
        <v>258</v>
      </c>
      <c r="E115" s="164"/>
      <c r="F115" s="164"/>
      <c r="G115" s="164"/>
      <c r="H115" s="164"/>
      <c r="I115" s="164"/>
      <c r="J115" s="164"/>
      <c r="K115" s="171"/>
      <c r="L115" s="171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47"/>
      <c r="AG115" s="163"/>
      <c r="AH115" s="163"/>
      <c r="AI115" s="163"/>
      <c r="AJ115" s="163"/>
      <c r="AK115" s="163"/>
      <c r="AL115" s="163"/>
      <c r="AM115" s="163"/>
      <c r="AN115" s="227"/>
      <c r="AO115" s="227"/>
      <c r="AP115" s="230"/>
      <c r="AQ115" s="230"/>
      <c r="AR115" s="230"/>
      <c r="AS115" s="166">
        <f t="shared" si="8"/>
        <v>0</v>
      </c>
      <c r="AU115" s="30">
        <f t="shared" si="13"/>
        <v>0</v>
      </c>
      <c r="AV115" s="30">
        <f t="shared" si="13"/>
        <v>0</v>
      </c>
      <c r="AW115" s="30">
        <f t="shared" si="13"/>
        <v>0</v>
      </c>
      <c r="AX115" s="30">
        <f t="shared" si="13"/>
        <v>0</v>
      </c>
      <c r="AY115" s="30">
        <f t="shared" si="13"/>
        <v>0</v>
      </c>
      <c r="AZ115" s="30">
        <f t="shared" si="13"/>
        <v>0</v>
      </c>
      <c r="BA115" s="30">
        <f t="shared" si="13"/>
        <v>0</v>
      </c>
      <c r="BB115" s="39">
        <f t="shared" si="12"/>
        <v>0</v>
      </c>
    </row>
    <row r="116" spans="1:54">
      <c r="A116" s="168">
        <v>5415</v>
      </c>
      <c r="B116" s="2">
        <v>150320</v>
      </c>
      <c r="C116" s="2" t="s">
        <v>259</v>
      </c>
      <c r="E116" s="164"/>
      <c r="F116" s="164"/>
      <c r="G116" s="164"/>
      <c r="H116" s="164"/>
      <c r="I116" s="164"/>
      <c r="J116" s="164"/>
      <c r="K116" s="171"/>
      <c r="L116" s="171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47"/>
      <c r="AG116" s="163"/>
      <c r="AH116" s="163"/>
      <c r="AI116" s="163"/>
      <c r="AJ116" s="163"/>
      <c r="AK116" s="163"/>
      <c r="AL116" s="163"/>
      <c r="AM116" s="163"/>
      <c r="AN116" s="227"/>
      <c r="AO116" s="227"/>
      <c r="AP116" s="230"/>
      <c r="AQ116" s="230"/>
      <c r="AR116" s="230"/>
      <c r="AS116" s="166">
        <f t="shared" si="8"/>
        <v>0</v>
      </c>
      <c r="AU116" s="30">
        <f t="shared" si="13"/>
        <v>0</v>
      </c>
      <c r="AV116" s="30">
        <f t="shared" si="13"/>
        <v>0</v>
      </c>
      <c r="AW116" s="30">
        <f t="shared" si="13"/>
        <v>0</v>
      </c>
      <c r="AX116" s="30">
        <f t="shared" si="13"/>
        <v>0</v>
      </c>
      <c r="AY116" s="30">
        <f t="shared" si="13"/>
        <v>0</v>
      </c>
      <c r="AZ116" s="30">
        <f t="shared" si="13"/>
        <v>0</v>
      </c>
      <c r="BA116" s="30">
        <f t="shared" si="13"/>
        <v>0</v>
      </c>
      <c r="BB116" s="39">
        <f t="shared" si="12"/>
        <v>0</v>
      </c>
    </row>
    <row r="117" spans="1:54">
      <c r="A117" s="168">
        <v>4060</v>
      </c>
      <c r="B117" s="2">
        <v>136592</v>
      </c>
      <c r="C117" s="2" t="s">
        <v>260</v>
      </c>
      <c r="E117" s="164"/>
      <c r="F117" s="164"/>
      <c r="G117" s="164"/>
      <c r="H117" s="164"/>
      <c r="I117" s="164"/>
      <c r="J117" s="164"/>
      <c r="K117" s="171"/>
      <c r="L117" s="171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47"/>
      <c r="AG117" s="163"/>
      <c r="AH117" s="163"/>
      <c r="AI117" s="163"/>
      <c r="AJ117" s="163"/>
      <c r="AK117" s="163"/>
      <c r="AL117" s="163"/>
      <c r="AM117" s="163"/>
      <c r="AN117" s="227"/>
      <c r="AO117" s="227"/>
      <c r="AP117" s="230"/>
      <c r="AQ117" s="230"/>
      <c r="AR117" s="230"/>
      <c r="AS117" s="166">
        <f t="shared" si="8"/>
        <v>0</v>
      </c>
      <c r="AU117" s="30">
        <f t="shared" si="13"/>
        <v>0</v>
      </c>
      <c r="AV117" s="30">
        <f t="shared" si="13"/>
        <v>0</v>
      </c>
      <c r="AW117" s="30">
        <f t="shared" si="13"/>
        <v>0</v>
      </c>
      <c r="AX117" s="30">
        <f t="shared" si="13"/>
        <v>0</v>
      </c>
      <c r="AY117" s="30">
        <f t="shared" si="13"/>
        <v>0</v>
      </c>
      <c r="AZ117" s="30">
        <f t="shared" si="13"/>
        <v>0</v>
      </c>
      <c r="BA117" s="30">
        <f t="shared" si="13"/>
        <v>0</v>
      </c>
      <c r="BB117" s="39">
        <f t="shared" si="12"/>
        <v>0</v>
      </c>
    </row>
    <row r="118" spans="1:54">
      <c r="A118" s="168">
        <v>4187</v>
      </c>
      <c r="B118" s="2">
        <v>148684</v>
      </c>
      <c r="C118" s="2" t="s">
        <v>261</v>
      </c>
      <c r="E118" s="164"/>
      <c r="F118" s="164"/>
      <c r="G118" s="164"/>
      <c r="H118" s="164"/>
      <c r="I118" s="164"/>
      <c r="J118" s="164"/>
      <c r="K118" s="171"/>
      <c r="L118" s="171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47"/>
      <c r="AG118" s="163"/>
      <c r="AH118" s="163"/>
      <c r="AI118" s="163"/>
      <c r="AJ118" s="163"/>
      <c r="AK118" s="163"/>
      <c r="AL118" s="163"/>
      <c r="AM118" s="163"/>
      <c r="AN118" s="227"/>
      <c r="AO118" s="227"/>
      <c r="AP118" s="230"/>
      <c r="AQ118" s="230"/>
      <c r="AR118" s="230"/>
      <c r="AS118" s="166">
        <f t="shared" si="8"/>
        <v>0</v>
      </c>
      <c r="AU118" s="30">
        <f t="shared" si="13"/>
        <v>0</v>
      </c>
      <c r="AV118" s="30">
        <f t="shared" si="13"/>
        <v>0</v>
      </c>
      <c r="AW118" s="30">
        <f t="shared" si="13"/>
        <v>0</v>
      </c>
      <c r="AX118" s="30">
        <f t="shared" si="13"/>
        <v>0</v>
      </c>
      <c r="AY118" s="30">
        <f t="shared" si="13"/>
        <v>0</v>
      </c>
      <c r="AZ118" s="30">
        <f t="shared" si="13"/>
        <v>0</v>
      </c>
      <c r="BA118" s="30">
        <f t="shared" si="13"/>
        <v>0</v>
      </c>
      <c r="BB118" s="39">
        <f t="shared" si="12"/>
        <v>0</v>
      </c>
    </row>
    <row r="119" spans="1:54">
      <c r="A119" s="168">
        <v>6906</v>
      </c>
      <c r="B119" s="2">
        <v>136152</v>
      </c>
      <c r="C119" s="2" t="s">
        <v>262</v>
      </c>
      <c r="E119" s="164"/>
      <c r="F119" s="164"/>
      <c r="G119" s="164"/>
      <c r="H119" s="164"/>
      <c r="I119" s="164"/>
      <c r="J119" s="164"/>
      <c r="K119" s="171"/>
      <c r="L119" s="171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47"/>
      <c r="AG119" s="163"/>
      <c r="AH119" s="163"/>
      <c r="AI119" s="163"/>
      <c r="AJ119" s="163"/>
      <c r="AK119" s="163"/>
      <c r="AL119" s="163"/>
      <c r="AM119" s="163"/>
      <c r="AN119" s="227"/>
      <c r="AO119" s="227"/>
      <c r="AP119" s="230"/>
      <c r="AQ119" s="230"/>
      <c r="AR119" s="230"/>
      <c r="AS119" s="166">
        <f t="shared" si="8"/>
        <v>0</v>
      </c>
      <c r="AU119" s="30">
        <f t="shared" si="13"/>
        <v>0</v>
      </c>
      <c r="AV119" s="30">
        <f t="shared" si="13"/>
        <v>0</v>
      </c>
      <c r="AW119" s="30">
        <f t="shared" si="13"/>
        <v>0</v>
      </c>
      <c r="AX119" s="30">
        <f t="shared" si="13"/>
        <v>0</v>
      </c>
      <c r="AY119" s="30">
        <f t="shared" si="13"/>
        <v>0</v>
      </c>
      <c r="AZ119" s="30">
        <f t="shared" si="13"/>
        <v>0</v>
      </c>
      <c r="BA119" s="30">
        <f t="shared" si="13"/>
        <v>0</v>
      </c>
      <c r="BB119" s="39">
        <f t="shared" si="12"/>
        <v>0</v>
      </c>
    </row>
    <row r="120" spans="1:54">
      <c r="A120" s="168">
        <v>5414</v>
      </c>
      <c r="B120" s="2">
        <v>136590</v>
      </c>
      <c r="C120" s="2" t="s">
        <v>263</v>
      </c>
      <c r="E120" s="164"/>
      <c r="F120" s="164"/>
      <c r="G120" s="164"/>
      <c r="H120" s="164"/>
      <c r="I120" s="164"/>
      <c r="J120" s="164"/>
      <c r="K120" s="171"/>
      <c r="L120" s="171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47"/>
      <c r="AG120" s="163"/>
      <c r="AH120" s="163"/>
      <c r="AI120" s="163"/>
      <c r="AJ120" s="163"/>
      <c r="AK120" s="163"/>
      <c r="AL120" s="163"/>
      <c r="AM120" s="163"/>
      <c r="AN120" s="227"/>
      <c r="AO120" s="227"/>
      <c r="AP120" s="230"/>
      <c r="AQ120" s="230"/>
      <c r="AR120" s="230"/>
      <c r="AS120" s="166">
        <f t="shared" si="8"/>
        <v>0</v>
      </c>
      <c r="AU120" s="30">
        <f t="shared" si="13"/>
        <v>0</v>
      </c>
      <c r="AV120" s="30">
        <f t="shared" si="13"/>
        <v>0</v>
      </c>
      <c r="AW120" s="30">
        <f t="shared" si="13"/>
        <v>0</v>
      </c>
      <c r="AX120" s="30">
        <f t="shared" si="13"/>
        <v>0</v>
      </c>
      <c r="AY120" s="30">
        <f t="shared" si="13"/>
        <v>0</v>
      </c>
      <c r="AZ120" s="30">
        <f t="shared" si="13"/>
        <v>0</v>
      </c>
      <c r="BA120" s="30">
        <f t="shared" si="13"/>
        <v>0</v>
      </c>
      <c r="BB120" s="39">
        <f t="shared" si="12"/>
        <v>0</v>
      </c>
    </row>
    <row r="121" spans="1:54">
      <c r="A121" s="168">
        <v>2209</v>
      </c>
      <c r="B121" s="2">
        <v>149131</v>
      </c>
      <c r="C121" s="2" t="s">
        <v>264</v>
      </c>
      <c r="E121" s="164"/>
      <c r="F121" s="164"/>
      <c r="G121" s="164"/>
      <c r="H121" s="164"/>
      <c r="I121" s="164"/>
      <c r="J121" s="164"/>
      <c r="K121" s="171"/>
      <c r="L121" s="171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47"/>
      <c r="AG121" s="163"/>
      <c r="AH121" s="163"/>
      <c r="AI121" s="163"/>
      <c r="AJ121" s="163"/>
      <c r="AK121" s="163"/>
      <c r="AL121" s="163"/>
      <c r="AM121" s="163"/>
      <c r="AN121" s="227"/>
      <c r="AO121" s="227"/>
      <c r="AP121" s="230"/>
      <c r="AQ121" s="230"/>
      <c r="AR121" s="230"/>
      <c r="AS121" s="166">
        <f t="shared" si="8"/>
        <v>0</v>
      </c>
      <c r="AU121" s="30">
        <f t="shared" si="13"/>
        <v>0</v>
      </c>
      <c r="AV121" s="30">
        <f t="shared" si="13"/>
        <v>0</v>
      </c>
      <c r="AW121" s="30">
        <f t="shared" si="13"/>
        <v>0</v>
      </c>
      <c r="AX121" s="30">
        <f t="shared" si="13"/>
        <v>0</v>
      </c>
      <c r="AY121" s="30">
        <f t="shared" si="13"/>
        <v>0</v>
      </c>
      <c r="AZ121" s="30">
        <f t="shared" si="13"/>
        <v>0</v>
      </c>
      <c r="BA121" s="30">
        <f t="shared" si="13"/>
        <v>0</v>
      </c>
      <c r="BB121" s="39">
        <f t="shared" si="12"/>
        <v>0</v>
      </c>
    </row>
    <row r="122" spans="1:54">
      <c r="A122" s="168">
        <v>2073</v>
      </c>
      <c r="B122" s="2">
        <v>138889</v>
      </c>
      <c r="C122" s="2" t="s">
        <v>265</v>
      </c>
      <c r="E122" s="164"/>
      <c r="F122" s="164"/>
      <c r="G122" s="164"/>
      <c r="H122" s="164"/>
      <c r="I122" s="164"/>
      <c r="J122" s="164"/>
      <c r="K122" s="171"/>
      <c r="L122" s="171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47"/>
      <c r="AG122" s="163"/>
      <c r="AH122" s="163"/>
      <c r="AI122" s="163"/>
      <c r="AJ122" s="163"/>
      <c r="AK122" s="163"/>
      <c r="AL122" s="163"/>
      <c r="AM122" s="163"/>
      <c r="AN122" s="227"/>
      <c r="AO122" s="227"/>
      <c r="AP122" s="230"/>
      <c r="AQ122" s="230"/>
      <c r="AR122" s="230"/>
      <c r="AS122" s="166">
        <f t="shared" si="8"/>
        <v>0</v>
      </c>
      <c r="AU122" s="30">
        <f t="shared" si="13"/>
        <v>0</v>
      </c>
      <c r="AV122" s="30">
        <f t="shared" si="13"/>
        <v>0</v>
      </c>
      <c r="AW122" s="30">
        <f t="shared" si="13"/>
        <v>0</v>
      </c>
      <c r="AX122" s="30">
        <f t="shared" si="13"/>
        <v>0</v>
      </c>
      <c r="AY122" s="30">
        <f t="shared" si="13"/>
        <v>0</v>
      </c>
      <c r="AZ122" s="30">
        <f t="shared" si="13"/>
        <v>0</v>
      </c>
      <c r="BA122" s="30">
        <f t="shared" si="13"/>
        <v>0</v>
      </c>
      <c r="BB122" s="39">
        <f t="shared" si="12"/>
        <v>0</v>
      </c>
    </row>
    <row r="123" spans="1:54">
      <c r="A123" s="168">
        <v>2119</v>
      </c>
      <c r="B123" s="2">
        <v>150181</v>
      </c>
      <c r="C123" s="2" t="s">
        <v>266</v>
      </c>
      <c r="E123" s="164"/>
      <c r="F123" s="164"/>
      <c r="G123" s="164"/>
      <c r="H123" s="164"/>
      <c r="I123" s="164"/>
      <c r="J123" s="164"/>
      <c r="K123" s="171"/>
      <c r="L123" s="171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47"/>
      <c r="AG123" s="163"/>
      <c r="AH123" s="163"/>
      <c r="AI123" s="163"/>
      <c r="AJ123" s="163"/>
      <c r="AK123" s="163"/>
      <c r="AL123" s="163"/>
      <c r="AM123" s="163"/>
      <c r="AN123" s="227"/>
      <c r="AO123" s="227"/>
      <c r="AP123" s="230"/>
      <c r="AQ123" s="230"/>
      <c r="AR123" s="230"/>
      <c r="AS123" s="166">
        <f t="shared" si="8"/>
        <v>0</v>
      </c>
      <c r="AU123" s="30">
        <f t="shared" si="13"/>
        <v>0</v>
      </c>
      <c r="AV123" s="30">
        <f t="shared" si="13"/>
        <v>0</v>
      </c>
      <c r="AW123" s="30">
        <f t="shared" si="13"/>
        <v>0</v>
      </c>
      <c r="AX123" s="30">
        <f t="shared" si="13"/>
        <v>0</v>
      </c>
      <c r="AY123" s="30">
        <f t="shared" si="13"/>
        <v>0</v>
      </c>
      <c r="AZ123" s="30">
        <f t="shared" si="13"/>
        <v>0</v>
      </c>
      <c r="BA123" s="30">
        <f t="shared" si="13"/>
        <v>0</v>
      </c>
      <c r="BB123" s="39">
        <f t="shared" si="12"/>
        <v>0</v>
      </c>
    </row>
    <row r="124" spans="1:54">
      <c r="A124" s="168">
        <v>2096</v>
      </c>
      <c r="B124" s="2">
        <v>139003</v>
      </c>
      <c r="C124" s="2" t="s">
        <v>267</v>
      </c>
      <c r="E124" s="164"/>
      <c r="F124" s="164"/>
      <c r="G124" s="164"/>
      <c r="H124" s="164"/>
      <c r="I124" s="164"/>
      <c r="J124" s="164"/>
      <c r="K124" s="171"/>
      <c r="L124" s="171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47"/>
      <c r="AG124" s="163"/>
      <c r="AH124" s="163"/>
      <c r="AI124" s="163"/>
      <c r="AJ124" s="163"/>
      <c r="AK124" s="163"/>
      <c r="AL124" s="163"/>
      <c r="AM124" s="163"/>
      <c r="AN124" s="227"/>
      <c r="AO124" s="227"/>
      <c r="AP124" s="230"/>
      <c r="AQ124" s="230"/>
      <c r="AR124" s="230"/>
      <c r="AS124" s="166">
        <f t="shared" si="8"/>
        <v>0</v>
      </c>
      <c r="AU124" s="30">
        <f t="shared" si="13"/>
        <v>0</v>
      </c>
      <c r="AV124" s="30">
        <f t="shared" si="13"/>
        <v>0</v>
      </c>
      <c r="AW124" s="30">
        <f t="shared" si="13"/>
        <v>0</v>
      </c>
      <c r="AX124" s="30">
        <f t="shared" si="13"/>
        <v>0</v>
      </c>
      <c r="AY124" s="30">
        <f t="shared" si="13"/>
        <v>0</v>
      </c>
      <c r="AZ124" s="30">
        <f t="shared" si="13"/>
        <v>0</v>
      </c>
      <c r="BA124" s="30">
        <f t="shared" si="13"/>
        <v>0</v>
      </c>
      <c r="BB124" s="39">
        <f t="shared" si="12"/>
        <v>0</v>
      </c>
    </row>
    <row r="125" spans="1:54">
      <c r="A125" s="168">
        <v>7005</v>
      </c>
      <c r="B125" s="2">
        <v>148722</v>
      </c>
      <c r="C125" s="2" t="s">
        <v>268</v>
      </c>
      <c r="E125" s="164"/>
      <c r="F125" s="164"/>
      <c r="G125" s="164"/>
      <c r="H125" s="164"/>
      <c r="I125" s="164"/>
      <c r="J125" s="164"/>
      <c r="K125" s="171"/>
      <c r="L125" s="171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47"/>
      <c r="AG125" s="163"/>
      <c r="AH125" s="163"/>
      <c r="AI125" s="163"/>
      <c r="AJ125" s="163"/>
      <c r="AK125" s="163"/>
      <c r="AL125" s="163"/>
      <c r="AM125" s="163"/>
      <c r="AN125" s="227"/>
      <c r="AO125" s="227"/>
      <c r="AP125" s="230"/>
      <c r="AQ125" s="230"/>
      <c r="AR125" s="230"/>
      <c r="AS125" s="166">
        <f t="shared" si="8"/>
        <v>0</v>
      </c>
      <c r="AU125" s="30">
        <f t="shared" si="13"/>
        <v>0</v>
      </c>
      <c r="AV125" s="30">
        <f t="shared" si="13"/>
        <v>0</v>
      </c>
      <c r="AW125" s="30">
        <f t="shared" si="13"/>
        <v>0</v>
      </c>
      <c r="AX125" s="30">
        <f t="shared" si="13"/>
        <v>0</v>
      </c>
      <c r="AY125" s="30">
        <f t="shared" si="13"/>
        <v>0</v>
      </c>
      <c r="AZ125" s="30">
        <f t="shared" si="13"/>
        <v>0</v>
      </c>
      <c r="BA125" s="30">
        <f t="shared" si="13"/>
        <v>0</v>
      </c>
      <c r="BB125" s="39">
        <f t="shared" si="12"/>
        <v>0</v>
      </c>
    </row>
    <row r="126" spans="1:54">
      <c r="A126" s="168">
        <v>2453</v>
      </c>
      <c r="B126" s="2">
        <v>140502</v>
      </c>
      <c r="C126" s="2" t="s">
        <v>269</v>
      </c>
      <c r="E126" s="164"/>
      <c r="F126" s="164"/>
      <c r="G126" s="164"/>
      <c r="H126" s="164"/>
      <c r="I126" s="164"/>
      <c r="J126" s="164"/>
      <c r="K126" s="171"/>
      <c r="L126" s="171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47"/>
      <c r="AG126" s="163"/>
      <c r="AH126" s="163"/>
      <c r="AI126" s="163"/>
      <c r="AJ126" s="163"/>
      <c r="AK126" s="163"/>
      <c r="AL126" s="163"/>
      <c r="AM126" s="163"/>
      <c r="AN126" s="227"/>
      <c r="AO126" s="227"/>
      <c r="AP126" s="230"/>
      <c r="AQ126" s="230"/>
      <c r="AR126" s="230"/>
      <c r="AS126" s="166">
        <f t="shared" si="8"/>
        <v>0</v>
      </c>
      <c r="AU126" s="30">
        <f t="shared" si="13"/>
        <v>0</v>
      </c>
      <c r="AV126" s="30">
        <f t="shared" si="13"/>
        <v>0</v>
      </c>
      <c r="AW126" s="30">
        <f t="shared" si="13"/>
        <v>0</v>
      </c>
      <c r="AX126" s="30">
        <f t="shared" si="13"/>
        <v>0</v>
      </c>
      <c r="AY126" s="30">
        <f t="shared" si="13"/>
        <v>0</v>
      </c>
      <c r="AZ126" s="30">
        <f t="shared" si="13"/>
        <v>0</v>
      </c>
      <c r="BA126" s="30">
        <f t="shared" si="13"/>
        <v>0</v>
      </c>
      <c r="BB126" s="39">
        <f t="shared" si="12"/>
        <v>0</v>
      </c>
    </row>
    <row r="127" spans="1:54">
      <c r="A127" s="168">
        <v>2207</v>
      </c>
      <c r="B127" s="2">
        <v>148653</v>
      </c>
      <c r="C127" s="2" t="s">
        <v>270</v>
      </c>
      <c r="E127" s="164"/>
      <c r="F127" s="164"/>
      <c r="G127" s="164"/>
      <c r="H127" s="164"/>
      <c r="I127" s="164"/>
      <c r="J127" s="164"/>
      <c r="K127" s="171"/>
      <c r="L127" s="171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47"/>
      <c r="AG127" s="163"/>
      <c r="AH127" s="163"/>
      <c r="AI127" s="163"/>
      <c r="AJ127" s="163"/>
      <c r="AK127" s="163"/>
      <c r="AL127" s="163"/>
      <c r="AM127" s="163"/>
      <c r="AN127" s="227"/>
      <c r="AO127" s="227"/>
      <c r="AP127" s="230"/>
      <c r="AQ127" s="230"/>
      <c r="AR127" s="230"/>
      <c r="AS127" s="166">
        <f t="shared" si="8"/>
        <v>0</v>
      </c>
      <c r="AU127" s="30">
        <f t="shared" si="13"/>
        <v>0</v>
      </c>
      <c r="AV127" s="30">
        <f t="shared" si="13"/>
        <v>0</v>
      </c>
      <c r="AW127" s="30">
        <f t="shared" si="13"/>
        <v>0</v>
      </c>
      <c r="AX127" s="30">
        <f t="shared" si="13"/>
        <v>0</v>
      </c>
      <c r="AY127" s="30">
        <f t="shared" si="13"/>
        <v>0</v>
      </c>
      <c r="AZ127" s="30">
        <f t="shared" si="13"/>
        <v>0</v>
      </c>
      <c r="BA127" s="30">
        <f t="shared" si="13"/>
        <v>0</v>
      </c>
      <c r="BB127" s="39">
        <f t="shared" si="12"/>
        <v>0</v>
      </c>
    </row>
    <row r="128" spans="1:54">
      <c r="A128" s="168">
        <v>4029</v>
      </c>
      <c r="B128" s="2">
        <v>145120</v>
      </c>
      <c r="C128" s="2" t="s">
        <v>271</v>
      </c>
      <c r="E128" s="164"/>
      <c r="F128" s="164"/>
      <c r="G128" s="164"/>
      <c r="H128" s="164"/>
      <c r="I128" s="164"/>
      <c r="J128" s="164"/>
      <c r="K128" s="171"/>
      <c r="L128" s="171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47"/>
      <c r="AG128" s="163"/>
      <c r="AH128" s="163"/>
      <c r="AI128" s="163"/>
      <c r="AJ128" s="163"/>
      <c r="AK128" s="163"/>
      <c r="AL128" s="163"/>
      <c r="AM128" s="163"/>
      <c r="AN128" s="227"/>
      <c r="AO128" s="227"/>
      <c r="AP128" s="230"/>
      <c r="AQ128" s="230"/>
      <c r="AR128" s="230"/>
      <c r="AS128" s="166">
        <f t="shared" si="8"/>
        <v>0</v>
      </c>
      <c r="AU128" s="30">
        <f t="shared" si="13"/>
        <v>0</v>
      </c>
      <c r="AV128" s="30">
        <f t="shared" si="13"/>
        <v>0</v>
      </c>
      <c r="AW128" s="30">
        <f t="shared" si="13"/>
        <v>0</v>
      </c>
      <c r="AX128" s="30">
        <f t="shared" si="13"/>
        <v>0</v>
      </c>
      <c r="AY128" s="30">
        <f t="shared" si="13"/>
        <v>0</v>
      </c>
      <c r="AZ128" s="30">
        <f t="shared" si="13"/>
        <v>0</v>
      </c>
      <c r="BA128" s="30">
        <f t="shared" si="13"/>
        <v>0</v>
      </c>
      <c r="BB128" s="39">
        <f t="shared" si="12"/>
        <v>0</v>
      </c>
    </row>
    <row r="129" spans="1:54">
      <c r="A129" s="168">
        <v>2162</v>
      </c>
      <c r="B129" s="2">
        <v>141977</v>
      </c>
      <c r="C129" s="2" t="s">
        <v>272</v>
      </c>
      <c r="E129" s="164"/>
      <c r="F129" s="164"/>
      <c r="G129" s="164"/>
      <c r="H129" s="164"/>
      <c r="I129" s="164"/>
      <c r="J129" s="164"/>
      <c r="K129" s="171"/>
      <c r="L129" s="171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47"/>
      <c r="AG129" s="163"/>
      <c r="AH129" s="163"/>
      <c r="AI129" s="163"/>
      <c r="AJ129" s="163"/>
      <c r="AK129" s="163"/>
      <c r="AL129" s="163"/>
      <c r="AM129" s="163"/>
      <c r="AN129" s="227"/>
      <c r="AO129" s="227"/>
      <c r="AP129" s="230"/>
      <c r="AQ129" s="230"/>
      <c r="AR129" s="230"/>
      <c r="AS129" s="166">
        <f t="shared" si="8"/>
        <v>0</v>
      </c>
      <c r="AU129" s="30">
        <f t="shared" si="13"/>
        <v>0</v>
      </c>
      <c r="AV129" s="30">
        <f t="shared" si="13"/>
        <v>0</v>
      </c>
      <c r="AW129" s="30">
        <f t="shared" si="13"/>
        <v>0</v>
      </c>
      <c r="AX129" s="30">
        <f t="shared" si="13"/>
        <v>0</v>
      </c>
      <c r="AY129" s="30">
        <f t="shared" si="13"/>
        <v>0</v>
      </c>
      <c r="AZ129" s="30">
        <f t="shared" si="13"/>
        <v>0</v>
      </c>
      <c r="BA129" s="30">
        <f t="shared" si="13"/>
        <v>0</v>
      </c>
      <c r="BB129" s="39">
        <f t="shared" si="12"/>
        <v>0</v>
      </c>
    </row>
    <row r="130" spans="1:54">
      <c r="A130" s="168">
        <v>2075</v>
      </c>
      <c r="B130" s="2">
        <v>138998</v>
      </c>
      <c r="C130" s="2" t="s">
        <v>273</v>
      </c>
      <c r="E130" s="164"/>
      <c r="F130" s="164"/>
      <c r="G130" s="164"/>
      <c r="H130" s="164"/>
      <c r="I130" s="164"/>
      <c r="J130" s="164"/>
      <c r="K130" s="171"/>
      <c r="L130" s="171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47"/>
      <c r="AG130" s="163"/>
      <c r="AH130" s="163"/>
      <c r="AI130" s="163"/>
      <c r="AJ130" s="163"/>
      <c r="AK130" s="163"/>
      <c r="AL130" s="163"/>
      <c r="AM130" s="163"/>
      <c r="AN130" s="227"/>
      <c r="AO130" s="227"/>
      <c r="AP130" s="230"/>
      <c r="AQ130" s="230"/>
      <c r="AR130" s="230"/>
      <c r="AS130" s="166">
        <f t="shared" si="8"/>
        <v>0</v>
      </c>
      <c r="AU130" s="30">
        <f t="shared" si="13"/>
        <v>0</v>
      </c>
      <c r="AV130" s="30">
        <f t="shared" si="13"/>
        <v>0</v>
      </c>
      <c r="AW130" s="30">
        <f t="shared" si="13"/>
        <v>0</v>
      </c>
      <c r="AX130" s="30">
        <f t="shared" si="13"/>
        <v>0</v>
      </c>
      <c r="AY130" s="30">
        <f t="shared" si="13"/>
        <v>0</v>
      </c>
      <c r="AZ130" s="30">
        <f t="shared" si="13"/>
        <v>0</v>
      </c>
      <c r="BA130" s="30">
        <f t="shared" si="13"/>
        <v>0</v>
      </c>
      <c r="BB130" s="39">
        <f t="shared" si="12"/>
        <v>0</v>
      </c>
    </row>
    <row r="131" spans="1:54">
      <c r="A131" s="168">
        <v>2132</v>
      </c>
      <c r="B131" s="2">
        <v>146701</v>
      </c>
      <c r="C131" s="2" t="s">
        <v>274</v>
      </c>
      <c r="E131" s="164"/>
      <c r="F131" s="164"/>
      <c r="G131" s="164"/>
      <c r="H131" s="164"/>
      <c r="I131" s="164"/>
      <c r="J131" s="164"/>
      <c r="K131" s="171"/>
      <c r="L131" s="171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47"/>
      <c r="AG131" s="163"/>
      <c r="AH131" s="163"/>
      <c r="AI131" s="163"/>
      <c r="AJ131" s="163"/>
      <c r="AK131" s="163"/>
      <c r="AL131" s="163"/>
      <c r="AM131" s="163"/>
      <c r="AN131" s="227"/>
      <c r="AO131" s="227"/>
      <c r="AP131" s="230"/>
      <c r="AQ131" s="230"/>
      <c r="AR131" s="230"/>
      <c r="AS131" s="166">
        <f t="shared" si="8"/>
        <v>0</v>
      </c>
      <c r="AU131" s="30">
        <f t="shared" si="13"/>
        <v>0</v>
      </c>
      <c r="AV131" s="30">
        <f t="shared" si="13"/>
        <v>0</v>
      </c>
      <c r="AW131" s="30">
        <f t="shared" si="13"/>
        <v>0</v>
      </c>
      <c r="AX131" s="30">
        <f t="shared" si="13"/>
        <v>0</v>
      </c>
      <c r="AY131" s="30">
        <f t="shared" si="13"/>
        <v>0</v>
      </c>
      <c r="AZ131" s="30">
        <f t="shared" si="13"/>
        <v>0</v>
      </c>
      <c r="BA131" s="30">
        <f t="shared" si="13"/>
        <v>0</v>
      </c>
      <c r="BB131" s="39">
        <f t="shared" si="12"/>
        <v>0</v>
      </c>
    </row>
    <row r="132" spans="1:54">
      <c r="A132" s="168">
        <v>3322</v>
      </c>
      <c r="B132" s="2">
        <v>151625</v>
      </c>
      <c r="C132" s="2" t="s">
        <v>11</v>
      </c>
      <c r="E132" s="164"/>
      <c r="F132" s="164"/>
      <c r="G132" s="164"/>
      <c r="H132" s="164"/>
      <c r="I132" s="164"/>
      <c r="J132" s="164"/>
      <c r="K132" s="171"/>
      <c r="L132" s="171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47"/>
      <c r="AG132" s="163"/>
      <c r="AH132" s="163"/>
      <c r="AI132" s="163"/>
      <c r="AJ132" s="163"/>
      <c r="AK132" s="163"/>
      <c r="AL132" s="163"/>
      <c r="AM132" s="163"/>
      <c r="AN132" s="227"/>
      <c r="AO132" s="227"/>
      <c r="AP132" s="230"/>
      <c r="AQ132" s="230"/>
      <c r="AR132" s="230"/>
      <c r="AS132" s="166">
        <f t="shared" si="8"/>
        <v>0</v>
      </c>
      <c r="AU132" s="30">
        <f t="shared" si="13"/>
        <v>0</v>
      </c>
      <c r="AV132" s="30">
        <f t="shared" si="13"/>
        <v>0</v>
      </c>
      <c r="AW132" s="30">
        <f t="shared" si="13"/>
        <v>0</v>
      </c>
      <c r="AX132" s="30">
        <f t="shared" si="13"/>
        <v>0</v>
      </c>
      <c r="AY132" s="30">
        <f t="shared" si="13"/>
        <v>0</v>
      </c>
      <c r="AZ132" s="30">
        <f t="shared" si="13"/>
        <v>0</v>
      </c>
      <c r="BA132" s="30">
        <f t="shared" si="13"/>
        <v>0</v>
      </c>
      <c r="BB132" s="39">
        <f t="shared" si="12"/>
        <v>0</v>
      </c>
    </row>
    <row r="133" spans="1:54">
      <c r="A133" s="168">
        <v>7004</v>
      </c>
      <c r="B133" s="2">
        <v>148225</v>
      </c>
      <c r="C133" s="2" t="s">
        <v>275</v>
      </c>
      <c r="E133" s="164"/>
      <c r="F133" s="164"/>
      <c r="G133" s="164"/>
      <c r="H133" s="164"/>
      <c r="I133" s="164"/>
      <c r="J133" s="164"/>
      <c r="K133" s="171"/>
      <c r="L133" s="171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47"/>
      <c r="AG133" s="163"/>
      <c r="AH133" s="163"/>
      <c r="AI133" s="163"/>
      <c r="AJ133" s="163"/>
      <c r="AK133" s="163"/>
      <c r="AL133" s="163"/>
      <c r="AM133" s="163"/>
      <c r="AN133" s="227"/>
      <c r="AO133" s="227"/>
      <c r="AP133" s="230"/>
      <c r="AQ133" s="230"/>
      <c r="AR133" s="230"/>
      <c r="AS133" s="166">
        <f t="shared" si="8"/>
        <v>0</v>
      </c>
      <c r="AU133" s="30">
        <f t="shared" si="13"/>
        <v>0</v>
      </c>
      <c r="AV133" s="30">
        <f t="shared" si="13"/>
        <v>0</v>
      </c>
      <c r="AW133" s="30">
        <f t="shared" si="13"/>
        <v>0</v>
      </c>
      <c r="AX133" s="30">
        <f t="shared" si="13"/>
        <v>0</v>
      </c>
      <c r="AY133" s="30">
        <f t="shared" si="13"/>
        <v>0</v>
      </c>
      <c r="AZ133" s="30">
        <f t="shared" si="13"/>
        <v>0</v>
      </c>
      <c r="BA133" s="30">
        <f t="shared" si="13"/>
        <v>0</v>
      </c>
      <c r="BB133" s="39">
        <f t="shared" si="12"/>
        <v>0</v>
      </c>
    </row>
    <row r="134" spans="1:54">
      <c r="A134" s="168">
        <v>2463</v>
      </c>
      <c r="B134" s="2">
        <v>139452</v>
      </c>
      <c r="C134" s="2" t="s">
        <v>276</v>
      </c>
      <c r="E134" s="164"/>
      <c r="F134" s="164"/>
      <c r="G134" s="164"/>
      <c r="H134" s="164"/>
      <c r="I134" s="164"/>
      <c r="J134" s="164"/>
      <c r="K134" s="171"/>
      <c r="L134" s="171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47"/>
      <c r="AG134" s="163"/>
      <c r="AH134" s="163"/>
      <c r="AI134" s="163"/>
      <c r="AJ134" s="163"/>
      <c r="AK134" s="163"/>
      <c r="AL134" s="163"/>
      <c r="AM134" s="163"/>
      <c r="AN134" s="227"/>
      <c r="AO134" s="227"/>
      <c r="AP134" s="230"/>
      <c r="AQ134" s="230"/>
      <c r="AR134" s="230"/>
      <c r="AS134" s="166">
        <f t="shared" ref="AS134:AS198" si="14">SUM(E134:AR134)</f>
        <v>0</v>
      </c>
      <c r="AU134" s="30">
        <f t="shared" si="13"/>
        <v>0</v>
      </c>
      <c r="AV134" s="30">
        <f t="shared" si="13"/>
        <v>0</v>
      </c>
      <c r="AW134" s="30">
        <f t="shared" si="13"/>
        <v>0</v>
      </c>
      <c r="AX134" s="30">
        <f t="shared" si="13"/>
        <v>0</v>
      </c>
      <c r="AY134" s="30">
        <f t="shared" si="13"/>
        <v>0</v>
      </c>
      <c r="AZ134" s="30">
        <f t="shared" si="13"/>
        <v>0</v>
      </c>
      <c r="BA134" s="30">
        <f t="shared" si="13"/>
        <v>0</v>
      </c>
      <c r="BB134" s="39">
        <f t="shared" si="12"/>
        <v>0</v>
      </c>
    </row>
    <row r="135" spans="1:54">
      <c r="A135" s="168">
        <v>2100</v>
      </c>
      <c r="B135" s="2">
        <v>139014</v>
      </c>
      <c r="C135" s="2" t="s">
        <v>277</v>
      </c>
      <c r="E135" s="164"/>
      <c r="F135" s="164"/>
      <c r="G135" s="164"/>
      <c r="H135" s="164"/>
      <c r="I135" s="164"/>
      <c r="J135" s="164"/>
      <c r="K135" s="171"/>
      <c r="L135" s="171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47"/>
      <c r="AG135" s="163"/>
      <c r="AH135" s="163"/>
      <c r="AI135" s="163"/>
      <c r="AJ135" s="163"/>
      <c r="AK135" s="163"/>
      <c r="AL135" s="163"/>
      <c r="AM135" s="163"/>
      <c r="AN135" s="227"/>
      <c r="AO135" s="227"/>
      <c r="AP135" s="230"/>
      <c r="AQ135" s="230"/>
      <c r="AR135" s="230"/>
      <c r="AS135" s="166">
        <f t="shared" si="14"/>
        <v>0</v>
      </c>
      <c r="AU135" s="30">
        <f t="shared" si="13"/>
        <v>0</v>
      </c>
      <c r="AV135" s="30">
        <f t="shared" si="13"/>
        <v>0</v>
      </c>
      <c r="AW135" s="30">
        <f t="shared" si="13"/>
        <v>0</v>
      </c>
      <c r="AX135" s="30">
        <f t="shared" si="13"/>
        <v>0</v>
      </c>
      <c r="AY135" s="30">
        <f t="shared" si="13"/>
        <v>0</v>
      </c>
      <c r="AZ135" s="30">
        <f t="shared" si="13"/>
        <v>0</v>
      </c>
      <c r="BA135" s="30">
        <f t="shared" si="13"/>
        <v>0</v>
      </c>
      <c r="BB135" s="39">
        <f t="shared" ref="BB135:BB167" si="15">SUM(AU135:BA135)-AS135</f>
        <v>0</v>
      </c>
    </row>
    <row r="136" spans="1:54">
      <c r="A136" s="168">
        <v>2070</v>
      </c>
      <c r="B136" s="2">
        <v>138864</v>
      </c>
      <c r="C136" s="2" t="s">
        <v>278</v>
      </c>
      <c r="E136" s="164"/>
      <c r="F136" s="164"/>
      <c r="G136" s="164"/>
      <c r="H136" s="164"/>
      <c r="I136" s="164"/>
      <c r="J136" s="164"/>
      <c r="K136" s="171"/>
      <c r="L136" s="171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47"/>
      <c r="AG136" s="163"/>
      <c r="AH136" s="163"/>
      <c r="AI136" s="163"/>
      <c r="AJ136" s="163"/>
      <c r="AK136" s="163"/>
      <c r="AL136" s="163"/>
      <c r="AM136" s="163"/>
      <c r="AN136" s="227"/>
      <c r="AO136" s="227"/>
      <c r="AP136" s="230"/>
      <c r="AQ136" s="230"/>
      <c r="AR136" s="230"/>
      <c r="AS136" s="166">
        <f t="shared" si="14"/>
        <v>0</v>
      </c>
      <c r="AU136" s="30">
        <f t="shared" si="13"/>
        <v>0</v>
      </c>
      <c r="AV136" s="30">
        <f t="shared" si="13"/>
        <v>0</v>
      </c>
      <c r="AW136" s="30">
        <f t="shared" si="13"/>
        <v>0</v>
      </c>
      <c r="AX136" s="30">
        <f t="shared" si="13"/>
        <v>0</v>
      </c>
      <c r="AY136" s="30">
        <f t="shared" si="13"/>
        <v>0</v>
      </c>
      <c r="AZ136" s="30">
        <f t="shared" si="13"/>
        <v>0</v>
      </c>
      <c r="BA136" s="30">
        <f t="shared" si="13"/>
        <v>0</v>
      </c>
      <c r="BB136" s="39">
        <f t="shared" si="15"/>
        <v>0</v>
      </c>
    </row>
    <row r="137" spans="1:54">
      <c r="A137" s="168">
        <v>2078</v>
      </c>
      <c r="B137" s="2">
        <v>139000</v>
      </c>
      <c r="C137" s="2" t="s">
        <v>279</v>
      </c>
      <c r="E137" s="164"/>
      <c r="F137" s="164"/>
      <c r="G137" s="164"/>
      <c r="H137" s="164"/>
      <c r="I137" s="164"/>
      <c r="J137" s="164"/>
      <c r="K137" s="171"/>
      <c r="L137" s="171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47"/>
      <c r="AG137" s="163"/>
      <c r="AH137" s="163"/>
      <c r="AI137" s="163"/>
      <c r="AJ137" s="163"/>
      <c r="AK137" s="163"/>
      <c r="AL137" s="163"/>
      <c r="AM137" s="163"/>
      <c r="AN137" s="227"/>
      <c r="AO137" s="227"/>
      <c r="AP137" s="230"/>
      <c r="AQ137" s="230"/>
      <c r="AR137" s="230"/>
      <c r="AS137" s="166">
        <f t="shared" si="14"/>
        <v>0</v>
      </c>
      <c r="AU137" s="30">
        <f t="shared" ref="AU137:BA163" si="16">SUMIF($E$3:$AR$3,AU$6,$E137:$AR137)</f>
        <v>0</v>
      </c>
      <c r="AV137" s="30">
        <f t="shared" si="16"/>
        <v>0</v>
      </c>
      <c r="AW137" s="30">
        <f t="shared" si="16"/>
        <v>0</v>
      </c>
      <c r="AX137" s="30">
        <f t="shared" si="16"/>
        <v>0</v>
      </c>
      <c r="AY137" s="30">
        <f t="shared" si="16"/>
        <v>0</v>
      </c>
      <c r="AZ137" s="30">
        <f t="shared" si="16"/>
        <v>0</v>
      </c>
      <c r="BA137" s="30">
        <f t="shared" si="16"/>
        <v>0</v>
      </c>
      <c r="BB137" s="39">
        <f t="shared" si="15"/>
        <v>0</v>
      </c>
    </row>
    <row r="138" spans="1:54">
      <c r="A138" s="168">
        <v>2038</v>
      </c>
      <c r="B138" s="2">
        <v>138799</v>
      </c>
      <c r="C138" s="2" t="s">
        <v>280</v>
      </c>
      <c r="E138" s="164"/>
      <c r="F138" s="164"/>
      <c r="G138" s="164"/>
      <c r="H138" s="164"/>
      <c r="I138" s="164"/>
      <c r="J138" s="164"/>
      <c r="K138" s="171"/>
      <c r="L138" s="171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47"/>
      <c r="AG138" s="163"/>
      <c r="AH138" s="163"/>
      <c r="AI138" s="163"/>
      <c r="AJ138" s="163"/>
      <c r="AK138" s="163"/>
      <c r="AL138" s="163"/>
      <c r="AM138" s="163"/>
      <c r="AN138" s="227"/>
      <c r="AO138" s="227"/>
      <c r="AP138" s="230"/>
      <c r="AQ138" s="230"/>
      <c r="AR138" s="230"/>
      <c r="AS138" s="166">
        <f t="shared" si="14"/>
        <v>0</v>
      </c>
      <c r="AU138" s="30">
        <f t="shared" si="16"/>
        <v>0</v>
      </c>
      <c r="AV138" s="30">
        <f t="shared" si="16"/>
        <v>0</v>
      </c>
      <c r="AW138" s="30">
        <f t="shared" si="16"/>
        <v>0</v>
      </c>
      <c r="AX138" s="30">
        <f t="shared" si="16"/>
        <v>0</v>
      </c>
      <c r="AY138" s="30">
        <f t="shared" si="16"/>
        <v>0</v>
      </c>
      <c r="AZ138" s="30">
        <f t="shared" si="16"/>
        <v>0</v>
      </c>
      <c r="BA138" s="30">
        <f t="shared" si="16"/>
        <v>0</v>
      </c>
      <c r="BB138" s="39">
        <f t="shared" si="15"/>
        <v>0</v>
      </c>
    </row>
    <row r="139" spans="1:54">
      <c r="A139" s="168">
        <v>5411</v>
      </c>
      <c r="B139" s="2">
        <v>136406</v>
      </c>
      <c r="C139" s="2" t="s">
        <v>281</v>
      </c>
      <c r="E139" s="164"/>
      <c r="F139" s="164"/>
      <c r="G139" s="164"/>
      <c r="H139" s="164"/>
      <c r="I139" s="164"/>
      <c r="J139" s="164"/>
      <c r="K139" s="171"/>
      <c r="L139" s="171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47"/>
      <c r="AG139" s="163"/>
      <c r="AH139" s="163"/>
      <c r="AI139" s="163"/>
      <c r="AJ139" s="163"/>
      <c r="AK139" s="163"/>
      <c r="AL139" s="163"/>
      <c r="AM139" s="163"/>
      <c r="AN139" s="227"/>
      <c r="AO139" s="227"/>
      <c r="AP139" s="230"/>
      <c r="AQ139" s="230"/>
      <c r="AR139" s="230"/>
      <c r="AS139" s="166">
        <f t="shared" si="14"/>
        <v>0</v>
      </c>
      <c r="AU139" s="30">
        <f t="shared" si="16"/>
        <v>0</v>
      </c>
      <c r="AV139" s="30">
        <f t="shared" si="16"/>
        <v>0</v>
      </c>
      <c r="AW139" s="30">
        <f t="shared" si="16"/>
        <v>0</v>
      </c>
      <c r="AX139" s="30">
        <f t="shared" si="16"/>
        <v>0</v>
      </c>
      <c r="AY139" s="30">
        <f t="shared" si="16"/>
        <v>0</v>
      </c>
      <c r="AZ139" s="30">
        <f t="shared" si="16"/>
        <v>0</v>
      </c>
      <c r="BA139" s="30">
        <f t="shared" si="16"/>
        <v>0</v>
      </c>
      <c r="BB139" s="39">
        <f t="shared" si="15"/>
        <v>0</v>
      </c>
    </row>
    <row r="140" spans="1:54">
      <c r="A140" s="168">
        <v>4004</v>
      </c>
      <c r="B140" s="2">
        <v>138586</v>
      </c>
      <c r="C140" s="2" t="s">
        <v>282</v>
      </c>
      <c r="E140" s="164"/>
      <c r="F140" s="164"/>
      <c r="G140" s="164"/>
      <c r="H140" s="164"/>
      <c r="I140" s="164"/>
      <c r="J140" s="164"/>
      <c r="K140" s="171"/>
      <c r="L140" s="171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47"/>
      <c r="AG140" s="163"/>
      <c r="AH140" s="163"/>
      <c r="AI140" s="163"/>
      <c r="AJ140" s="163"/>
      <c r="AK140" s="163"/>
      <c r="AL140" s="163"/>
      <c r="AM140" s="163"/>
      <c r="AN140" s="227"/>
      <c r="AO140" s="227"/>
      <c r="AP140" s="230"/>
      <c r="AQ140" s="230"/>
      <c r="AR140" s="230"/>
      <c r="AS140" s="166">
        <f t="shared" si="14"/>
        <v>0</v>
      </c>
      <c r="AU140" s="30">
        <f t="shared" si="16"/>
        <v>0</v>
      </c>
      <c r="AV140" s="30">
        <f t="shared" si="16"/>
        <v>0</v>
      </c>
      <c r="AW140" s="30">
        <f t="shared" si="16"/>
        <v>0</v>
      </c>
      <c r="AX140" s="30">
        <f t="shared" si="16"/>
        <v>0</v>
      </c>
      <c r="AY140" s="30">
        <f t="shared" si="16"/>
        <v>0</v>
      </c>
      <c r="AZ140" s="30">
        <f t="shared" si="16"/>
        <v>0</v>
      </c>
      <c r="BA140" s="30">
        <f t="shared" si="16"/>
        <v>0</v>
      </c>
      <c r="BB140" s="39">
        <f t="shared" si="15"/>
        <v>0</v>
      </c>
    </row>
    <row r="141" spans="1:54">
      <c r="A141" s="168">
        <v>2032</v>
      </c>
      <c r="B141" s="2">
        <v>137492</v>
      </c>
      <c r="C141" s="2" t="s">
        <v>283</v>
      </c>
      <c r="E141" s="164"/>
      <c r="F141" s="164"/>
      <c r="G141" s="164"/>
      <c r="H141" s="164"/>
      <c r="I141" s="164"/>
      <c r="J141" s="164"/>
      <c r="K141" s="171"/>
      <c r="L141" s="171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47"/>
      <c r="AG141" s="163"/>
      <c r="AH141" s="163"/>
      <c r="AI141" s="163"/>
      <c r="AJ141" s="163"/>
      <c r="AK141" s="163"/>
      <c r="AL141" s="163"/>
      <c r="AM141" s="163"/>
      <c r="AN141" s="227"/>
      <c r="AO141" s="227"/>
      <c r="AP141" s="230"/>
      <c r="AQ141" s="230"/>
      <c r="AR141" s="230"/>
      <c r="AS141" s="166">
        <f t="shared" si="14"/>
        <v>0</v>
      </c>
      <c r="AU141" s="30">
        <f t="shared" si="16"/>
        <v>0</v>
      </c>
      <c r="AV141" s="30">
        <f t="shared" si="16"/>
        <v>0</v>
      </c>
      <c r="AW141" s="30">
        <f t="shared" si="16"/>
        <v>0</v>
      </c>
      <c r="AX141" s="30">
        <f t="shared" si="16"/>
        <v>0</v>
      </c>
      <c r="AY141" s="30">
        <f t="shared" si="16"/>
        <v>0</v>
      </c>
      <c r="AZ141" s="30">
        <f t="shared" si="16"/>
        <v>0</v>
      </c>
      <c r="BA141" s="30">
        <f t="shared" si="16"/>
        <v>0</v>
      </c>
      <c r="BB141" s="39">
        <f t="shared" si="15"/>
        <v>0</v>
      </c>
    </row>
    <row r="142" spans="1:54">
      <c r="A142" s="168">
        <v>2315</v>
      </c>
      <c r="B142" s="2">
        <v>142358</v>
      </c>
      <c r="C142" s="2" t="s">
        <v>284</v>
      </c>
      <c r="E142" s="164"/>
      <c r="F142" s="164"/>
      <c r="G142" s="164"/>
      <c r="H142" s="164"/>
      <c r="I142" s="164"/>
      <c r="J142" s="164"/>
      <c r="K142" s="171"/>
      <c r="L142" s="171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47"/>
      <c r="AG142" s="163"/>
      <c r="AH142" s="163"/>
      <c r="AI142" s="163"/>
      <c r="AJ142" s="163"/>
      <c r="AK142" s="163"/>
      <c r="AL142" s="163"/>
      <c r="AM142" s="163"/>
      <c r="AN142" s="227"/>
      <c r="AO142" s="227"/>
      <c r="AP142" s="230"/>
      <c r="AQ142" s="230"/>
      <c r="AR142" s="230"/>
      <c r="AS142" s="166">
        <f t="shared" si="14"/>
        <v>0</v>
      </c>
      <c r="AU142" s="30">
        <f t="shared" si="16"/>
        <v>0</v>
      </c>
      <c r="AV142" s="30">
        <f t="shared" si="16"/>
        <v>0</v>
      </c>
      <c r="AW142" s="30">
        <f t="shared" si="16"/>
        <v>0</v>
      </c>
      <c r="AX142" s="30">
        <f t="shared" si="16"/>
        <v>0</v>
      </c>
      <c r="AY142" s="30">
        <f t="shared" si="16"/>
        <v>0</v>
      </c>
      <c r="AZ142" s="30">
        <f t="shared" si="16"/>
        <v>0</v>
      </c>
      <c r="BA142" s="30">
        <f t="shared" si="16"/>
        <v>0</v>
      </c>
      <c r="BB142" s="39">
        <f t="shared" si="15"/>
        <v>0</v>
      </c>
    </row>
    <row r="143" spans="1:54">
      <c r="A143" s="168">
        <v>2263</v>
      </c>
      <c r="B143" s="2">
        <v>142203</v>
      </c>
      <c r="C143" s="2" t="s">
        <v>285</v>
      </c>
      <c r="E143" s="164"/>
      <c r="F143" s="164"/>
      <c r="G143" s="164"/>
      <c r="H143" s="164"/>
      <c r="I143" s="164"/>
      <c r="J143" s="164"/>
      <c r="K143" s="171"/>
      <c r="L143" s="171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47"/>
      <c r="AG143" s="163"/>
      <c r="AH143" s="163"/>
      <c r="AI143" s="163"/>
      <c r="AJ143" s="163"/>
      <c r="AK143" s="163"/>
      <c r="AL143" s="163"/>
      <c r="AM143" s="163"/>
      <c r="AN143" s="227"/>
      <c r="AO143" s="227"/>
      <c r="AP143" s="230"/>
      <c r="AQ143" s="230"/>
      <c r="AR143" s="230"/>
      <c r="AS143" s="166">
        <f t="shared" si="14"/>
        <v>0</v>
      </c>
      <c r="AU143" s="30">
        <f t="shared" si="16"/>
        <v>0</v>
      </c>
      <c r="AV143" s="30">
        <f t="shared" si="16"/>
        <v>0</v>
      </c>
      <c r="AW143" s="30">
        <f t="shared" si="16"/>
        <v>0</v>
      </c>
      <c r="AX143" s="30">
        <f t="shared" si="16"/>
        <v>0</v>
      </c>
      <c r="AY143" s="30">
        <f t="shared" si="16"/>
        <v>0</v>
      </c>
      <c r="AZ143" s="30">
        <f t="shared" si="16"/>
        <v>0</v>
      </c>
      <c r="BA143" s="30">
        <f t="shared" si="16"/>
        <v>0</v>
      </c>
      <c r="BB143" s="39">
        <f t="shared" si="15"/>
        <v>0</v>
      </c>
    </row>
    <row r="144" spans="1:54">
      <c r="A144" s="168">
        <v>2212</v>
      </c>
      <c r="B144" s="2">
        <v>150692</v>
      </c>
      <c r="C144" s="2" t="s">
        <v>286</v>
      </c>
      <c r="E144" s="164"/>
      <c r="F144" s="164"/>
      <c r="G144" s="164"/>
      <c r="H144" s="164"/>
      <c r="I144" s="164"/>
      <c r="J144" s="164"/>
      <c r="K144" s="171"/>
      <c r="L144" s="171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47"/>
      <c r="AG144" s="163"/>
      <c r="AH144" s="163"/>
      <c r="AI144" s="163"/>
      <c r="AJ144" s="163"/>
      <c r="AK144" s="163"/>
      <c r="AL144" s="163"/>
      <c r="AM144" s="163"/>
      <c r="AN144" s="227"/>
      <c r="AO144" s="227"/>
      <c r="AP144" s="230"/>
      <c r="AQ144" s="230"/>
      <c r="AR144" s="230"/>
      <c r="AS144" s="166">
        <f t="shared" si="14"/>
        <v>0</v>
      </c>
      <c r="AU144" s="30">
        <f t="shared" si="16"/>
        <v>0</v>
      </c>
      <c r="AV144" s="30">
        <f t="shared" si="16"/>
        <v>0</v>
      </c>
      <c r="AW144" s="30">
        <f t="shared" si="16"/>
        <v>0</v>
      </c>
      <c r="AX144" s="30">
        <f t="shared" si="16"/>
        <v>0</v>
      </c>
      <c r="AY144" s="30">
        <f t="shared" si="16"/>
        <v>0</v>
      </c>
      <c r="AZ144" s="30">
        <f t="shared" si="16"/>
        <v>0</v>
      </c>
      <c r="BA144" s="30">
        <f t="shared" si="16"/>
        <v>0</v>
      </c>
      <c r="BB144" s="39">
        <f t="shared" si="15"/>
        <v>0</v>
      </c>
    </row>
    <row r="145" spans="1:54">
      <c r="A145" s="168">
        <v>2102</v>
      </c>
      <c r="B145" s="2">
        <v>139120</v>
      </c>
      <c r="C145" s="2" t="s">
        <v>287</v>
      </c>
      <c r="E145" s="164"/>
      <c r="F145" s="164"/>
      <c r="G145" s="164"/>
      <c r="H145" s="164"/>
      <c r="I145" s="164"/>
      <c r="J145" s="164"/>
      <c r="K145" s="171"/>
      <c r="L145" s="171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47"/>
      <c r="AG145" s="163"/>
      <c r="AH145" s="163"/>
      <c r="AI145" s="163"/>
      <c r="AJ145" s="163"/>
      <c r="AK145" s="163"/>
      <c r="AL145" s="163"/>
      <c r="AM145" s="163"/>
      <c r="AN145" s="227"/>
      <c r="AO145" s="227"/>
      <c r="AP145" s="230"/>
      <c r="AQ145" s="230"/>
      <c r="AR145" s="230"/>
      <c r="AS145" s="166">
        <f t="shared" si="14"/>
        <v>0</v>
      </c>
      <c r="AU145" s="30">
        <f t="shared" si="16"/>
        <v>0</v>
      </c>
      <c r="AV145" s="30">
        <f t="shared" si="16"/>
        <v>0</v>
      </c>
      <c r="AW145" s="30">
        <f t="shared" si="16"/>
        <v>0</v>
      </c>
      <c r="AX145" s="30">
        <f t="shared" si="16"/>
        <v>0</v>
      </c>
      <c r="AY145" s="30">
        <f t="shared" si="16"/>
        <v>0</v>
      </c>
      <c r="AZ145" s="30">
        <f t="shared" si="16"/>
        <v>0</v>
      </c>
      <c r="BA145" s="30">
        <f t="shared" si="16"/>
        <v>0</v>
      </c>
      <c r="BB145" s="39">
        <f t="shared" si="15"/>
        <v>0</v>
      </c>
    </row>
    <row r="146" spans="1:54">
      <c r="A146" s="168">
        <v>2107</v>
      </c>
      <c r="B146" s="2">
        <v>139129</v>
      </c>
      <c r="C146" s="2" t="s">
        <v>288</v>
      </c>
      <c r="E146" s="164"/>
      <c r="F146" s="164"/>
      <c r="G146" s="164"/>
      <c r="H146" s="164"/>
      <c r="I146" s="164"/>
      <c r="J146" s="164"/>
      <c r="K146" s="171"/>
      <c r="L146" s="171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47"/>
      <c r="AG146" s="163"/>
      <c r="AH146" s="163"/>
      <c r="AI146" s="163"/>
      <c r="AJ146" s="163"/>
      <c r="AK146" s="163"/>
      <c r="AL146" s="163"/>
      <c r="AM146" s="163"/>
      <c r="AN146" s="227"/>
      <c r="AO146" s="227"/>
      <c r="AP146" s="230"/>
      <c r="AQ146" s="230"/>
      <c r="AR146" s="230"/>
      <c r="AS146" s="166">
        <f t="shared" si="14"/>
        <v>0</v>
      </c>
      <c r="AU146" s="30">
        <f t="shared" si="16"/>
        <v>0</v>
      </c>
      <c r="AV146" s="30">
        <f t="shared" si="16"/>
        <v>0</v>
      </c>
      <c r="AW146" s="30">
        <f t="shared" si="16"/>
        <v>0</v>
      </c>
      <c r="AX146" s="30">
        <f t="shared" si="16"/>
        <v>0</v>
      </c>
      <c r="AY146" s="30">
        <f t="shared" si="16"/>
        <v>0</v>
      </c>
      <c r="AZ146" s="30">
        <f t="shared" si="16"/>
        <v>0</v>
      </c>
      <c r="BA146" s="30">
        <f t="shared" si="16"/>
        <v>0</v>
      </c>
      <c r="BB146" s="39">
        <f t="shared" si="15"/>
        <v>0</v>
      </c>
    </row>
    <row r="147" spans="1:54">
      <c r="A147" s="168">
        <v>2117</v>
      </c>
      <c r="B147" s="2">
        <v>139242</v>
      </c>
      <c r="C147" s="2" t="s">
        <v>289</v>
      </c>
      <c r="E147" s="164"/>
      <c r="F147" s="164"/>
      <c r="G147" s="164"/>
      <c r="H147" s="164"/>
      <c r="I147" s="164"/>
      <c r="J147" s="164"/>
      <c r="K147" s="171"/>
      <c r="L147" s="171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47"/>
      <c r="AG147" s="163"/>
      <c r="AH147" s="163"/>
      <c r="AI147" s="163"/>
      <c r="AJ147" s="163"/>
      <c r="AK147" s="163"/>
      <c r="AL147" s="163"/>
      <c r="AM147" s="163"/>
      <c r="AN147" s="227"/>
      <c r="AO147" s="227"/>
      <c r="AP147" s="230"/>
      <c r="AQ147" s="230"/>
      <c r="AR147" s="230"/>
      <c r="AS147" s="166">
        <f t="shared" si="14"/>
        <v>0</v>
      </c>
      <c r="AU147" s="30">
        <f t="shared" si="16"/>
        <v>0</v>
      </c>
      <c r="AV147" s="30">
        <f t="shared" si="16"/>
        <v>0</v>
      </c>
      <c r="AW147" s="30">
        <f t="shared" si="16"/>
        <v>0</v>
      </c>
      <c r="AX147" s="30">
        <f t="shared" si="16"/>
        <v>0</v>
      </c>
      <c r="AY147" s="30">
        <f t="shared" si="16"/>
        <v>0</v>
      </c>
      <c r="AZ147" s="30">
        <f t="shared" si="16"/>
        <v>0</v>
      </c>
      <c r="BA147" s="30">
        <f t="shared" si="16"/>
        <v>0</v>
      </c>
      <c r="BB147" s="39">
        <f t="shared" si="15"/>
        <v>0</v>
      </c>
    </row>
    <row r="148" spans="1:54">
      <c r="A148" s="168">
        <v>2141</v>
      </c>
      <c r="B148" s="2">
        <v>140161</v>
      </c>
      <c r="C148" s="2" t="s">
        <v>290</v>
      </c>
      <c r="E148" s="164"/>
      <c r="F148" s="164"/>
      <c r="G148" s="164"/>
      <c r="H148" s="164"/>
      <c r="I148" s="164"/>
      <c r="J148" s="164"/>
      <c r="K148" s="171"/>
      <c r="L148" s="171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47"/>
      <c r="AG148" s="163"/>
      <c r="AH148" s="163"/>
      <c r="AI148" s="163"/>
      <c r="AJ148" s="163"/>
      <c r="AK148" s="163"/>
      <c r="AL148" s="163"/>
      <c r="AM148" s="163"/>
      <c r="AN148" s="227"/>
      <c r="AO148" s="227"/>
      <c r="AP148" s="230"/>
      <c r="AQ148" s="230"/>
      <c r="AR148" s="230"/>
      <c r="AS148" s="166">
        <f t="shared" si="14"/>
        <v>0</v>
      </c>
      <c r="AU148" s="30">
        <f t="shared" si="16"/>
        <v>0</v>
      </c>
      <c r="AV148" s="30">
        <f t="shared" si="16"/>
        <v>0</v>
      </c>
      <c r="AW148" s="30">
        <f t="shared" si="16"/>
        <v>0</v>
      </c>
      <c r="AX148" s="30">
        <f t="shared" si="16"/>
        <v>0</v>
      </c>
      <c r="AY148" s="30">
        <f t="shared" si="16"/>
        <v>0</v>
      </c>
      <c r="AZ148" s="30">
        <f t="shared" si="16"/>
        <v>0</v>
      </c>
      <c r="BA148" s="30">
        <f t="shared" si="16"/>
        <v>0</v>
      </c>
      <c r="BB148" s="39">
        <f t="shared" si="15"/>
        <v>0</v>
      </c>
    </row>
    <row r="149" spans="1:54">
      <c r="A149" s="168">
        <v>2110</v>
      </c>
      <c r="B149" s="2">
        <v>139214</v>
      </c>
      <c r="C149" s="2" t="s">
        <v>291</v>
      </c>
      <c r="E149" s="164"/>
      <c r="F149" s="164"/>
      <c r="G149" s="164"/>
      <c r="H149" s="164"/>
      <c r="I149" s="164"/>
      <c r="J149" s="164"/>
      <c r="K149" s="171"/>
      <c r="L149" s="171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47"/>
      <c r="AG149" s="163"/>
      <c r="AH149" s="163"/>
      <c r="AI149" s="163"/>
      <c r="AJ149" s="163"/>
      <c r="AK149" s="163"/>
      <c r="AL149" s="163"/>
      <c r="AM149" s="163"/>
      <c r="AN149" s="227"/>
      <c r="AO149" s="227"/>
      <c r="AP149" s="230"/>
      <c r="AQ149" s="230"/>
      <c r="AR149" s="230"/>
      <c r="AS149" s="166">
        <f t="shared" si="14"/>
        <v>0</v>
      </c>
      <c r="AU149" s="30">
        <f t="shared" si="16"/>
        <v>0</v>
      </c>
      <c r="AV149" s="30">
        <f t="shared" si="16"/>
        <v>0</v>
      </c>
      <c r="AW149" s="30">
        <f t="shared" si="16"/>
        <v>0</v>
      </c>
      <c r="AX149" s="30">
        <f t="shared" si="16"/>
        <v>0</v>
      </c>
      <c r="AY149" s="30">
        <f t="shared" si="16"/>
        <v>0</v>
      </c>
      <c r="AZ149" s="30">
        <f t="shared" si="16"/>
        <v>0</v>
      </c>
      <c r="BA149" s="30">
        <f t="shared" si="16"/>
        <v>0</v>
      </c>
      <c r="BB149" s="39">
        <f t="shared" si="15"/>
        <v>0</v>
      </c>
    </row>
    <row r="150" spans="1:54">
      <c r="A150" s="168">
        <v>2103</v>
      </c>
      <c r="B150" s="2">
        <v>139125</v>
      </c>
      <c r="C150" s="2" t="s">
        <v>292</v>
      </c>
      <c r="E150" s="164"/>
      <c r="F150" s="164"/>
      <c r="G150" s="164"/>
      <c r="H150" s="164"/>
      <c r="I150" s="164"/>
      <c r="J150" s="164"/>
      <c r="K150" s="171"/>
      <c r="L150" s="171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47"/>
      <c r="AG150" s="163"/>
      <c r="AH150" s="163"/>
      <c r="AI150" s="163"/>
      <c r="AJ150" s="163"/>
      <c r="AK150" s="163"/>
      <c r="AL150" s="163"/>
      <c r="AM150" s="163"/>
      <c r="AN150" s="227"/>
      <c r="AO150" s="227"/>
      <c r="AP150" s="230"/>
      <c r="AQ150" s="230"/>
      <c r="AR150" s="230"/>
      <c r="AS150" s="166">
        <f t="shared" si="14"/>
        <v>0</v>
      </c>
      <c r="AU150" s="30">
        <f t="shared" si="16"/>
        <v>0</v>
      </c>
      <c r="AV150" s="30">
        <f t="shared" si="16"/>
        <v>0</v>
      </c>
      <c r="AW150" s="30">
        <f t="shared" si="16"/>
        <v>0</v>
      </c>
      <c r="AX150" s="30">
        <f t="shared" si="16"/>
        <v>0</v>
      </c>
      <c r="AY150" s="30">
        <f t="shared" si="16"/>
        <v>0</v>
      </c>
      <c r="AZ150" s="30">
        <f t="shared" si="16"/>
        <v>0</v>
      </c>
      <c r="BA150" s="30">
        <f t="shared" si="16"/>
        <v>0</v>
      </c>
      <c r="BB150" s="39">
        <f t="shared" si="15"/>
        <v>0</v>
      </c>
    </row>
    <row r="151" spans="1:54">
      <c r="A151" s="168">
        <v>2221</v>
      </c>
      <c r="B151" s="2">
        <v>150894</v>
      </c>
      <c r="C151" s="2" t="s">
        <v>293</v>
      </c>
      <c r="E151" s="164"/>
      <c r="F151" s="164"/>
      <c r="G151" s="164"/>
      <c r="H151" s="164"/>
      <c r="I151" s="164"/>
      <c r="J151" s="164"/>
      <c r="K151" s="171"/>
      <c r="L151" s="171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47"/>
      <c r="AG151" s="163"/>
      <c r="AH151" s="163"/>
      <c r="AI151" s="163"/>
      <c r="AJ151" s="163"/>
      <c r="AK151" s="163"/>
      <c r="AL151" s="163"/>
      <c r="AM151" s="163"/>
      <c r="AN151" s="227"/>
      <c r="AO151" s="227"/>
      <c r="AP151" s="230"/>
      <c r="AQ151" s="230"/>
      <c r="AR151" s="230"/>
      <c r="AS151" s="166">
        <f t="shared" si="14"/>
        <v>0</v>
      </c>
      <c r="AU151" s="30">
        <f t="shared" si="16"/>
        <v>0</v>
      </c>
      <c r="AV151" s="30">
        <f t="shared" si="16"/>
        <v>0</v>
      </c>
      <c r="AW151" s="30">
        <f t="shared" si="16"/>
        <v>0</v>
      </c>
      <c r="AX151" s="30">
        <f t="shared" si="16"/>
        <v>0</v>
      </c>
      <c r="AY151" s="30">
        <f t="shared" si="16"/>
        <v>0</v>
      </c>
      <c r="AZ151" s="30">
        <f t="shared" si="16"/>
        <v>0</v>
      </c>
      <c r="BA151" s="30">
        <f t="shared" si="16"/>
        <v>0</v>
      </c>
      <c r="BB151" s="39">
        <f t="shared" si="15"/>
        <v>0</v>
      </c>
    </row>
    <row r="152" spans="1:54">
      <c r="A152" s="168">
        <v>2105</v>
      </c>
      <c r="B152" s="2">
        <v>139128</v>
      </c>
      <c r="C152" s="2" t="s">
        <v>294</v>
      </c>
      <c r="E152" s="164"/>
      <c r="F152" s="164"/>
      <c r="G152" s="164"/>
      <c r="H152" s="164"/>
      <c r="I152" s="164"/>
      <c r="J152" s="164"/>
      <c r="K152" s="171"/>
      <c r="L152" s="171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47"/>
      <c r="AG152" s="163"/>
      <c r="AH152" s="163"/>
      <c r="AI152" s="163"/>
      <c r="AJ152" s="163"/>
      <c r="AK152" s="163"/>
      <c r="AL152" s="163"/>
      <c r="AM152" s="163"/>
      <c r="AN152" s="227"/>
      <c r="AO152" s="227"/>
      <c r="AP152" s="230"/>
      <c r="AQ152" s="230"/>
      <c r="AR152" s="230"/>
      <c r="AS152" s="166">
        <f t="shared" si="14"/>
        <v>0</v>
      </c>
      <c r="AU152" s="30">
        <f t="shared" si="16"/>
        <v>0</v>
      </c>
      <c r="AV152" s="30">
        <f t="shared" si="16"/>
        <v>0</v>
      </c>
      <c r="AW152" s="30">
        <f t="shared" si="16"/>
        <v>0</v>
      </c>
      <c r="AX152" s="30">
        <f t="shared" si="16"/>
        <v>0</v>
      </c>
      <c r="AY152" s="30">
        <f t="shared" si="16"/>
        <v>0</v>
      </c>
      <c r="AZ152" s="30">
        <f t="shared" si="16"/>
        <v>0</v>
      </c>
      <c r="BA152" s="30">
        <f t="shared" si="16"/>
        <v>0</v>
      </c>
      <c r="BB152" s="39">
        <f t="shared" si="15"/>
        <v>0</v>
      </c>
    </row>
    <row r="153" spans="1:54">
      <c r="A153" s="2">
        <v>7007</v>
      </c>
      <c r="B153" s="2">
        <v>151642</v>
      </c>
      <c r="C153" s="168" t="s">
        <v>405</v>
      </c>
      <c r="E153" s="164"/>
      <c r="F153" s="164"/>
      <c r="G153" s="164"/>
      <c r="H153" s="164"/>
      <c r="I153" s="164"/>
      <c r="J153" s="164"/>
      <c r="K153" s="171"/>
      <c r="L153" s="171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47"/>
      <c r="AG153" s="163"/>
      <c r="AH153" s="163"/>
      <c r="AI153" s="163"/>
      <c r="AJ153" s="163"/>
      <c r="AK153" s="163"/>
      <c r="AL153" s="163"/>
      <c r="AM153" s="163"/>
      <c r="AN153" s="227"/>
      <c r="AO153" s="227"/>
      <c r="AP153" s="230"/>
      <c r="AQ153" s="230"/>
      <c r="AR153" s="230"/>
      <c r="AS153" s="166"/>
      <c r="AU153" s="30"/>
      <c r="AV153" s="30"/>
      <c r="AW153" s="30"/>
      <c r="AX153" s="30"/>
      <c r="AY153" s="30"/>
      <c r="AZ153" s="30"/>
      <c r="BA153" s="30"/>
      <c r="BB153" s="39"/>
    </row>
    <row r="154" spans="1:54">
      <c r="A154" s="168">
        <v>2206</v>
      </c>
      <c r="B154" s="2">
        <v>147758</v>
      </c>
      <c r="C154" s="2" t="s">
        <v>295</v>
      </c>
      <c r="E154" s="164"/>
      <c r="F154" s="164"/>
      <c r="G154" s="164"/>
      <c r="H154" s="164"/>
      <c r="I154" s="164"/>
      <c r="J154" s="164"/>
      <c r="K154" s="171"/>
      <c r="L154" s="171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47"/>
      <c r="AG154" s="163"/>
      <c r="AH154" s="163"/>
      <c r="AI154" s="163"/>
      <c r="AJ154" s="163"/>
      <c r="AK154" s="163"/>
      <c r="AL154" s="163"/>
      <c r="AM154" s="163"/>
      <c r="AN154" s="227"/>
      <c r="AO154" s="227"/>
      <c r="AP154" s="230"/>
      <c r="AQ154" s="230"/>
      <c r="AR154" s="230"/>
      <c r="AS154" s="166">
        <f t="shared" si="14"/>
        <v>0</v>
      </c>
      <c r="AU154" s="30">
        <f t="shared" si="16"/>
        <v>0</v>
      </c>
      <c r="AV154" s="30">
        <f t="shared" si="16"/>
        <v>0</v>
      </c>
      <c r="AW154" s="30">
        <f t="shared" si="16"/>
        <v>0</v>
      </c>
      <c r="AX154" s="30">
        <f t="shared" si="16"/>
        <v>0</v>
      </c>
      <c r="AY154" s="30">
        <f t="shared" si="16"/>
        <v>0</v>
      </c>
      <c r="AZ154" s="30">
        <f t="shared" si="16"/>
        <v>0</v>
      </c>
      <c r="BA154" s="30">
        <f t="shared" si="16"/>
        <v>0</v>
      </c>
      <c r="BB154" s="39">
        <f t="shared" si="15"/>
        <v>0</v>
      </c>
    </row>
    <row r="155" spans="1:54">
      <c r="A155" s="168">
        <v>3374</v>
      </c>
      <c r="B155" s="2">
        <v>141484</v>
      </c>
      <c r="C155" s="2" t="s">
        <v>296</v>
      </c>
      <c r="E155" s="164"/>
      <c r="F155" s="164"/>
      <c r="G155" s="164"/>
      <c r="H155" s="164"/>
      <c r="I155" s="164"/>
      <c r="J155" s="164"/>
      <c r="K155" s="171"/>
      <c r="L155" s="171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47"/>
      <c r="AG155" s="163"/>
      <c r="AH155" s="163"/>
      <c r="AI155" s="163"/>
      <c r="AJ155" s="163"/>
      <c r="AK155" s="163"/>
      <c r="AL155" s="163"/>
      <c r="AM155" s="163"/>
      <c r="AN155" s="227"/>
      <c r="AO155" s="227"/>
      <c r="AP155" s="230"/>
      <c r="AQ155" s="230"/>
      <c r="AR155" s="230"/>
      <c r="AS155" s="166">
        <f t="shared" si="14"/>
        <v>0</v>
      </c>
      <c r="AU155" s="30">
        <f t="shared" si="16"/>
        <v>0</v>
      </c>
      <c r="AV155" s="30">
        <f t="shared" si="16"/>
        <v>0</v>
      </c>
      <c r="AW155" s="30">
        <f t="shared" si="16"/>
        <v>0</v>
      </c>
      <c r="AX155" s="30">
        <f t="shared" si="16"/>
        <v>0</v>
      </c>
      <c r="AY155" s="30">
        <f t="shared" si="16"/>
        <v>0</v>
      </c>
      <c r="AZ155" s="30">
        <f t="shared" si="16"/>
        <v>0</v>
      </c>
      <c r="BA155" s="30">
        <f t="shared" si="16"/>
        <v>0</v>
      </c>
      <c r="BB155" s="39">
        <f t="shared" si="15"/>
        <v>0</v>
      </c>
    </row>
    <row r="156" spans="1:54">
      <c r="A156" s="168">
        <v>3357</v>
      </c>
      <c r="B156" s="2">
        <v>148082</v>
      </c>
      <c r="C156" s="2" t="s">
        <v>297</v>
      </c>
      <c r="E156" s="164"/>
      <c r="F156" s="164"/>
      <c r="G156" s="164"/>
      <c r="H156" s="164"/>
      <c r="I156" s="164"/>
      <c r="J156" s="164"/>
      <c r="K156" s="171"/>
      <c r="L156" s="171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47"/>
      <c r="AG156" s="163"/>
      <c r="AH156" s="163"/>
      <c r="AI156" s="163"/>
      <c r="AJ156" s="163"/>
      <c r="AK156" s="163"/>
      <c r="AL156" s="163"/>
      <c r="AM156" s="163"/>
      <c r="AN156" s="227"/>
      <c r="AO156" s="227"/>
      <c r="AP156" s="230"/>
      <c r="AQ156" s="230"/>
      <c r="AR156" s="230"/>
      <c r="AS156" s="166">
        <f t="shared" si="14"/>
        <v>0</v>
      </c>
      <c r="AU156" s="30">
        <f t="shared" si="16"/>
        <v>0</v>
      </c>
      <c r="AV156" s="30">
        <f t="shared" si="16"/>
        <v>0</v>
      </c>
      <c r="AW156" s="30">
        <f t="shared" si="16"/>
        <v>0</v>
      </c>
      <c r="AX156" s="30">
        <f t="shared" si="16"/>
        <v>0</v>
      </c>
      <c r="AY156" s="30">
        <f t="shared" si="16"/>
        <v>0</v>
      </c>
      <c r="AZ156" s="30">
        <f t="shared" si="16"/>
        <v>0</v>
      </c>
      <c r="BA156" s="30">
        <f t="shared" si="16"/>
        <v>0</v>
      </c>
      <c r="BB156" s="39">
        <f t="shared" si="15"/>
        <v>0</v>
      </c>
    </row>
    <row r="157" spans="1:54">
      <c r="A157" s="168">
        <v>2021</v>
      </c>
      <c r="B157" s="2">
        <v>150148</v>
      </c>
      <c r="C157" s="2" t="s">
        <v>298</v>
      </c>
      <c r="E157" s="164"/>
      <c r="F157" s="164"/>
      <c r="G157" s="164"/>
      <c r="H157" s="164"/>
      <c r="I157" s="164"/>
      <c r="J157" s="164"/>
      <c r="K157" s="171"/>
      <c r="L157" s="171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47"/>
      <c r="AG157" s="163"/>
      <c r="AH157" s="163"/>
      <c r="AI157" s="163"/>
      <c r="AJ157" s="163"/>
      <c r="AK157" s="163"/>
      <c r="AL157" s="163"/>
      <c r="AM157" s="163"/>
      <c r="AN157" s="227"/>
      <c r="AO157" s="227"/>
      <c r="AP157" s="230"/>
      <c r="AQ157" s="230"/>
      <c r="AR157" s="230"/>
      <c r="AS157" s="166">
        <f t="shared" si="14"/>
        <v>0</v>
      </c>
      <c r="AU157" s="30">
        <f t="shared" si="16"/>
        <v>0</v>
      </c>
      <c r="AV157" s="30">
        <f t="shared" si="16"/>
        <v>0</v>
      </c>
      <c r="AW157" s="30">
        <f t="shared" si="16"/>
        <v>0</v>
      </c>
      <c r="AX157" s="30">
        <f t="shared" si="16"/>
        <v>0</v>
      </c>
      <c r="AY157" s="30">
        <f t="shared" si="16"/>
        <v>0</v>
      </c>
      <c r="AZ157" s="30">
        <f t="shared" si="16"/>
        <v>0</v>
      </c>
      <c r="BA157" s="30">
        <f t="shared" si="16"/>
        <v>0</v>
      </c>
      <c r="BB157" s="39">
        <f t="shared" si="15"/>
        <v>0</v>
      </c>
    </row>
    <row r="158" spans="1:54">
      <c r="A158" s="168">
        <v>2149</v>
      </c>
      <c r="B158" s="2">
        <v>150639</v>
      </c>
      <c r="C158" s="2" t="s">
        <v>124</v>
      </c>
      <c r="E158" s="164"/>
      <c r="F158" s="164"/>
      <c r="G158" s="164"/>
      <c r="H158" s="164"/>
      <c r="I158" s="164"/>
      <c r="J158" s="164"/>
      <c r="K158" s="171"/>
      <c r="L158" s="171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47"/>
      <c r="AG158" s="163"/>
      <c r="AH158" s="163"/>
      <c r="AI158" s="163"/>
      <c r="AJ158" s="163"/>
      <c r="AK158" s="163"/>
      <c r="AL158" s="163"/>
      <c r="AM158" s="163"/>
      <c r="AN158" s="227"/>
      <c r="AO158" s="227"/>
      <c r="AP158" s="230"/>
      <c r="AQ158" s="230"/>
      <c r="AR158" s="230"/>
      <c r="AS158" s="166">
        <f t="shared" si="14"/>
        <v>0</v>
      </c>
      <c r="AU158" s="30">
        <f t="shared" si="16"/>
        <v>0</v>
      </c>
      <c r="AV158" s="30">
        <f t="shared" si="16"/>
        <v>0</v>
      </c>
      <c r="AW158" s="30">
        <f t="shared" si="16"/>
        <v>0</v>
      </c>
      <c r="AX158" s="30">
        <f t="shared" si="16"/>
        <v>0</v>
      </c>
      <c r="AY158" s="30">
        <f t="shared" si="16"/>
        <v>0</v>
      </c>
      <c r="AZ158" s="30">
        <f t="shared" si="16"/>
        <v>0</v>
      </c>
      <c r="BA158" s="30">
        <f t="shared" si="16"/>
        <v>0</v>
      </c>
      <c r="BB158" s="39">
        <f t="shared" si="15"/>
        <v>0</v>
      </c>
    </row>
    <row r="159" spans="1:54">
      <c r="A159" s="168">
        <v>2458</v>
      </c>
      <c r="B159" s="2">
        <v>139162</v>
      </c>
      <c r="C159" s="2" t="s">
        <v>299</v>
      </c>
      <c r="E159" s="164"/>
      <c r="F159" s="164"/>
      <c r="G159" s="164"/>
      <c r="H159" s="164"/>
      <c r="I159" s="164"/>
      <c r="J159" s="164"/>
      <c r="K159" s="171"/>
      <c r="L159" s="171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47"/>
      <c r="AG159" s="163"/>
      <c r="AH159" s="163"/>
      <c r="AI159" s="163"/>
      <c r="AJ159" s="163"/>
      <c r="AK159" s="163"/>
      <c r="AL159" s="163"/>
      <c r="AM159" s="163"/>
      <c r="AN159" s="227"/>
      <c r="AO159" s="227"/>
      <c r="AP159" s="230"/>
      <c r="AQ159" s="230"/>
      <c r="AR159" s="230"/>
      <c r="AS159" s="166">
        <f t="shared" si="14"/>
        <v>0</v>
      </c>
      <c r="AU159" s="30">
        <f t="shared" si="16"/>
        <v>0</v>
      </c>
      <c r="AV159" s="30">
        <f t="shared" si="16"/>
        <v>0</v>
      </c>
      <c r="AW159" s="30">
        <f t="shared" si="16"/>
        <v>0</v>
      </c>
      <c r="AX159" s="30">
        <f t="shared" si="16"/>
        <v>0</v>
      </c>
      <c r="AY159" s="30">
        <f t="shared" si="16"/>
        <v>0</v>
      </c>
      <c r="AZ159" s="30">
        <f t="shared" si="16"/>
        <v>0</v>
      </c>
      <c r="BA159" s="30">
        <f t="shared" si="16"/>
        <v>0</v>
      </c>
      <c r="BB159" s="39">
        <f t="shared" si="15"/>
        <v>0</v>
      </c>
    </row>
    <row r="160" spans="1:54">
      <c r="A160" s="168">
        <v>2452</v>
      </c>
      <c r="B160" s="2">
        <v>139631</v>
      </c>
      <c r="C160" s="2" t="s">
        <v>300</v>
      </c>
      <c r="E160" s="164"/>
      <c r="F160" s="164"/>
      <c r="G160" s="164"/>
      <c r="H160" s="164"/>
      <c r="I160" s="164"/>
      <c r="J160" s="164"/>
      <c r="K160" s="171"/>
      <c r="L160" s="171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47"/>
      <c r="AG160" s="163"/>
      <c r="AH160" s="163"/>
      <c r="AI160" s="163"/>
      <c r="AJ160" s="163"/>
      <c r="AK160" s="163"/>
      <c r="AL160" s="163"/>
      <c r="AM160" s="163"/>
      <c r="AN160" s="227"/>
      <c r="AO160" s="227"/>
      <c r="AP160" s="230"/>
      <c r="AQ160" s="230"/>
      <c r="AR160" s="230"/>
      <c r="AS160" s="166">
        <f t="shared" si="14"/>
        <v>0</v>
      </c>
      <c r="AU160" s="30">
        <f t="shared" si="16"/>
        <v>0</v>
      </c>
      <c r="AV160" s="30">
        <f t="shared" si="16"/>
        <v>0</v>
      </c>
      <c r="AW160" s="30">
        <f t="shared" si="16"/>
        <v>0</v>
      </c>
      <c r="AX160" s="30">
        <f t="shared" si="16"/>
        <v>0</v>
      </c>
      <c r="AY160" s="30">
        <f t="shared" si="16"/>
        <v>0</v>
      </c>
      <c r="AZ160" s="30">
        <f t="shared" si="16"/>
        <v>0</v>
      </c>
      <c r="BA160" s="30">
        <f t="shared" si="16"/>
        <v>0</v>
      </c>
      <c r="BB160" s="39">
        <f t="shared" si="15"/>
        <v>0</v>
      </c>
    </row>
    <row r="161" spans="1:54">
      <c r="A161" s="168">
        <v>2057</v>
      </c>
      <c r="B161" s="2">
        <v>138410</v>
      </c>
      <c r="C161" s="2" t="s">
        <v>301</v>
      </c>
      <c r="E161" s="164"/>
      <c r="F161" s="164"/>
      <c r="G161" s="164"/>
      <c r="H161" s="164"/>
      <c r="I161" s="164"/>
      <c r="J161" s="164"/>
      <c r="K161" s="171"/>
      <c r="L161" s="171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47"/>
      <c r="AG161" s="163"/>
      <c r="AH161" s="163"/>
      <c r="AI161" s="163"/>
      <c r="AJ161" s="163"/>
      <c r="AK161" s="163"/>
      <c r="AL161" s="163"/>
      <c r="AM161" s="163"/>
      <c r="AN161" s="227"/>
      <c r="AO161" s="227"/>
      <c r="AP161" s="230"/>
      <c r="AQ161" s="230"/>
      <c r="AR161" s="230"/>
      <c r="AS161" s="166">
        <f t="shared" si="14"/>
        <v>0</v>
      </c>
      <c r="AU161" s="30">
        <f t="shared" si="16"/>
        <v>0</v>
      </c>
      <c r="AV161" s="30">
        <f t="shared" si="16"/>
        <v>0</v>
      </c>
      <c r="AW161" s="30">
        <f t="shared" si="16"/>
        <v>0</v>
      </c>
      <c r="AX161" s="30">
        <f t="shared" si="16"/>
        <v>0</v>
      </c>
      <c r="AY161" s="30">
        <f t="shared" si="16"/>
        <v>0</v>
      </c>
      <c r="AZ161" s="30">
        <f t="shared" si="16"/>
        <v>0</v>
      </c>
      <c r="BA161" s="30">
        <f t="shared" si="16"/>
        <v>0</v>
      </c>
      <c r="BB161" s="39">
        <f t="shared" si="15"/>
        <v>0</v>
      </c>
    </row>
    <row r="162" spans="1:54">
      <c r="A162" s="168">
        <v>4331</v>
      </c>
      <c r="B162" s="2">
        <v>137053</v>
      </c>
      <c r="C162" s="2" t="s">
        <v>302</v>
      </c>
      <c r="E162" s="164"/>
      <c r="F162" s="164"/>
      <c r="G162" s="164"/>
      <c r="H162" s="164"/>
      <c r="I162" s="164"/>
      <c r="J162" s="164"/>
      <c r="K162" s="171"/>
      <c r="L162" s="171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47"/>
      <c r="AG162" s="163"/>
      <c r="AH162" s="163"/>
      <c r="AI162" s="163"/>
      <c r="AJ162" s="163"/>
      <c r="AK162" s="163"/>
      <c r="AL162" s="163"/>
      <c r="AM162" s="163"/>
      <c r="AN162" s="227"/>
      <c r="AO162" s="227"/>
      <c r="AP162" s="230"/>
      <c r="AQ162" s="230"/>
      <c r="AR162" s="230"/>
      <c r="AS162" s="166">
        <f t="shared" si="14"/>
        <v>0</v>
      </c>
      <c r="AU162" s="30">
        <f t="shared" si="16"/>
        <v>0</v>
      </c>
      <c r="AV162" s="30">
        <f t="shared" si="16"/>
        <v>0</v>
      </c>
      <c r="AW162" s="30">
        <f t="shared" si="16"/>
        <v>0</v>
      </c>
      <c r="AX162" s="30">
        <f t="shared" si="16"/>
        <v>0</v>
      </c>
      <c r="AY162" s="30">
        <f t="shared" si="16"/>
        <v>0</v>
      </c>
      <c r="AZ162" s="30">
        <f t="shared" si="16"/>
        <v>0</v>
      </c>
      <c r="BA162" s="30">
        <f t="shared" si="16"/>
        <v>0</v>
      </c>
      <c r="BB162" s="39">
        <f t="shared" si="15"/>
        <v>0</v>
      </c>
    </row>
    <row r="163" spans="1:54">
      <c r="A163" s="168">
        <v>4041</v>
      </c>
      <c r="B163" s="2">
        <v>148553</v>
      </c>
      <c r="C163" s="2" t="s">
        <v>303</v>
      </c>
      <c r="E163" s="164"/>
      <c r="F163" s="164"/>
      <c r="G163" s="164"/>
      <c r="H163" s="164"/>
      <c r="I163" s="164"/>
      <c r="J163" s="164"/>
      <c r="K163" s="171"/>
      <c r="L163" s="171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47"/>
      <c r="AG163" s="163"/>
      <c r="AH163" s="163"/>
      <c r="AI163" s="163"/>
      <c r="AJ163" s="163"/>
      <c r="AK163" s="163"/>
      <c r="AL163" s="163"/>
      <c r="AM163" s="163"/>
      <c r="AN163" s="227"/>
      <c r="AO163" s="227"/>
      <c r="AP163" s="230"/>
      <c r="AQ163" s="230"/>
      <c r="AR163" s="230"/>
      <c r="AS163" s="166">
        <f t="shared" si="14"/>
        <v>0</v>
      </c>
      <c r="AU163" s="30">
        <f t="shared" si="16"/>
        <v>0</v>
      </c>
      <c r="AV163" s="30">
        <f t="shared" si="16"/>
        <v>0</v>
      </c>
      <c r="AW163" s="30">
        <f t="shared" si="16"/>
        <v>0</v>
      </c>
      <c r="AX163" s="30">
        <f t="shared" si="16"/>
        <v>0</v>
      </c>
      <c r="AY163" s="30">
        <f t="shared" si="16"/>
        <v>0</v>
      </c>
      <c r="AZ163" s="30">
        <f t="shared" ref="AU163:BA188" si="17">SUMIF($E$3:$AR$3,AZ$6,$E163:$AR163)</f>
        <v>0</v>
      </c>
      <c r="BA163" s="30">
        <f t="shared" si="17"/>
        <v>0</v>
      </c>
      <c r="BB163" s="39">
        <f t="shared" si="15"/>
        <v>0</v>
      </c>
    </row>
    <row r="164" spans="1:54">
      <c r="A164" s="168">
        <v>2003</v>
      </c>
      <c r="B164" s="2">
        <v>142230</v>
      </c>
      <c r="C164" s="2" t="s">
        <v>304</v>
      </c>
      <c r="E164" s="164"/>
      <c r="F164" s="164"/>
      <c r="G164" s="164"/>
      <c r="H164" s="164"/>
      <c r="I164" s="164"/>
      <c r="J164" s="164"/>
      <c r="K164" s="171"/>
      <c r="L164" s="171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47"/>
      <c r="AG164" s="163"/>
      <c r="AH164" s="163"/>
      <c r="AI164" s="163"/>
      <c r="AJ164" s="163"/>
      <c r="AK164" s="163"/>
      <c r="AL164" s="163"/>
      <c r="AM164" s="163"/>
      <c r="AN164" s="227"/>
      <c r="AO164" s="227"/>
      <c r="AP164" s="230"/>
      <c r="AQ164" s="230"/>
      <c r="AR164" s="230"/>
      <c r="AS164" s="166">
        <f t="shared" si="14"/>
        <v>0</v>
      </c>
      <c r="AU164" s="30">
        <f t="shared" si="17"/>
        <v>0</v>
      </c>
      <c r="AV164" s="30">
        <f t="shared" si="17"/>
        <v>0</v>
      </c>
      <c r="AW164" s="30">
        <f t="shared" si="17"/>
        <v>0</v>
      </c>
      <c r="AX164" s="30">
        <f t="shared" si="17"/>
        <v>0</v>
      </c>
      <c r="AY164" s="30">
        <f t="shared" si="17"/>
        <v>0</v>
      </c>
      <c r="AZ164" s="30">
        <f t="shared" si="17"/>
        <v>0</v>
      </c>
      <c r="BA164" s="30">
        <f t="shared" si="17"/>
        <v>0</v>
      </c>
      <c r="BB164" s="39">
        <f t="shared" si="15"/>
        <v>0</v>
      </c>
    </row>
    <row r="165" spans="1:54">
      <c r="A165" s="168">
        <v>2156</v>
      </c>
      <c r="B165" s="2">
        <v>143436</v>
      </c>
      <c r="C165" s="2" t="s">
        <v>305</v>
      </c>
      <c r="E165" s="164"/>
      <c r="F165" s="164"/>
      <c r="G165" s="164"/>
      <c r="H165" s="164"/>
      <c r="I165" s="164"/>
      <c r="J165" s="164"/>
      <c r="K165" s="171"/>
      <c r="L165" s="171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47"/>
      <c r="AG165" s="163"/>
      <c r="AH165" s="163"/>
      <c r="AI165" s="163"/>
      <c r="AJ165" s="163"/>
      <c r="AK165" s="163"/>
      <c r="AL165" s="163"/>
      <c r="AM165" s="163"/>
      <c r="AN165" s="227"/>
      <c r="AO165" s="227"/>
      <c r="AP165" s="230"/>
      <c r="AQ165" s="230"/>
      <c r="AR165" s="230"/>
      <c r="AS165" s="166">
        <f t="shared" si="14"/>
        <v>0</v>
      </c>
      <c r="AU165" s="30">
        <f t="shared" si="17"/>
        <v>0</v>
      </c>
      <c r="AV165" s="30">
        <f t="shared" si="17"/>
        <v>0</v>
      </c>
      <c r="AW165" s="30">
        <f t="shared" si="17"/>
        <v>0</v>
      </c>
      <c r="AX165" s="30">
        <f t="shared" si="17"/>
        <v>0</v>
      </c>
      <c r="AY165" s="30">
        <f t="shared" si="17"/>
        <v>0</v>
      </c>
      <c r="AZ165" s="30">
        <f t="shared" si="17"/>
        <v>0</v>
      </c>
      <c r="BA165" s="30">
        <f t="shared" si="17"/>
        <v>0</v>
      </c>
      <c r="BB165" s="39">
        <f t="shared" si="15"/>
        <v>0</v>
      </c>
    </row>
    <row r="166" spans="1:54">
      <c r="A166" s="168">
        <v>2198</v>
      </c>
      <c r="B166" s="2">
        <v>146817</v>
      </c>
      <c r="C166" s="2" t="s">
        <v>306</v>
      </c>
      <c r="E166" s="164"/>
      <c r="F166" s="164"/>
      <c r="G166" s="164"/>
      <c r="H166" s="164"/>
      <c r="I166" s="164"/>
      <c r="J166" s="164"/>
      <c r="K166" s="171"/>
      <c r="L166" s="171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47"/>
      <c r="AG166" s="163"/>
      <c r="AH166" s="163"/>
      <c r="AI166" s="163"/>
      <c r="AJ166" s="163"/>
      <c r="AK166" s="163"/>
      <c r="AL166" s="163"/>
      <c r="AM166" s="163"/>
      <c r="AN166" s="227"/>
      <c r="AO166" s="227"/>
      <c r="AP166" s="230"/>
      <c r="AQ166" s="230"/>
      <c r="AR166" s="230"/>
      <c r="AS166" s="166">
        <f t="shared" si="14"/>
        <v>0</v>
      </c>
      <c r="AU166" s="30">
        <f t="shared" si="17"/>
        <v>0</v>
      </c>
      <c r="AV166" s="30">
        <f t="shared" si="17"/>
        <v>0</v>
      </c>
      <c r="AW166" s="30">
        <f t="shared" si="17"/>
        <v>0</v>
      </c>
      <c r="AX166" s="30">
        <f t="shared" si="17"/>
        <v>0</v>
      </c>
      <c r="AY166" s="30">
        <f t="shared" si="17"/>
        <v>0</v>
      </c>
      <c r="AZ166" s="30">
        <f t="shared" si="17"/>
        <v>0</v>
      </c>
      <c r="BA166" s="30">
        <f t="shared" si="17"/>
        <v>0</v>
      </c>
      <c r="BB166" s="39">
        <f t="shared" si="15"/>
        <v>0</v>
      </c>
    </row>
    <row r="167" spans="1:54">
      <c r="A167" s="168">
        <v>7001</v>
      </c>
      <c r="B167" s="2">
        <v>146858</v>
      </c>
      <c r="C167" s="2" t="s">
        <v>307</v>
      </c>
      <c r="E167" s="164"/>
      <c r="F167" s="164"/>
      <c r="G167" s="164"/>
      <c r="H167" s="164"/>
      <c r="I167" s="164"/>
      <c r="J167" s="164"/>
      <c r="K167" s="171"/>
      <c r="L167" s="171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47"/>
      <c r="AG167" s="163"/>
      <c r="AH167" s="163"/>
      <c r="AI167" s="163"/>
      <c r="AJ167" s="163"/>
      <c r="AK167" s="163"/>
      <c r="AL167" s="163"/>
      <c r="AM167" s="163"/>
      <c r="AN167" s="227"/>
      <c r="AO167" s="227"/>
      <c r="AP167" s="230"/>
      <c r="AQ167" s="230"/>
      <c r="AR167" s="230"/>
      <c r="AS167" s="166">
        <f t="shared" si="14"/>
        <v>0</v>
      </c>
      <c r="AU167" s="30">
        <f t="shared" si="17"/>
        <v>0</v>
      </c>
      <c r="AV167" s="30">
        <f t="shared" si="17"/>
        <v>0</v>
      </c>
      <c r="AW167" s="30">
        <f t="shared" si="17"/>
        <v>0</v>
      </c>
      <c r="AX167" s="30">
        <f t="shared" si="17"/>
        <v>0</v>
      </c>
      <c r="AY167" s="30">
        <f t="shared" si="17"/>
        <v>0</v>
      </c>
      <c r="AZ167" s="30">
        <f t="shared" si="17"/>
        <v>0</v>
      </c>
      <c r="BA167" s="30">
        <f t="shared" si="17"/>
        <v>0</v>
      </c>
      <c r="BB167" s="39">
        <f t="shared" si="15"/>
        <v>0</v>
      </c>
    </row>
    <row r="168" spans="1:54">
      <c r="A168" s="168">
        <v>3004</v>
      </c>
      <c r="B168" s="2">
        <v>143439</v>
      </c>
      <c r="C168" s="2" t="s">
        <v>308</v>
      </c>
      <c r="E168" s="164"/>
      <c r="F168" s="164"/>
      <c r="G168" s="164"/>
      <c r="H168" s="164"/>
      <c r="I168" s="164"/>
      <c r="J168" s="164"/>
      <c r="K168" s="171"/>
      <c r="L168" s="171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47"/>
      <c r="AG168" s="163"/>
      <c r="AH168" s="163"/>
      <c r="AI168" s="163"/>
      <c r="AJ168" s="163"/>
      <c r="AK168" s="163"/>
      <c r="AL168" s="163"/>
      <c r="AM168" s="163"/>
      <c r="AN168" s="227"/>
      <c r="AO168" s="227"/>
      <c r="AP168" s="230"/>
      <c r="AQ168" s="230"/>
      <c r="AR168" s="230"/>
      <c r="AS168" s="166">
        <f t="shared" si="14"/>
        <v>0</v>
      </c>
      <c r="AU168" s="30">
        <f t="shared" si="17"/>
        <v>0</v>
      </c>
      <c r="AV168" s="30">
        <f t="shared" si="17"/>
        <v>0</v>
      </c>
      <c r="AW168" s="30">
        <f t="shared" si="17"/>
        <v>0</v>
      </c>
      <c r="AX168" s="30">
        <f t="shared" si="17"/>
        <v>0</v>
      </c>
      <c r="AY168" s="30">
        <f t="shared" si="17"/>
        <v>0</v>
      </c>
      <c r="AZ168" s="30">
        <f t="shared" si="17"/>
        <v>0</v>
      </c>
      <c r="BA168" s="30">
        <f t="shared" si="17"/>
        <v>0</v>
      </c>
      <c r="BB168" s="39">
        <f t="shared" ref="BB168:BB199" si="18">SUM(AU168:BA168)-AS168</f>
        <v>0</v>
      </c>
    </row>
    <row r="169" spans="1:54">
      <c r="A169" s="168">
        <v>1107</v>
      </c>
      <c r="B169" s="2">
        <v>139671</v>
      </c>
      <c r="C169" s="2" t="s">
        <v>309</v>
      </c>
      <c r="E169" s="164"/>
      <c r="F169" s="164"/>
      <c r="G169" s="164"/>
      <c r="H169" s="164"/>
      <c r="I169" s="164"/>
      <c r="J169" s="164"/>
      <c r="K169" s="171"/>
      <c r="L169" s="171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47"/>
      <c r="AG169" s="163"/>
      <c r="AH169" s="163"/>
      <c r="AI169" s="163"/>
      <c r="AJ169" s="163"/>
      <c r="AK169" s="163"/>
      <c r="AL169" s="163"/>
      <c r="AM169" s="163"/>
      <c r="AN169" s="227"/>
      <c r="AO169" s="227"/>
      <c r="AP169" s="230"/>
      <c r="AQ169" s="230"/>
      <c r="AR169" s="230"/>
      <c r="AS169" s="166">
        <f t="shared" si="14"/>
        <v>0</v>
      </c>
      <c r="AU169" s="30">
        <f t="shared" si="17"/>
        <v>0</v>
      </c>
      <c r="AV169" s="30">
        <f t="shared" si="17"/>
        <v>0</v>
      </c>
      <c r="AW169" s="30">
        <f t="shared" si="17"/>
        <v>0</v>
      </c>
      <c r="AX169" s="30">
        <f t="shared" si="17"/>
        <v>0</v>
      </c>
      <c r="AY169" s="30">
        <f t="shared" si="17"/>
        <v>0</v>
      </c>
      <c r="AZ169" s="30">
        <f t="shared" si="17"/>
        <v>0</v>
      </c>
      <c r="BA169" s="30">
        <f t="shared" si="17"/>
        <v>0</v>
      </c>
      <c r="BB169" s="39">
        <f t="shared" si="18"/>
        <v>0</v>
      </c>
    </row>
    <row r="170" spans="1:54">
      <c r="A170" s="168">
        <v>2080</v>
      </c>
      <c r="B170" s="2">
        <v>139002</v>
      </c>
      <c r="C170" s="2" t="s">
        <v>310</v>
      </c>
      <c r="E170" s="164"/>
      <c r="F170" s="164"/>
      <c r="G170" s="164"/>
      <c r="H170" s="164"/>
      <c r="I170" s="164"/>
      <c r="J170" s="164"/>
      <c r="K170" s="171"/>
      <c r="L170" s="171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47"/>
      <c r="AG170" s="163"/>
      <c r="AH170" s="163"/>
      <c r="AI170" s="163"/>
      <c r="AJ170" s="163"/>
      <c r="AK170" s="163"/>
      <c r="AL170" s="163"/>
      <c r="AM170" s="163"/>
      <c r="AN170" s="227"/>
      <c r="AO170" s="227"/>
      <c r="AP170" s="230"/>
      <c r="AQ170" s="230"/>
      <c r="AR170" s="230"/>
      <c r="AS170" s="166">
        <f t="shared" si="14"/>
        <v>0</v>
      </c>
      <c r="AU170" s="30">
        <f t="shared" si="17"/>
        <v>0</v>
      </c>
      <c r="AV170" s="30">
        <f t="shared" si="17"/>
        <v>0</v>
      </c>
      <c r="AW170" s="30">
        <f t="shared" si="17"/>
        <v>0</v>
      </c>
      <c r="AX170" s="30">
        <f t="shared" si="17"/>
        <v>0</v>
      </c>
      <c r="AY170" s="30">
        <f t="shared" si="17"/>
        <v>0</v>
      </c>
      <c r="AZ170" s="30">
        <f t="shared" si="17"/>
        <v>0</v>
      </c>
      <c r="BA170" s="30">
        <f t="shared" si="17"/>
        <v>0</v>
      </c>
      <c r="BB170" s="39">
        <f t="shared" si="18"/>
        <v>0</v>
      </c>
    </row>
    <row r="171" spans="1:54">
      <c r="A171" s="168">
        <v>2460</v>
      </c>
      <c r="B171" s="2">
        <v>140262</v>
      </c>
      <c r="C171" s="2" t="s">
        <v>311</v>
      </c>
      <c r="E171" s="164"/>
      <c r="F171" s="164"/>
      <c r="G171" s="164"/>
      <c r="H171" s="164"/>
      <c r="I171" s="164"/>
      <c r="J171" s="164"/>
      <c r="K171" s="171"/>
      <c r="L171" s="171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47"/>
      <c r="AG171" s="163"/>
      <c r="AH171" s="163"/>
      <c r="AI171" s="163"/>
      <c r="AJ171" s="163"/>
      <c r="AK171" s="163"/>
      <c r="AL171" s="163"/>
      <c r="AM171" s="163"/>
      <c r="AN171" s="227"/>
      <c r="AO171" s="227"/>
      <c r="AP171" s="230"/>
      <c r="AQ171" s="230"/>
      <c r="AR171" s="230"/>
      <c r="AS171" s="166">
        <f t="shared" si="14"/>
        <v>0</v>
      </c>
      <c r="AU171" s="30">
        <f t="shared" si="17"/>
        <v>0</v>
      </c>
      <c r="AV171" s="30">
        <f t="shared" si="17"/>
        <v>0</v>
      </c>
      <c r="AW171" s="30">
        <f t="shared" si="17"/>
        <v>0</v>
      </c>
      <c r="AX171" s="30">
        <f t="shared" si="17"/>
        <v>0</v>
      </c>
      <c r="AY171" s="30">
        <f t="shared" si="17"/>
        <v>0</v>
      </c>
      <c r="AZ171" s="30">
        <f t="shared" si="17"/>
        <v>0</v>
      </c>
      <c r="BA171" s="30">
        <f t="shared" si="17"/>
        <v>0</v>
      </c>
      <c r="BB171" s="39">
        <f t="shared" si="18"/>
        <v>0</v>
      </c>
    </row>
    <row r="172" spans="1:54">
      <c r="A172" s="168">
        <v>4323</v>
      </c>
      <c r="B172" s="2">
        <v>138059</v>
      </c>
      <c r="C172" s="2" t="s">
        <v>312</v>
      </c>
      <c r="E172" s="164"/>
      <c r="F172" s="164"/>
      <c r="G172" s="164"/>
      <c r="H172" s="164"/>
      <c r="I172" s="164"/>
      <c r="J172" s="164"/>
      <c r="K172" s="171"/>
      <c r="L172" s="171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47"/>
      <c r="AG172" s="163"/>
      <c r="AH172" s="163"/>
      <c r="AI172" s="163"/>
      <c r="AJ172" s="163"/>
      <c r="AK172" s="163"/>
      <c r="AL172" s="163"/>
      <c r="AM172" s="163"/>
      <c r="AN172" s="227"/>
      <c r="AO172" s="227"/>
      <c r="AP172" s="230"/>
      <c r="AQ172" s="230"/>
      <c r="AR172" s="230"/>
      <c r="AS172" s="166">
        <f t="shared" si="14"/>
        <v>0</v>
      </c>
      <c r="AU172" s="30">
        <f t="shared" si="17"/>
        <v>0</v>
      </c>
      <c r="AV172" s="30">
        <f t="shared" si="17"/>
        <v>0</v>
      </c>
      <c r="AW172" s="30">
        <f t="shared" si="17"/>
        <v>0</v>
      </c>
      <c r="AX172" s="30">
        <f t="shared" si="17"/>
        <v>0</v>
      </c>
      <c r="AY172" s="30">
        <f t="shared" si="17"/>
        <v>0</v>
      </c>
      <c r="AZ172" s="30">
        <f t="shared" si="17"/>
        <v>0</v>
      </c>
      <c r="BA172" s="30">
        <f t="shared" si="17"/>
        <v>0</v>
      </c>
      <c r="BB172" s="39">
        <f t="shared" si="18"/>
        <v>0</v>
      </c>
    </row>
    <row r="173" spans="1:54">
      <c r="A173" s="168">
        <v>2481</v>
      </c>
      <c r="B173" s="2">
        <v>137168</v>
      </c>
      <c r="C173" s="2" t="s">
        <v>313</v>
      </c>
      <c r="E173" s="164"/>
      <c r="F173" s="164"/>
      <c r="G173" s="164"/>
      <c r="H173" s="164"/>
      <c r="I173" s="164"/>
      <c r="J173" s="164"/>
      <c r="K173" s="171"/>
      <c r="L173" s="171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47"/>
      <c r="AG173" s="163"/>
      <c r="AH173" s="163"/>
      <c r="AI173" s="163"/>
      <c r="AJ173" s="163"/>
      <c r="AK173" s="163"/>
      <c r="AL173" s="163"/>
      <c r="AM173" s="163"/>
      <c r="AN173" s="227"/>
      <c r="AO173" s="227"/>
      <c r="AP173" s="230"/>
      <c r="AQ173" s="230"/>
      <c r="AR173" s="230"/>
      <c r="AS173" s="166">
        <f t="shared" si="14"/>
        <v>0</v>
      </c>
      <c r="AU173" s="30">
        <f t="shared" si="17"/>
        <v>0</v>
      </c>
      <c r="AV173" s="30">
        <f t="shared" si="17"/>
        <v>0</v>
      </c>
      <c r="AW173" s="30">
        <f t="shared" si="17"/>
        <v>0</v>
      </c>
      <c r="AX173" s="30">
        <f t="shared" si="17"/>
        <v>0</v>
      </c>
      <c r="AY173" s="30">
        <f t="shared" si="17"/>
        <v>0</v>
      </c>
      <c r="AZ173" s="30">
        <f t="shared" si="17"/>
        <v>0</v>
      </c>
      <c r="BA173" s="30">
        <f t="shared" si="17"/>
        <v>0</v>
      </c>
      <c r="BB173" s="39">
        <f t="shared" si="18"/>
        <v>0</v>
      </c>
    </row>
    <row r="174" spans="1:54">
      <c r="A174" s="168">
        <v>2202</v>
      </c>
      <c r="B174" s="2">
        <v>147109</v>
      </c>
      <c r="C174" s="2" t="s">
        <v>314</v>
      </c>
      <c r="E174" s="164"/>
      <c r="F174" s="164"/>
      <c r="G174" s="164"/>
      <c r="H174" s="164"/>
      <c r="I174" s="164"/>
      <c r="J174" s="164"/>
      <c r="K174" s="171"/>
      <c r="L174" s="171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47"/>
      <c r="AG174" s="163"/>
      <c r="AH174" s="163"/>
      <c r="AI174" s="163"/>
      <c r="AJ174" s="163"/>
      <c r="AK174" s="163"/>
      <c r="AL174" s="163"/>
      <c r="AM174" s="163"/>
      <c r="AN174" s="227"/>
      <c r="AO174" s="227"/>
      <c r="AP174" s="230"/>
      <c r="AQ174" s="230"/>
      <c r="AR174" s="230"/>
      <c r="AS174" s="166">
        <f t="shared" si="14"/>
        <v>0</v>
      </c>
      <c r="AU174" s="30">
        <f t="shared" si="17"/>
        <v>0</v>
      </c>
      <c r="AV174" s="30">
        <f t="shared" si="17"/>
        <v>0</v>
      </c>
      <c r="AW174" s="30">
        <f t="shared" si="17"/>
        <v>0</v>
      </c>
      <c r="AX174" s="30">
        <f t="shared" si="17"/>
        <v>0</v>
      </c>
      <c r="AY174" s="30">
        <f t="shared" si="17"/>
        <v>0</v>
      </c>
      <c r="AZ174" s="30">
        <f t="shared" si="17"/>
        <v>0</v>
      </c>
      <c r="BA174" s="30">
        <f t="shared" si="17"/>
        <v>0</v>
      </c>
      <c r="BB174" s="39">
        <f t="shared" si="18"/>
        <v>0</v>
      </c>
    </row>
    <row r="175" spans="1:54">
      <c r="A175" s="168">
        <v>3302</v>
      </c>
      <c r="B175" s="2">
        <v>147478</v>
      </c>
      <c r="C175" s="2" t="s">
        <v>315</v>
      </c>
      <c r="E175" s="164"/>
      <c r="F175" s="164"/>
      <c r="G175" s="164"/>
      <c r="H175" s="164"/>
      <c r="I175" s="164"/>
      <c r="J175" s="164"/>
      <c r="K175" s="171"/>
      <c r="L175" s="171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47"/>
      <c r="AG175" s="163"/>
      <c r="AH175" s="163"/>
      <c r="AI175" s="163"/>
      <c r="AJ175" s="163"/>
      <c r="AK175" s="163"/>
      <c r="AL175" s="163"/>
      <c r="AM175" s="163"/>
      <c r="AN175" s="227"/>
      <c r="AO175" s="227"/>
      <c r="AP175" s="230"/>
      <c r="AQ175" s="230"/>
      <c r="AR175" s="230"/>
      <c r="AS175" s="166">
        <f t="shared" si="14"/>
        <v>0</v>
      </c>
      <c r="AU175" s="30">
        <f t="shared" si="17"/>
        <v>0</v>
      </c>
      <c r="AV175" s="30">
        <f t="shared" si="17"/>
        <v>0</v>
      </c>
      <c r="AW175" s="30">
        <f t="shared" si="17"/>
        <v>0</v>
      </c>
      <c r="AX175" s="30">
        <f t="shared" si="17"/>
        <v>0</v>
      </c>
      <c r="AY175" s="30">
        <f t="shared" si="17"/>
        <v>0</v>
      </c>
      <c r="AZ175" s="30">
        <f t="shared" si="17"/>
        <v>0</v>
      </c>
      <c r="BA175" s="30">
        <f t="shared" si="17"/>
        <v>0</v>
      </c>
      <c r="BB175" s="39">
        <f t="shared" si="18"/>
        <v>0</v>
      </c>
    </row>
    <row r="176" spans="1:54">
      <c r="A176" s="168">
        <v>4018</v>
      </c>
      <c r="B176" s="2">
        <v>141668</v>
      </c>
      <c r="C176" s="2" t="s">
        <v>316</v>
      </c>
      <c r="E176" s="164"/>
      <c r="F176" s="164"/>
      <c r="G176" s="164"/>
      <c r="H176" s="164"/>
      <c r="I176" s="164"/>
      <c r="J176" s="164"/>
      <c r="K176" s="171"/>
      <c r="L176" s="171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47"/>
      <c r="AG176" s="163"/>
      <c r="AH176" s="163"/>
      <c r="AI176" s="163"/>
      <c r="AJ176" s="163"/>
      <c r="AK176" s="163"/>
      <c r="AL176" s="163"/>
      <c r="AM176" s="163"/>
      <c r="AN176" s="227"/>
      <c r="AO176" s="227"/>
      <c r="AP176" s="230"/>
      <c r="AQ176" s="230"/>
      <c r="AR176" s="230"/>
      <c r="AS176" s="166">
        <f t="shared" si="14"/>
        <v>0</v>
      </c>
      <c r="AU176" s="30">
        <f t="shared" si="17"/>
        <v>0</v>
      </c>
      <c r="AV176" s="30">
        <f t="shared" si="17"/>
        <v>0</v>
      </c>
      <c r="AW176" s="30">
        <f t="shared" si="17"/>
        <v>0</v>
      </c>
      <c r="AX176" s="30">
        <f t="shared" si="17"/>
        <v>0</v>
      </c>
      <c r="AY176" s="30">
        <f t="shared" si="17"/>
        <v>0</v>
      </c>
      <c r="AZ176" s="30">
        <f t="shared" si="17"/>
        <v>0</v>
      </c>
      <c r="BA176" s="30">
        <f t="shared" si="17"/>
        <v>0</v>
      </c>
      <c r="BB176" s="39">
        <f t="shared" si="18"/>
        <v>0</v>
      </c>
    </row>
    <row r="177" spans="1:54">
      <c r="A177" s="168">
        <v>2037</v>
      </c>
      <c r="B177" s="2">
        <v>138590</v>
      </c>
      <c r="C177" s="2" t="s">
        <v>317</v>
      </c>
      <c r="E177" s="164"/>
      <c r="F177" s="164"/>
      <c r="G177" s="164"/>
      <c r="H177" s="164"/>
      <c r="I177" s="164"/>
      <c r="J177" s="164"/>
      <c r="K177" s="171"/>
      <c r="L177" s="171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47"/>
      <c r="AG177" s="163"/>
      <c r="AH177" s="163"/>
      <c r="AI177" s="163"/>
      <c r="AJ177" s="163"/>
      <c r="AK177" s="163"/>
      <c r="AL177" s="163"/>
      <c r="AM177" s="163"/>
      <c r="AN177" s="227"/>
      <c r="AO177" s="227"/>
      <c r="AP177" s="230"/>
      <c r="AQ177" s="230"/>
      <c r="AR177" s="230"/>
      <c r="AS177" s="166">
        <f t="shared" si="14"/>
        <v>0</v>
      </c>
      <c r="AU177" s="30">
        <f t="shared" si="17"/>
        <v>0</v>
      </c>
      <c r="AV177" s="30">
        <f t="shared" si="17"/>
        <v>0</v>
      </c>
      <c r="AW177" s="30">
        <f t="shared" si="17"/>
        <v>0</v>
      </c>
      <c r="AX177" s="30">
        <f t="shared" si="17"/>
        <v>0</v>
      </c>
      <c r="AY177" s="30">
        <f t="shared" si="17"/>
        <v>0</v>
      </c>
      <c r="AZ177" s="30">
        <f t="shared" si="17"/>
        <v>0</v>
      </c>
      <c r="BA177" s="30">
        <f t="shared" si="17"/>
        <v>0</v>
      </c>
      <c r="BB177" s="39">
        <f t="shared" si="18"/>
        <v>0</v>
      </c>
    </row>
    <row r="178" spans="1:54">
      <c r="A178" s="168">
        <v>4025</v>
      </c>
      <c r="B178" s="2">
        <v>144464</v>
      </c>
      <c r="C178" s="2" t="s">
        <v>318</v>
      </c>
      <c r="E178" s="164"/>
      <c r="F178" s="164"/>
      <c r="G178" s="164"/>
      <c r="H178" s="164"/>
      <c r="I178" s="164"/>
      <c r="J178" s="164"/>
      <c r="K178" s="171"/>
      <c r="L178" s="171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47"/>
      <c r="AG178" s="163"/>
      <c r="AH178" s="163"/>
      <c r="AI178" s="163"/>
      <c r="AJ178" s="163"/>
      <c r="AK178" s="163"/>
      <c r="AL178" s="163"/>
      <c r="AM178" s="163"/>
      <c r="AN178" s="227"/>
      <c r="AO178" s="227"/>
      <c r="AP178" s="230"/>
      <c r="AQ178" s="230"/>
      <c r="AR178" s="230"/>
      <c r="AS178" s="166">
        <f t="shared" si="14"/>
        <v>0</v>
      </c>
      <c r="AU178" s="30">
        <f t="shared" si="17"/>
        <v>0</v>
      </c>
      <c r="AV178" s="30">
        <f t="shared" si="17"/>
        <v>0</v>
      </c>
      <c r="AW178" s="30">
        <f t="shared" si="17"/>
        <v>0</v>
      </c>
      <c r="AX178" s="30">
        <f t="shared" si="17"/>
        <v>0</v>
      </c>
      <c r="AY178" s="30">
        <f t="shared" si="17"/>
        <v>0</v>
      </c>
      <c r="AZ178" s="30">
        <f t="shared" si="17"/>
        <v>0</v>
      </c>
      <c r="BA178" s="30">
        <f t="shared" si="17"/>
        <v>0</v>
      </c>
      <c r="BB178" s="39">
        <f t="shared" si="18"/>
        <v>0</v>
      </c>
    </row>
    <row r="179" spans="1:54">
      <c r="A179" s="168">
        <v>2181</v>
      </c>
      <c r="B179" s="2">
        <v>144722</v>
      </c>
      <c r="C179" s="2" t="s">
        <v>319</v>
      </c>
      <c r="E179" s="164"/>
      <c r="F179" s="164"/>
      <c r="G179" s="164"/>
      <c r="H179" s="164"/>
      <c r="I179" s="164"/>
      <c r="J179" s="164"/>
      <c r="K179" s="171"/>
      <c r="L179" s="171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47"/>
      <c r="AG179" s="163"/>
      <c r="AH179" s="163"/>
      <c r="AI179" s="163"/>
      <c r="AJ179" s="163"/>
      <c r="AK179" s="163"/>
      <c r="AL179" s="163"/>
      <c r="AM179" s="163"/>
      <c r="AN179" s="227"/>
      <c r="AO179" s="227"/>
      <c r="AP179" s="230"/>
      <c r="AQ179" s="230"/>
      <c r="AR179" s="230"/>
      <c r="AS179" s="166">
        <f t="shared" si="14"/>
        <v>0</v>
      </c>
      <c r="AU179" s="30">
        <f t="shared" si="17"/>
        <v>0</v>
      </c>
      <c r="AV179" s="30">
        <f t="shared" si="17"/>
        <v>0</v>
      </c>
      <c r="AW179" s="30">
        <f t="shared" si="17"/>
        <v>0</v>
      </c>
      <c r="AX179" s="30">
        <f t="shared" si="17"/>
        <v>0</v>
      </c>
      <c r="AY179" s="30">
        <f t="shared" si="17"/>
        <v>0</v>
      </c>
      <c r="AZ179" s="30">
        <f t="shared" si="17"/>
        <v>0</v>
      </c>
      <c r="BA179" s="30">
        <f t="shared" si="17"/>
        <v>0</v>
      </c>
      <c r="BB179" s="39">
        <f t="shared" si="18"/>
        <v>0</v>
      </c>
    </row>
    <row r="180" spans="1:54">
      <c r="A180" s="168">
        <v>2187</v>
      </c>
      <c r="B180" s="2">
        <v>146268</v>
      </c>
      <c r="C180" s="2" t="s">
        <v>320</v>
      </c>
      <c r="E180" s="164"/>
      <c r="F180" s="164"/>
      <c r="G180" s="164"/>
      <c r="H180" s="164"/>
      <c r="I180" s="164"/>
      <c r="J180" s="164"/>
      <c r="K180" s="171"/>
      <c r="L180" s="171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47"/>
      <c r="AG180" s="163"/>
      <c r="AH180" s="163"/>
      <c r="AI180" s="163"/>
      <c r="AJ180" s="163"/>
      <c r="AK180" s="163"/>
      <c r="AL180" s="163"/>
      <c r="AM180" s="163"/>
      <c r="AN180" s="227"/>
      <c r="AO180" s="227"/>
      <c r="AP180" s="230"/>
      <c r="AQ180" s="230"/>
      <c r="AR180" s="230"/>
      <c r="AS180" s="166">
        <f t="shared" si="14"/>
        <v>0</v>
      </c>
      <c r="AU180" s="30">
        <f t="shared" si="17"/>
        <v>0</v>
      </c>
      <c r="AV180" s="30">
        <f t="shared" si="17"/>
        <v>0</v>
      </c>
      <c r="AW180" s="30">
        <f t="shared" si="17"/>
        <v>0</v>
      </c>
      <c r="AX180" s="30">
        <f t="shared" si="17"/>
        <v>0</v>
      </c>
      <c r="AY180" s="30">
        <f t="shared" si="17"/>
        <v>0</v>
      </c>
      <c r="AZ180" s="30">
        <f t="shared" si="17"/>
        <v>0</v>
      </c>
      <c r="BA180" s="30">
        <f t="shared" si="17"/>
        <v>0</v>
      </c>
      <c r="BB180" s="39">
        <f t="shared" si="18"/>
        <v>0</v>
      </c>
    </row>
    <row r="181" spans="1:54">
      <c r="A181" s="168">
        <v>3362</v>
      </c>
      <c r="B181" s="2">
        <v>146298</v>
      </c>
      <c r="C181" s="2" t="s">
        <v>321</v>
      </c>
      <c r="E181" s="164"/>
      <c r="F181" s="164"/>
      <c r="G181" s="164"/>
      <c r="H181" s="164"/>
      <c r="I181" s="164"/>
      <c r="J181" s="164"/>
      <c r="K181" s="171"/>
      <c r="L181" s="171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47"/>
      <c r="AG181" s="163"/>
      <c r="AH181" s="163"/>
      <c r="AI181" s="163"/>
      <c r="AJ181" s="163"/>
      <c r="AK181" s="163"/>
      <c r="AL181" s="163"/>
      <c r="AM181" s="163"/>
      <c r="AN181" s="227"/>
      <c r="AO181" s="227"/>
      <c r="AP181" s="230"/>
      <c r="AQ181" s="230"/>
      <c r="AR181" s="230"/>
      <c r="AS181" s="166">
        <f t="shared" si="14"/>
        <v>0</v>
      </c>
      <c r="AU181" s="30">
        <f t="shared" si="17"/>
        <v>0</v>
      </c>
      <c r="AV181" s="30">
        <f t="shared" si="17"/>
        <v>0</v>
      </c>
      <c r="AW181" s="30">
        <f t="shared" si="17"/>
        <v>0</v>
      </c>
      <c r="AX181" s="30">
        <f t="shared" si="17"/>
        <v>0</v>
      </c>
      <c r="AY181" s="30">
        <f t="shared" si="17"/>
        <v>0</v>
      </c>
      <c r="AZ181" s="30">
        <f t="shared" si="17"/>
        <v>0</v>
      </c>
      <c r="BA181" s="30">
        <f t="shared" si="17"/>
        <v>0</v>
      </c>
      <c r="BB181" s="39">
        <f t="shared" si="18"/>
        <v>0</v>
      </c>
    </row>
    <row r="182" spans="1:54">
      <c r="A182" s="168">
        <v>3330</v>
      </c>
      <c r="B182" s="2">
        <v>141815</v>
      </c>
      <c r="C182" s="2" t="s">
        <v>322</v>
      </c>
      <c r="E182" s="164"/>
      <c r="F182" s="164"/>
      <c r="G182" s="164"/>
      <c r="H182" s="164"/>
      <c r="I182" s="164"/>
      <c r="J182" s="164"/>
      <c r="K182" s="171"/>
      <c r="L182" s="171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47"/>
      <c r="AG182" s="163"/>
      <c r="AH182" s="163"/>
      <c r="AI182" s="163"/>
      <c r="AJ182" s="163"/>
      <c r="AK182" s="163"/>
      <c r="AL182" s="163"/>
      <c r="AM182" s="163"/>
      <c r="AN182" s="227"/>
      <c r="AO182" s="227"/>
      <c r="AP182" s="230"/>
      <c r="AQ182" s="230"/>
      <c r="AR182" s="230"/>
      <c r="AS182" s="166">
        <f t="shared" si="14"/>
        <v>0</v>
      </c>
      <c r="AU182" s="30">
        <f t="shared" si="17"/>
        <v>0</v>
      </c>
      <c r="AV182" s="30">
        <f t="shared" si="17"/>
        <v>0</v>
      </c>
      <c r="AW182" s="30">
        <f t="shared" si="17"/>
        <v>0</v>
      </c>
      <c r="AX182" s="30">
        <f t="shared" si="17"/>
        <v>0</v>
      </c>
      <c r="AY182" s="30">
        <f t="shared" si="17"/>
        <v>0</v>
      </c>
      <c r="AZ182" s="30">
        <f t="shared" si="17"/>
        <v>0</v>
      </c>
      <c r="BA182" s="30">
        <f t="shared" si="17"/>
        <v>0</v>
      </c>
      <c r="BB182" s="39">
        <f t="shared" si="18"/>
        <v>0</v>
      </c>
    </row>
    <row r="183" spans="1:54">
      <c r="A183" s="168">
        <v>3337</v>
      </c>
      <c r="B183" s="2">
        <v>148440</v>
      </c>
      <c r="C183" s="2" t="s">
        <v>323</v>
      </c>
      <c r="E183" s="164"/>
      <c r="F183" s="164"/>
      <c r="G183" s="164"/>
      <c r="H183" s="164"/>
      <c r="I183" s="164"/>
      <c r="J183" s="164"/>
      <c r="K183" s="171"/>
      <c r="L183" s="171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47"/>
      <c r="AG183" s="163"/>
      <c r="AH183" s="163"/>
      <c r="AI183" s="163"/>
      <c r="AJ183" s="163"/>
      <c r="AK183" s="163"/>
      <c r="AL183" s="163"/>
      <c r="AM183" s="163"/>
      <c r="AN183" s="227"/>
      <c r="AO183" s="227"/>
      <c r="AP183" s="230"/>
      <c r="AQ183" s="230"/>
      <c r="AR183" s="230"/>
      <c r="AS183" s="166">
        <f t="shared" si="14"/>
        <v>0</v>
      </c>
      <c r="AU183" s="30">
        <f t="shared" si="17"/>
        <v>0</v>
      </c>
      <c r="AV183" s="30">
        <f t="shared" si="17"/>
        <v>0</v>
      </c>
      <c r="AW183" s="30">
        <f t="shared" si="17"/>
        <v>0</v>
      </c>
      <c r="AX183" s="30">
        <f t="shared" si="17"/>
        <v>0</v>
      </c>
      <c r="AY183" s="30">
        <f t="shared" si="17"/>
        <v>0</v>
      </c>
      <c r="AZ183" s="30">
        <f t="shared" si="17"/>
        <v>0</v>
      </c>
      <c r="BA183" s="30">
        <f t="shared" si="17"/>
        <v>0</v>
      </c>
      <c r="BB183" s="39">
        <f t="shared" si="18"/>
        <v>0</v>
      </c>
    </row>
    <row r="184" spans="1:54">
      <c r="A184" s="168">
        <v>2059</v>
      </c>
      <c r="B184" s="2">
        <v>138432</v>
      </c>
      <c r="C184" s="2" t="s">
        <v>324</v>
      </c>
      <c r="E184" s="164"/>
      <c r="F184" s="164"/>
      <c r="G184" s="164"/>
      <c r="H184" s="164"/>
      <c r="I184" s="164"/>
      <c r="J184" s="164"/>
      <c r="K184" s="171"/>
      <c r="L184" s="171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47"/>
      <c r="AG184" s="163"/>
      <c r="AH184" s="163"/>
      <c r="AI184" s="163"/>
      <c r="AJ184" s="163"/>
      <c r="AK184" s="163"/>
      <c r="AL184" s="163"/>
      <c r="AM184" s="163"/>
      <c r="AN184" s="227"/>
      <c r="AO184" s="227"/>
      <c r="AP184" s="230"/>
      <c r="AQ184" s="230"/>
      <c r="AR184" s="230"/>
      <c r="AS184" s="166">
        <f t="shared" si="14"/>
        <v>0</v>
      </c>
      <c r="AU184" s="30">
        <f t="shared" si="17"/>
        <v>0</v>
      </c>
      <c r="AV184" s="30">
        <f t="shared" si="17"/>
        <v>0</v>
      </c>
      <c r="AW184" s="30">
        <f t="shared" si="17"/>
        <v>0</v>
      </c>
      <c r="AX184" s="30">
        <f t="shared" si="17"/>
        <v>0</v>
      </c>
      <c r="AY184" s="30">
        <f t="shared" si="17"/>
        <v>0</v>
      </c>
      <c r="AZ184" s="30">
        <f t="shared" si="17"/>
        <v>0</v>
      </c>
      <c r="BA184" s="30">
        <f t="shared" si="17"/>
        <v>0</v>
      </c>
      <c r="BB184" s="39">
        <f t="shared" si="18"/>
        <v>0</v>
      </c>
    </row>
    <row r="185" spans="1:54">
      <c r="A185" s="168">
        <v>2154</v>
      </c>
      <c r="B185" s="2">
        <v>141669</v>
      </c>
      <c r="C185" s="2" t="s">
        <v>325</v>
      </c>
      <c r="E185" s="164"/>
      <c r="F185" s="164"/>
      <c r="G185" s="164"/>
      <c r="H185" s="164"/>
      <c r="I185" s="164"/>
      <c r="J185" s="164"/>
      <c r="K185" s="171"/>
      <c r="L185" s="171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47"/>
      <c r="AG185" s="163"/>
      <c r="AH185" s="163"/>
      <c r="AI185" s="163"/>
      <c r="AJ185" s="163"/>
      <c r="AK185" s="163"/>
      <c r="AL185" s="163"/>
      <c r="AM185" s="163"/>
      <c r="AN185" s="227"/>
      <c r="AO185" s="227"/>
      <c r="AP185" s="230"/>
      <c r="AQ185" s="230"/>
      <c r="AR185" s="230"/>
      <c r="AS185" s="166">
        <f t="shared" si="14"/>
        <v>0</v>
      </c>
      <c r="AU185" s="30">
        <f t="shared" si="17"/>
        <v>0</v>
      </c>
      <c r="AV185" s="30">
        <f t="shared" si="17"/>
        <v>0</v>
      </c>
      <c r="AW185" s="30">
        <f t="shared" si="17"/>
        <v>0</v>
      </c>
      <c r="AX185" s="30">
        <f t="shared" si="17"/>
        <v>0</v>
      </c>
      <c r="AY185" s="30">
        <f t="shared" si="17"/>
        <v>0</v>
      </c>
      <c r="AZ185" s="30">
        <f t="shared" si="17"/>
        <v>0</v>
      </c>
      <c r="BA185" s="30">
        <f t="shared" si="17"/>
        <v>0</v>
      </c>
      <c r="BB185" s="39">
        <f t="shared" si="18"/>
        <v>0</v>
      </c>
    </row>
    <row r="186" spans="1:54">
      <c r="A186" s="168">
        <v>4663</v>
      </c>
      <c r="B186" s="2">
        <v>147707</v>
      </c>
      <c r="C186" s="2" t="s">
        <v>326</v>
      </c>
      <c r="E186" s="164"/>
      <c r="F186" s="164"/>
      <c r="G186" s="164"/>
      <c r="H186" s="164"/>
      <c r="I186" s="164"/>
      <c r="J186" s="164"/>
      <c r="K186" s="171"/>
      <c r="L186" s="171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47"/>
      <c r="AG186" s="163"/>
      <c r="AH186" s="163"/>
      <c r="AI186" s="163"/>
      <c r="AJ186" s="163"/>
      <c r="AK186" s="163"/>
      <c r="AL186" s="163"/>
      <c r="AM186" s="163"/>
      <c r="AN186" s="227"/>
      <c r="AO186" s="227"/>
      <c r="AP186" s="230"/>
      <c r="AQ186" s="230"/>
      <c r="AR186" s="230"/>
      <c r="AS186" s="166">
        <f t="shared" si="14"/>
        <v>0</v>
      </c>
      <c r="AU186" s="30">
        <f t="shared" si="17"/>
        <v>0</v>
      </c>
      <c r="AV186" s="30">
        <f t="shared" si="17"/>
        <v>0</v>
      </c>
      <c r="AW186" s="30">
        <f t="shared" si="17"/>
        <v>0</v>
      </c>
      <c r="AX186" s="30">
        <f t="shared" si="17"/>
        <v>0</v>
      </c>
      <c r="AY186" s="30">
        <f t="shared" si="17"/>
        <v>0</v>
      </c>
      <c r="AZ186" s="30">
        <f t="shared" si="17"/>
        <v>0</v>
      </c>
      <c r="BA186" s="30">
        <f t="shared" si="17"/>
        <v>0</v>
      </c>
      <c r="BB186" s="39">
        <f t="shared" si="18"/>
        <v>0</v>
      </c>
    </row>
    <row r="187" spans="1:54">
      <c r="A187" s="168">
        <v>5205</v>
      </c>
      <c r="B187" s="2">
        <v>143434</v>
      </c>
      <c r="C187" s="2" t="s">
        <v>327</v>
      </c>
      <c r="E187" s="164"/>
      <c r="F187" s="164"/>
      <c r="G187" s="164"/>
      <c r="H187" s="164"/>
      <c r="I187" s="164"/>
      <c r="J187" s="164"/>
      <c r="K187" s="171"/>
      <c r="L187" s="171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47"/>
      <c r="AG187" s="163"/>
      <c r="AH187" s="163"/>
      <c r="AI187" s="163"/>
      <c r="AJ187" s="163"/>
      <c r="AK187" s="163"/>
      <c r="AL187" s="163"/>
      <c r="AM187" s="163"/>
      <c r="AN187" s="227"/>
      <c r="AO187" s="227"/>
      <c r="AP187" s="230"/>
      <c r="AQ187" s="230"/>
      <c r="AR187" s="230"/>
      <c r="AS187" s="166">
        <f t="shared" si="14"/>
        <v>0</v>
      </c>
      <c r="AU187" s="30">
        <f t="shared" si="17"/>
        <v>0</v>
      </c>
      <c r="AV187" s="30">
        <f t="shared" si="17"/>
        <v>0</v>
      </c>
      <c r="AW187" s="30">
        <f t="shared" si="17"/>
        <v>0</v>
      </c>
      <c r="AX187" s="30">
        <f t="shared" si="17"/>
        <v>0</v>
      </c>
      <c r="AY187" s="30">
        <f t="shared" si="17"/>
        <v>0</v>
      </c>
      <c r="AZ187" s="30">
        <f t="shared" si="17"/>
        <v>0</v>
      </c>
      <c r="BA187" s="30">
        <f t="shared" si="17"/>
        <v>0</v>
      </c>
      <c r="BB187" s="39">
        <f t="shared" si="18"/>
        <v>0</v>
      </c>
    </row>
    <row r="188" spans="1:54">
      <c r="A188" s="168">
        <v>2104</v>
      </c>
      <c r="B188" s="2">
        <v>139126</v>
      </c>
      <c r="C188" s="2" t="s">
        <v>328</v>
      </c>
      <c r="E188" s="164"/>
      <c r="F188" s="164"/>
      <c r="G188" s="164"/>
      <c r="H188" s="164"/>
      <c r="I188" s="164"/>
      <c r="J188" s="164"/>
      <c r="K188" s="171"/>
      <c r="L188" s="171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47"/>
      <c r="AG188" s="163"/>
      <c r="AH188" s="163"/>
      <c r="AI188" s="163"/>
      <c r="AJ188" s="163"/>
      <c r="AK188" s="163"/>
      <c r="AL188" s="163"/>
      <c r="AM188" s="163"/>
      <c r="AN188" s="227"/>
      <c r="AO188" s="227"/>
      <c r="AP188" s="230"/>
      <c r="AQ188" s="230"/>
      <c r="AR188" s="230"/>
      <c r="AS188" s="166">
        <f t="shared" si="14"/>
        <v>0</v>
      </c>
      <c r="AU188" s="30">
        <f t="shared" si="17"/>
        <v>0</v>
      </c>
      <c r="AV188" s="30">
        <f t="shared" si="17"/>
        <v>0</v>
      </c>
      <c r="AW188" s="30">
        <f t="shared" si="17"/>
        <v>0</v>
      </c>
      <c r="AX188" s="30">
        <f t="shared" si="17"/>
        <v>0</v>
      </c>
      <c r="AY188" s="30">
        <f t="shared" si="17"/>
        <v>0</v>
      </c>
      <c r="AZ188" s="30">
        <f t="shared" si="17"/>
        <v>0</v>
      </c>
      <c r="BA188" s="30">
        <f t="shared" si="17"/>
        <v>0</v>
      </c>
      <c r="BB188" s="39">
        <f t="shared" si="18"/>
        <v>0</v>
      </c>
    </row>
    <row r="189" spans="1:54">
      <c r="A189" s="168">
        <v>2120</v>
      </c>
      <c r="B189" s="2">
        <v>139267</v>
      </c>
      <c r="C189" s="2" t="s">
        <v>329</v>
      </c>
      <c r="E189" s="164"/>
      <c r="F189" s="164"/>
      <c r="G189" s="164"/>
      <c r="H189" s="164"/>
      <c r="I189" s="164"/>
      <c r="J189" s="164"/>
      <c r="K189" s="171"/>
      <c r="L189" s="171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47"/>
      <c r="AG189" s="163"/>
      <c r="AH189" s="163"/>
      <c r="AI189" s="163"/>
      <c r="AJ189" s="163"/>
      <c r="AK189" s="163"/>
      <c r="AL189" s="163"/>
      <c r="AM189" s="163"/>
      <c r="AN189" s="227"/>
      <c r="AO189" s="227"/>
      <c r="AP189" s="230"/>
      <c r="AQ189" s="230"/>
      <c r="AR189" s="230"/>
      <c r="AS189" s="166">
        <f t="shared" si="14"/>
        <v>0</v>
      </c>
      <c r="AU189" s="30">
        <f t="shared" ref="AU189:BA208" si="19">SUMIF($E$3:$AR$3,AU$6,$E189:$AR189)</f>
        <v>0</v>
      </c>
      <c r="AV189" s="30">
        <f t="shared" si="19"/>
        <v>0</v>
      </c>
      <c r="AW189" s="30">
        <f t="shared" si="19"/>
        <v>0</v>
      </c>
      <c r="AX189" s="30">
        <f t="shared" si="19"/>
        <v>0</v>
      </c>
      <c r="AY189" s="30">
        <f t="shared" si="19"/>
        <v>0</v>
      </c>
      <c r="AZ189" s="30">
        <f t="shared" si="19"/>
        <v>0</v>
      </c>
      <c r="BA189" s="30">
        <f t="shared" si="19"/>
        <v>0</v>
      </c>
      <c r="BB189" s="39">
        <f t="shared" si="18"/>
        <v>0</v>
      </c>
    </row>
    <row r="190" spans="1:54">
      <c r="A190" s="168">
        <v>3358</v>
      </c>
      <c r="B190" s="2">
        <v>141820</v>
      </c>
      <c r="C190" s="2" t="s">
        <v>330</v>
      </c>
      <c r="E190" s="164"/>
      <c r="F190" s="164"/>
      <c r="G190" s="164"/>
      <c r="H190" s="164"/>
      <c r="I190" s="164"/>
      <c r="J190" s="164"/>
      <c r="K190" s="171"/>
      <c r="L190" s="171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47"/>
      <c r="AG190" s="163"/>
      <c r="AH190" s="163"/>
      <c r="AI190" s="163"/>
      <c r="AJ190" s="163"/>
      <c r="AK190" s="163"/>
      <c r="AL190" s="163"/>
      <c r="AM190" s="163"/>
      <c r="AN190" s="227"/>
      <c r="AO190" s="227"/>
      <c r="AP190" s="230"/>
      <c r="AQ190" s="230"/>
      <c r="AR190" s="230"/>
      <c r="AS190" s="166">
        <f t="shared" si="14"/>
        <v>0</v>
      </c>
      <c r="AU190" s="30">
        <f t="shared" si="19"/>
        <v>0</v>
      </c>
      <c r="AV190" s="30">
        <f t="shared" si="19"/>
        <v>0</v>
      </c>
      <c r="AW190" s="30">
        <f t="shared" si="19"/>
        <v>0</v>
      </c>
      <c r="AX190" s="30">
        <f t="shared" si="19"/>
        <v>0</v>
      </c>
      <c r="AY190" s="30">
        <f t="shared" si="19"/>
        <v>0</v>
      </c>
      <c r="AZ190" s="30">
        <f t="shared" si="19"/>
        <v>0</v>
      </c>
      <c r="BA190" s="30">
        <f t="shared" si="19"/>
        <v>0</v>
      </c>
      <c r="BB190" s="39">
        <f t="shared" si="18"/>
        <v>0</v>
      </c>
    </row>
    <row r="191" spans="1:54">
      <c r="A191" s="168">
        <v>3360</v>
      </c>
      <c r="B191" s="2">
        <v>148266</v>
      </c>
      <c r="C191" s="2" t="s">
        <v>331</v>
      </c>
      <c r="E191" s="164"/>
      <c r="F191" s="164"/>
      <c r="G191" s="164"/>
      <c r="H191" s="164"/>
      <c r="I191" s="164"/>
      <c r="J191" s="164"/>
      <c r="K191" s="171"/>
      <c r="L191" s="171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47"/>
      <c r="AG191" s="163"/>
      <c r="AH191" s="163"/>
      <c r="AI191" s="163"/>
      <c r="AJ191" s="163"/>
      <c r="AK191" s="163"/>
      <c r="AL191" s="163"/>
      <c r="AM191" s="163"/>
      <c r="AN191" s="227"/>
      <c r="AO191" s="227"/>
      <c r="AP191" s="230"/>
      <c r="AQ191" s="230"/>
      <c r="AR191" s="230"/>
      <c r="AS191" s="166">
        <f t="shared" si="14"/>
        <v>0</v>
      </c>
      <c r="AU191" s="30">
        <f t="shared" si="19"/>
        <v>0</v>
      </c>
      <c r="AV191" s="30">
        <f t="shared" si="19"/>
        <v>0</v>
      </c>
      <c r="AW191" s="30">
        <f t="shared" si="19"/>
        <v>0</v>
      </c>
      <c r="AX191" s="30">
        <f t="shared" si="19"/>
        <v>0</v>
      </c>
      <c r="AY191" s="30">
        <f t="shared" si="19"/>
        <v>0</v>
      </c>
      <c r="AZ191" s="30">
        <f t="shared" si="19"/>
        <v>0</v>
      </c>
      <c r="BA191" s="30">
        <f t="shared" si="19"/>
        <v>0</v>
      </c>
      <c r="BB191" s="39">
        <f t="shared" si="18"/>
        <v>0</v>
      </c>
    </row>
    <row r="192" spans="1:54">
      <c r="A192" s="168">
        <v>2071</v>
      </c>
      <c r="B192" s="2">
        <v>138883</v>
      </c>
      <c r="C192" s="2" t="s">
        <v>332</v>
      </c>
      <c r="E192" s="164"/>
      <c r="F192" s="164"/>
      <c r="G192" s="164"/>
      <c r="H192" s="164"/>
      <c r="I192" s="164"/>
      <c r="J192" s="164"/>
      <c r="K192" s="171"/>
      <c r="L192" s="171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47"/>
      <c r="AG192" s="163"/>
      <c r="AH192" s="163"/>
      <c r="AI192" s="163"/>
      <c r="AJ192" s="163"/>
      <c r="AK192" s="163"/>
      <c r="AL192" s="163"/>
      <c r="AM192" s="163"/>
      <c r="AN192" s="227"/>
      <c r="AO192" s="227"/>
      <c r="AP192" s="230"/>
      <c r="AQ192" s="230"/>
      <c r="AR192" s="230"/>
      <c r="AS192" s="166">
        <f t="shared" si="14"/>
        <v>0</v>
      </c>
      <c r="AU192" s="30">
        <f t="shared" si="19"/>
        <v>0</v>
      </c>
      <c r="AV192" s="30">
        <f t="shared" si="19"/>
        <v>0</v>
      </c>
      <c r="AW192" s="30">
        <f t="shared" si="19"/>
        <v>0</v>
      </c>
      <c r="AX192" s="30">
        <f t="shared" si="19"/>
        <v>0</v>
      </c>
      <c r="AY192" s="30">
        <f t="shared" si="19"/>
        <v>0</v>
      </c>
      <c r="AZ192" s="30">
        <f t="shared" si="19"/>
        <v>0</v>
      </c>
      <c r="BA192" s="30">
        <f t="shared" si="19"/>
        <v>0</v>
      </c>
      <c r="BB192" s="39">
        <f t="shared" si="18"/>
        <v>0</v>
      </c>
    </row>
    <row r="193" spans="1:54">
      <c r="A193" s="168">
        <v>3306</v>
      </c>
      <c r="B193" s="2">
        <v>139173</v>
      </c>
      <c r="C193" s="2" t="s">
        <v>333</v>
      </c>
      <c r="E193" s="164"/>
      <c r="F193" s="164"/>
      <c r="G193" s="164"/>
      <c r="H193" s="164"/>
      <c r="I193" s="164"/>
      <c r="J193" s="164"/>
      <c r="K193" s="171"/>
      <c r="L193" s="171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47"/>
      <c r="AG193" s="163"/>
      <c r="AH193" s="163"/>
      <c r="AI193" s="163"/>
      <c r="AJ193" s="163"/>
      <c r="AK193" s="163"/>
      <c r="AL193" s="163"/>
      <c r="AM193" s="163"/>
      <c r="AN193" s="227"/>
      <c r="AO193" s="227"/>
      <c r="AP193" s="230"/>
      <c r="AQ193" s="230"/>
      <c r="AR193" s="230"/>
      <c r="AS193" s="166">
        <f t="shared" si="14"/>
        <v>0</v>
      </c>
      <c r="AU193" s="30">
        <f t="shared" si="19"/>
        <v>0</v>
      </c>
      <c r="AV193" s="30">
        <f t="shared" si="19"/>
        <v>0</v>
      </c>
      <c r="AW193" s="30">
        <f t="shared" si="19"/>
        <v>0</v>
      </c>
      <c r="AX193" s="30">
        <f t="shared" si="19"/>
        <v>0</v>
      </c>
      <c r="AY193" s="30">
        <f t="shared" si="19"/>
        <v>0</v>
      </c>
      <c r="AZ193" s="30">
        <f t="shared" si="19"/>
        <v>0</v>
      </c>
      <c r="BA193" s="30">
        <f t="shared" si="19"/>
        <v>0</v>
      </c>
      <c r="BB193" s="39">
        <f t="shared" si="18"/>
        <v>0</v>
      </c>
    </row>
    <row r="194" spans="1:54">
      <c r="A194" s="168">
        <v>2158</v>
      </c>
      <c r="B194" s="2">
        <v>141670</v>
      </c>
      <c r="C194" s="2" t="s">
        <v>334</v>
      </c>
      <c r="E194" s="164"/>
      <c r="F194" s="164"/>
      <c r="G194" s="164"/>
      <c r="H194" s="164"/>
      <c r="I194" s="164"/>
      <c r="J194" s="164"/>
      <c r="K194" s="171"/>
      <c r="L194" s="171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47"/>
      <c r="AG194" s="163"/>
      <c r="AH194" s="163"/>
      <c r="AI194" s="163"/>
      <c r="AJ194" s="163"/>
      <c r="AK194" s="163"/>
      <c r="AL194" s="163"/>
      <c r="AM194" s="163"/>
      <c r="AN194" s="227"/>
      <c r="AO194" s="227"/>
      <c r="AP194" s="230"/>
      <c r="AQ194" s="230"/>
      <c r="AR194" s="230"/>
      <c r="AS194" s="166">
        <f t="shared" si="14"/>
        <v>0</v>
      </c>
      <c r="AU194" s="30">
        <f t="shared" si="19"/>
        <v>0</v>
      </c>
      <c r="AV194" s="30">
        <f t="shared" si="19"/>
        <v>0</v>
      </c>
      <c r="AW194" s="30">
        <f t="shared" si="19"/>
        <v>0</v>
      </c>
      <c r="AX194" s="30">
        <f t="shared" si="19"/>
        <v>0</v>
      </c>
      <c r="AY194" s="30">
        <f t="shared" si="19"/>
        <v>0</v>
      </c>
      <c r="AZ194" s="30">
        <f t="shared" si="19"/>
        <v>0</v>
      </c>
      <c r="BA194" s="30">
        <f t="shared" si="19"/>
        <v>0</v>
      </c>
      <c r="BB194" s="39">
        <f t="shared" si="18"/>
        <v>0</v>
      </c>
    </row>
    <row r="195" spans="1:54">
      <c r="A195" s="168">
        <v>3339</v>
      </c>
      <c r="B195" s="2">
        <v>148441</v>
      </c>
      <c r="C195" s="2" t="s">
        <v>335</v>
      </c>
      <c r="E195" s="164"/>
      <c r="F195" s="164"/>
      <c r="G195" s="164"/>
      <c r="H195" s="164"/>
      <c r="I195" s="164"/>
      <c r="J195" s="164"/>
      <c r="K195" s="171"/>
      <c r="L195" s="171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47"/>
      <c r="AG195" s="163"/>
      <c r="AH195" s="163"/>
      <c r="AI195" s="163"/>
      <c r="AJ195" s="163"/>
      <c r="AK195" s="163"/>
      <c r="AL195" s="163"/>
      <c r="AM195" s="163"/>
      <c r="AN195" s="227"/>
      <c r="AO195" s="227"/>
      <c r="AP195" s="230"/>
      <c r="AQ195" s="230"/>
      <c r="AR195" s="230"/>
      <c r="AS195" s="166">
        <f t="shared" si="14"/>
        <v>0</v>
      </c>
      <c r="AU195" s="30">
        <f t="shared" si="19"/>
        <v>0</v>
      </c>
      <c r="AV195" s="30">
        <f t="shared" si="19"/>
        <v>0</v>
      </c>
      <c r="AW195" s="30">
        <f t="shared" si="19"/>
        <v>0</v>
      </c>
      <c r="AX195" s="30">
        <f t="shared" si="19"/>
        <v>0</v>
      </c>
      <c r="AY195" s="30">
        <f t="shared" si="19"/>
        <v>0</v>
      </c>
      <c r="AZ195" s="30">
        <f t="shared" si="19"/>
        <v>0</v>
      </c>
      <c r="BA195" s="30">
        <f t="shared" si="19"/>
        <v>0</v>
      </c>
      <c r="BB195" s="39">
        <f t="shared" si="18"/>
        <v>0</v>
      </c>
    </row>
    <row r="196" spans="1:54">
      <c r="A196" s="168">
        <v>3401</v>
      </c>
      <c r="B196" s="2">
        <v>140528</v>
      </c>
      <c r="C196" s="2" t="s">
        <v>336</v>
      </c>
      <c r="E196" s="164"/>
      <c r="F196" s="164"/>
      <c r="G196" s="164"/>
      <c r="H196" s="164"/>
      <c r="I196" s="164"/>
      <c r="J196" s="164"/>
      <c r="K196" s="171"/>
      <c r="L196" s="171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47"/>
      <c r="AG196" s="163"/>
      <c r="AH196" s="163"/>
      <c r="AI196" s="163"/>
      <c r="AJ196" s="163"/>
      <c r="AK196" s="163"/>
      <c r="AL196" s="163"/>
      <c r="AM196" s="163"/>
      <c r="AN196" s="227"/>
      <c r="AO196" s="227"/>
      <c r="AP196" s="230"/>
      <c r="AQ196" s="230"/>
      <c r="AR196" s="230"/>
      <c r="AS196" s="166">
        <f t="shared" si="14"/>
        <v>0</v>
      </c>
      <c r="AU196" s="30">
        <f t="shared" si="19"/>
        <v>0</v>
      </c>
      <c r="AV196" s="30">
        <f t="shared" si="19"/>
        <v>0</v>
      </c>
      <c r="AW196" s="30">
        <f t="shared" si="19"/>
        <v>0</v>
      </c>
      <c r="AX196" s="30">
        <f t="shared" si="19"/>
        <v>0</v>
      </c>
      <c r="AY196" s="30">
        <f t="shared" si="19"/>
        <v>0</v>
      </c>
      <c r="AZ196" s="30">
        <f t="shared" si="19"/>
        <v>0</v>
      </c>
      <c r="BA196" s="30">
        <f t="shared" si="19"/>
        <v>0</v>
      </c>
      <c r="BB196" s="39">
        <f t="shared" si="18"/>
        <v>0</v>
      </c>
    </row>
    <row r="197" spans="1:54">
      <c r="A197" s="168">
        <v>3383</v>
      </c>
      <c r="B197" s="2">
        <v>148973</v>
      </c>
      <c r="C197" s="2" t="s">
        <v>337</v>
      </c>
      <c r="E197" s="164"/>
      <c r="F197" s="164"/>
      <c r="G197" s="164"/>
      <c r="H197" s="164"/>
      <c r="I197" s="164"/>
      <c r="J197" s="164"/>
      <c r="K197" s="171"/>
      <c r="L197" s="171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47"/>
      <c r="AG197" s="163"/>
      <c r="AH197" s="163"/>
      <c r="AI197" s="163"/>
      <c r="AJ197" s="163"/>
      <c r="AK197" s="163"/>
      <c r="AL197" s="163"/>
      <c r="AM197" s="163"/>
      <c r="AN197" s="227"/>
      <c r="AO197" s="227"/>
      <c r="AP197" s="230"/>
      <c r="AQ197" s="230"/>
      <c r="AR197" s="230"/>
      <c r="AS197" s="166">
        <f t="shared" si="14"/>
        <v>0</v>
      </c>
      <c r="AU197" s="30">
        <f t="shared" si="19"/>
        <v>0</v>
      </c>
      <c r="AV197" s="30">
        <f t="shared" si="19"/>
        <v>0</v>
      </c>
      <c r="AW197" s="30">
        <f t="shared" si="19"/>
        <v>0</v>
      </c>
      <c r="AX197" s="30">
        <f t="shared" si="19"/>
        <v>0</v>
      </c>
      <c r="AY197" s="30">
        <f t="shared" si="19"/>
        <v>0</v>
      </c>
      <c r="AZ197" s="30">
        <f t="shared" si="19"/>
        <v>0</v>
      </c>
      <c r="BA197" s="30">
        <f t="shared" si="19"/>
        <v>0</v>
      </c>
      <c r="BB197" s="39">
        <f t="shared" si="18"/>
        <v>0</v>
      </c>
    </row>
    <row r="198" spans="1:54">
      <c r="A198" s="168">
        <v>3015</v>
      </c>
      <c r="B198" s="2">
        <v>139041</v>
      </c>
      <c r="C198" s="2" t="s">
        <v>338</v>
      </c>
      <c r="E198" s="164"/>
      <c r="F198" s="164"/>
      <c r="G198" s="164"/>
      <c r="H198" s="164"/>
      <c r="I198" s="164"/>
      <c r="J198" s="164"/>
      <c r="K198" s="171"/>
      <c r="L198" s="171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47"/>
      <c r="AG198" s="163"/>
      <c r="AH198" s="163"/>
      <c r="AI198" s="163"/>
      <c r="AJ198" s="163"/>
      <c r="AK198" s="163"/>
      <c r="AL198" s="163"/>
      <c r="AM198" s="163"/>
      <c r="AN198" s="227"/>
      <c r="AO198" s="227"/>
      <c r="AP198" s="230"/>
      <c r="AQ198" s="230"/>
      <c r="AR198" s="230"/>
      <c r="AS198" s="166">
        <f t="shared" si="14"/>
        <v>0</v>
      </c>
      <c r="AU198" s="30">
        <f t="shared" si="19"/>
        <v>0</v>
      </c>
      <c r="AV198" s="30">
        <f t="shared" si="19"/>
        <v>0</v>
      </c>
      <c r="AW198" s="30">
        <f t="shared" si="19"/>
        <v>0</v>
      </c>
      <c r="AX198" s="30">
        <f t="shared" si="19"/>
        <v>0</v>
      </c>
      <c r="AY198" s="30">
        <f t="shared" si="19"/>
        <v>0</v>
      </c>
      <c r="AZ198" s="30">
        <f t="shared" si="19"/>
        <v>0</v>
      </c>
      <c r="BA198" s="30">
        <f t="shared" si="19"/>
        <v>0</v>
      </c>
      <c r="BB198" s="39">
        <f t="shared" si="18"/>
        <v>0</v>
      </c>
    </row>
    <row r="199" spans="1:54">
      <c r="A199" s="168">
        <v>3311</v>
      </c>
      <c r="B199" s="2">
        <v>139174</v>
      </c>
      <c r="C199" s="2" t="s">
        <v>339</v>
      </c>
      <c r="E199" s="164"/>
      <c r="F199" s="164"/>
      <c r="G199" s="164"/>
      <c r="H199" s="164"/>
      <c r="I199" s="164"/>
      <c r="J199" s="164"/>
      <c r="K199" s="171"/>
      <c r="L199" s="171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47"/>
      <c r="AG199" s="163"/>
      <c r="AH199" s="163"/>
      <c r="AI199" s="163"/>
      <c r="AJ199" s="163"/>
      <c r="AK199" s="163"/>
      <c r="AL199" s="163"/>
      <c r="AM199" s="163"/>
      <c r="AN199" s="227"/>
      <c r="AO199" s="227"/>
      <c r="AP199" s="230"/>
      <c r="AQ199" s="230"/>
      <c r="AR199" s="230"/>
      <c r="AS199" s="166">
        <f t="shared" ref="AS199:AS256" si="20">SUM(E199:AR199)</f>
        <v>0</v>
      </c>
      <c r="AU199" s="30">
        <f t="shared" si="19"/>
        <v>0</v>
      </c>
      <c r="AV199" s="30">
        <f t="shared" si="19"/>
        <v>0</v>
      </c>
      <c r="AW199" s="30">
        <f t="shared" si="19"/>
        <v>0</v>
      </c>
      <c r="AX199" s="30">
        <f t="shared" si="19"/>
        <v>0</v>
      </c>
      <c r="AY199" s="30">
        <f t="shared" si="19"/>
        <v>0</v>
      </c>
      <c r="AZ199" s="30">
        <f t="shared" si="19"/>
        <v>0</v>
      </c>
      <c r="BA199" s="30">
        <f t="shared" si="19"/>
        <v>0</v>
      </c>
      <c r="BB199" s="39">
        <f t="shared" si="18"/>
        <v>0</v>
      </c>
    </row>
    <row r="200" spans="1:54">
      <c r="A200" s="168">
        <v>2061</v>
      </c>
      <c r="B200" s="2">
        <v>138433</v>
      </c>
      <c r="C200" s="2" t="s">
        <v>340</v>
      </c>
      <c r="E200" s="164"/>
      <c r="F200" s="164"/>
      <c r="G200" s="164"/>
      <c r="H200" s="164"/>
      <c r="I200" s="164"/>
      <c r="J200" s="164"/>
      <c r="K200" s="171"/>
      <c r="L200" s="171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47"/>
      <c r="AG200" s="163"/>
      <c r="AH200" s="163"/>
      <c r="AI200" s="163"/>
      <c r="AJ200" s="163"/>
      <c r="AK200" s="163"/>
      <c r="AL200" s="163"/>
      <c r="AM200" s="163"/>
      <c r="AN200" s="227"/>
      <c r="AO200" s="227"/>
      <c r="AP200" s="230"/>
      <c r="AQ200" s="230"/>
      <c r="AR200" s="230"/>
      <c r="AS200" s="166">
        <f t="shared" si="20"/>
        <v>0</v>
      </c>
      <c r="AU200" s="30">
        <f t="shared" si="19"/>
        <v>0</v>
      </c>
      <c r="AV200" s="30">
        <f t="shared" si="19"/>
        <v>0</v>
      </c>
      <c r="AW200" s="30">
        <f t="shared" si="19"/>
        <v>0</v>
      </c>
      <c r="AX200" s="30">
        <f t="shared" si="19"/>
        <v>0</v>
      </c>
      <c r="AY200" s="30">
        <f t="shared" si="19"/>
        <v>0</v>
      </c>
      <c r="AZ200" s="30">
        <f t="shared" si="19"/>
        <v>0</v>
      </c>
      <c r="BA200" s="30">
        <f t="shared" si="19"/>
        <v>0</v>
      </c>
      <c r="BB200" s="39">
        <f t="shared" ref="BB200:BB207" si="21">SUM(AU200:BA200)-AS200</f>
        <v>0</v>
      </c>
    </row>
    <row r="201" spans="1:54">
      <c r="A201" s="168">
        <v>3403</v>
      </c>
      <c r="B201" s="2">
        <v>140529</v>
      </c>
      <c r="C201" s="2" t="s">
        <v>341</v>
      </c>
      <c r="E201" s="164"/>
      <c r="F201" s="164"/>
      <c r="G201" s="164"/>
      <c r="H201" s="164"/>
      <c r="I201" s="164"/>
      <c r="J201" s="164"/>
      <c r="K201" s="171"/>
      <c r="L201" s="171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47"/>
      <c r="AG201" s="163"/>
      <c r="AH201" s="163"/>
      <c r="AI201" s="163"/>
      <c r="AJ201" s="163"/>
      <c r="AK201" s="163"/>
      <c r="AL201" s="163"/>
      <c r="AM201" s="163"/>
      <c r="AN201" s="227"/>
      <c r="AO201" s="227"/>
      <c r="AP201" s="230"/>
      <c r="AQ201" s="230"/>
      <c r="AR201" s="230"/>
      <c r="AS201" s="166">
        <f t="shared" si="20"/>
        <v>0</v>
      </c>
      <c r="AU201" s="30">
        <f t="shared" si="19"/>
        <v>0</v>
      </c>
      <c r="AV201" s="30">
        <f t="shared" si="19"/>
        <v>0</v>
      </c>
      <c r="AW201" s="30">
        <f t="shared" si="19"/>
        <v>0</v>
      </c>
      <c r="AX201" s="30">
        <f t="shared" si="19"/>
        <v>0</v>
      </c>
      <c r="AY201" s="30">
        <f t="shared" si="19"/>
        <v>0</v>
      </c>
      <c r="AZ201" s="30">
        <f t="shared" si="19"/>
        <v>0</v>
      </c>
      <c r="BA201" s="30">
        <f t="shared" si="19"/>
        <v>0</v>
      </c>
      <c r="BB201" s="39">
        <f t="shared" si="21"/>
        <v>0</v>
      </c>
    </row>
    <row r="202" spans="1:54">
      <c r="A202" s="168">
        <v>3366</v>
      </c>
      <c r="B202" s="2">
        <v>141830</v>
      </c>
      <c r="C202" s="2" t="s">
        <v>342</v>
      </c>
      <c r="E202" s="164"/>
      <c r="F202" s="164"/>
      <c r="G202" s="164"/>
      <c r="H202" s="164"/>
      <c r="I202" s="164"/>
      <c r="J202" s="164"/>
      <c r="K202" s="171"/>
      <c r="L202" s="171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47"/>
      <c r="AG202" s="163"/>
      <c r="AH202" s="163"/>
      <c r="AI202" s="163"/>
      <c r="AJ202" s="163"/>
      <c r="AK202" s="163"/>
      <c r="AL202" s="163"/>
      <c r="AM202" s="163"/>
      <c r="AN202" s="227"/>
      <c r="AO202" s="227"/>
      <c r="AP202" s="230"/>
      <c r="AQ202" s="230"/>
      <c r="AR202" s="230"/>
      <c r="AS202" s="166">
        <f t="shared" si="20"/>
        <v>0</v>
      </c>
      <c r="AU202" s="30">
        <f t="shared" si="19"/>
        <v>0</v>
      </c>
      <c r="AV202" s="30">
        <f t="shared" si="19"/>
        <v>0</v>
      </c>
      <c r="AW202" s="30">
        <f t="shared" si="19"/>
        <v>0</v>
      </c>
      <c r="AX202" s="30">
        <f t="shared" si="19"/>
        <v>0</v>
      </c>
      <c r="AY202" s="30">
        <f t="shared" si="19"/>
        <v>0</v>
      </c>
      <c r="AZ202" s="30">
        <f t="shared" si="19"/>
        <v>0</v>
      </c>
      <c r="BA202" s="30">
        <f t="shared" si="19"/>
        <v>0</v>
      </c>
      <c r="BB202" s="39">
        <f t="shared" si="21"/>
        <v>0</v>
      </c>
    </row>
    <row r="203" spans="1:54">
      <c r="A203" s="168">
        <v>3385</v>
      </c>
      <c r="B203" s="2">
        <v>150849</v>
      </c>
      <c r="C203" s="2" t="s">
        <v>125</v>
      </c>
      <c r="E203" s="164"/>
      <c r="F203" s="164"/>
      <c r="G203" s="164"/>
      <c r="H203" s="164"/>
      <c r="I203" s="164"/>
      <c r="J203" s="164"/>
      <c r="K203" s="171"/>
      <c r="L203" s="171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47"/>
      <c r="AG203" s="163"/>
      <c r="AH203" s="163"/>
      <c r="AI203" s="163"/>
      <c r="AJ203" s="163"/>
      <c r="AK203" s="163"/>
      <c r="AL203" s="163"/>
      <c r="AM203" s="163"/>
      <c r="AN203" s="227"/>
      <c r="AO203" s="227"/>
      <c r="AP203" s="230"/>
      <c r="AQ203" s="230"/>
      <c r="AR203" s="230"/>
      <c r="AS203" s="166">
        <f t="shared" si="20"/>
        <v>0</v>
      </c>
      <c r="AU203" s="30">
        <f t="shared" si="19"/>
        <v>0</v>
      </c>
      <c r="AV203" s="30">
        <f t="shared" si="19"/>
        <v>0</v>
      </c>
      <c r="AW203" s="30">
        <f t="shared" si="19"/>
        <v>0</v>
      </c>
      <c r="AX203" s="30">
        <f t="shared" si="19"/>
        <v>0</v>
      </c>
      <c r="AY203" s="30">
        <f t="shared" si="19"/>
        <v>0</v>
      </c>
      <c r="AZ203" s="30">
        <f t="shared" si="19"/>
        <v>0</v>
      </c>
      <c r="BA203" s="30">
        <f t="shared" si="19"/>
        <v>0</v>
      </c>
      <c r="BB203" s="39">
        <f t="shared" si="21"/>
        <v>0</v>
      </c>
    </row>
    <row r="204" spans="1:54">
      <c r="A204" s="168">
        <v>4616</v>
      </c>
      <c r="B204" s="2">
        <v>141835</v>
      </c>
      <c r="C204" s="2" t="s">
        <v>343</v>
      </c>
      <c r="E204" s="164"/>
      <c r="F204" s="164"/>
      <c r="G204" s="164"/>
      <c r="H204" s="164"/>
      <c r="I204" s="164"/>
      <c r="J204" s="164"/>
      <c r="K204" s="171"/>
      <c r="L204" s="171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47"/>
      <c r="AG204" s="163"/>
      <c r="AH204" s="163"/>
      <c r="AI204" s="163"/>
      <c r="AJ204" s="163"/>
      <c r="AK204" s="163"/>
      <c r="AL204" s="163"/>
      <c r="AM204" s="163"/>
      <c r="AN204" s="227"/>
      <c r="AO204" s="227"/>
      <c r="AP204" s="230"/>
      <c r="AQ204" s="230"/>
      <c r="AR204" s="230"/>
      <c r="AS204" s="166">
        <f t="shared" si="20"/>
        <v>0</v>
      </c>
      <c r="AU204" s="30">
        <f t="shared" si="19"/>
        <v>0</v>
      </c>
      <c r="AV204" s="30">
        <f t="shared" si="19"/>
        <v>0</v>
      </c>
      <c r="AW204" s="30">
        <f t="shared" si="19"/>
        <v>0</v>
      </c>
      <c r="AX204" s="30">
        <f t="shared" si="19"/>
        <v>0</v>
      </c>
      <c r="AY204" s="30">
        <f t="shared" si="19"/>
        <v>0</v>
      </c>
      <c r="AZ204" s="30">
        <f t="shared" si="19"/>
        <v>0</v>
      </c>
      <c r="BA204" s="30">
        <f t="shared" si="19"/>
        <v>0</v>
      </c>
      <c r="BB204" s="39">
        <f t="shared" si="21"/>
        <v>0</v>
      </c>
    </row>
    <row r="205" spans="1:54">
      <c r="A205" s="168">
        <v>3314</v>
      </c>
      <c r="B205" s="2">
        <v>142375</v>
      </c>
      <c r="C205" s="2" t="s">
        <v>344</v>
      </c>
      <c r="E205" s="164"/>
      <c r="F205" s="164"/>
      <c r="G205" s="164"/>
      <c r="H205" s="164"/>
      <c r="I205" s="164"/>
      <c r="J205" s="164"/>
      <c r="K205" s="171"/>
      <c r="L205" s="171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47"/>
      <c r="AG205" s="163"/>
      <c r="AH205" s="163"/>
      <c r="AI205" s="163"/>
      <c r="AJ205" s="163"/>
      <c r="AK205" s="163"/>
      <c r="AL205" s="163"/>
      <c r="AM205" s="163"/>
      <c r="AN205" s="227"/>
      <c r="AO205" s="227"/>
      <c r="AP205" s="230"/>
      <c r="AQ205" s="230"/>
      <c r="AR205" s="230"/>
      <c r="AS205" s="166">
        <f t="shared" si="20"/>
        <v>0</v>
      </c>
      <c r="AU205" s="30">
        <f t="shared" si="19"/>
        <v>0</v>
      </c>
      <c r="AV205" s="30">
        <f t="shared" si="19"/>
        <v>0</v>
      </c>
      <c r="AW205" s="30">
        <f t="shared" si="19"/>
        <v>0</v>
      </c>
      <c r="AX205" s="30">
        <f t="shared" si="19"/>
        <v>0</v>
      </c>
      <c r="AY205" s="30">
        <f t="shared" si="19"/>
        <v>0</v>
      </c>
      <c r="AZ205" s="30">
        <f t="shared" si="19"/>
        <v>0</v>
      </c>
      <c r="BA205" s="30">
        <f t="shared" si="19"/>
        <v>0</v>
      </c>
      <c r="BB205" s="39">
        <f t="shared" si="21"/>
        <v>0</v>
      </c>
    </row>
    <row r="206" spans="1:54">
      <c r="A206" s="168">
        <v>2201</v>
      </c>
      <c r="B206" s="2">
        <v>147017</v>
      </c>
      <c r="C206" s="2" t="s">
        <v>345</v>
      </c>
      <c r="E206" s="164"/>
      <c r="F206" s="164"/>
      <c r="G206" s="164"/>
      <c r="H206" s="164"/>
      <c r="I206" s="164"/>
      <c r="J206" s="164"/>
      <c r="K206" s="171"/>
      <c r="L206" s="171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47"/>
      <c r="AG206" s="163"/>
      <c r="AH206" s="163"/>
      <c r="AI206" s="163"/>
      <c r="AJ206" s="163"/>
      <c r="AK206" s="163"/>
      <c r="AL206" s="163"/>
      <c r="AM206" s="163"/>
      <c r="AN206" s="227"/>
      <c r="AO206" s="227"/>
      <c r="AP206" s="230"/>
      <c r="AQ206" s="230"/>
      <c r="AR206" s="230"/>
      <c r="AS206" s="166">
        <f t="shared" si="20"/>
        <v>0</v>
      </c>
      <c r="AU206" s="30">
        <f t="shared" si="19"/>
        <v>0</v>
      </c>
      <c r="AV206" s="30">
        <f t="shared" si="19"/>
        <v>0</v>
      </c>
      <c r="AW206" s="30">
        <f t="shared" si="19"/>
        <v>0</v>
      </c>
      <c r="AX206" s="30">
        <f t="shared" si="19"/>
        <v>0</v>
      </c>
      <c r="AY206" s="30">
        <f t="shared" si="19"/>
        <v>0</v>
      </c>
      <c r="AZ206" s="30">
        <f t="shared" si="19"/>
        <v>0</v>
      </c>
      <c r="BA206" s="30">
        <f t="shared" si="19"/>
        <v>0</v>
      </c>
      <c r="BB206" s="39">
        <f t="shared" si="21"/>
        <v>0</v>
      </c>
    </row>
    <row r="207" spans="1:54">
      <c r="A207" s="168">
        <v>3359</v>
      </c>
      <c r="B207" s="2">
        <v>148083</v>
      </c>
      <c r="C207" s="2" t="s">
        <v>346</v>
      </c>
      <c r="E207" s="164"/>
      <c r="F207" s="164"/>
      <c r="G207" s="164"/>
      <c r="H207" s="164"/>
      <c r="I207" s="164"/>
      <c r="J207" s="164"/>
      <c r="K207" s="171"/>
      <c r="L207" s="171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47"/>
      <c r="AG207" s="163"/>
      <c r="AH207" s="163"/>
      <c r="AI207" s="163"/>
      <c r="AJ207" s="163"/>
      <c r="AK207" s="163"/>
      <c r="AL207" s="163"/>
      <c r="AM207" s="163"/>
      <c r="AN207" s="227"/>
      <c r="AO207" s="227"/>
      <c r="AP207" s="230"/>
      <c r="AQ207" s="230"/>
      <c r="AR207" s="230"/>
      <c r="AS207" s="166">
        <f t="shared" si="20"/>
        <v>0</v>
      </c>
      <c r="AU207" s="30">
        <f t="shared" si="19"/>
        <v>0</v>
      </c>
      <c r="AV207" s="30">
        <f t="shared" si="19"/>
        <v>0</v>
      </c>
      <c r="AW207" s="30">
        <f t="shared" si="19"/>
        <v>0</v>
      </c>
      <c r="AX207" s="30">
        <f t="shared" si="19"/>
        <v>0</v>
      </c>
      <c r="AY207" s="30">
        <f t="shared" si="19"/>
        <v>0</v>
      </c>
      <c r="AZ207" s="30">
        <f t="shared" si="19"/>
        <v>0</v>
      </c>
      <c r="BA207" s="30">
        <f t="shared" si="19"/>
        <v>0</v>
      </c>
      <c r="BB207" s="39">
        <f t="shared" si="21"/>
        <v>0</v>
      </c>
    </row>
    <row r="208" spans="1:54">
      <c r="A208" s="168">
        <v>4045</v>
      </c>
      <c r="B208" s="2">
        <v>149155</v>
      </c>
      <c r="C208" s="2" t="s">
        <v>347</v>
      </c>
      <c r="E208" s="164"/>
      <c r="F208" s="164"/>
      <c r="G208" s="164"/>
      <c r="H208" s="164"/>
      <c r="I208" s="164"/>
      <c r="J208" s="164"/>
      <c r="K208" s="171"/>
      <c r="L208" s="171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47"/>
      <c r="AG208" s="163"/>
      <c r="AH208" s="163"/>
      <c r="AI208" s="163"/>
      <c r="AJ208" s="163"/>
      <c r="AK208" s="163"/>
      <c r="AL208" s="163"/>
      <c r="AM208" s="163"/>
      <c r="AN208" s="227"/>
      <c r="AO208" s="227"/>
      <c r="AP208" s="230"/>
      <c r="AQ208" s="230"/>
      <c r="AR208" s="230"/>
      <c r="AS208" s="166">
        <f t="shared" si="20"/>
        <v>0</v>
      </c>
      <c r="AU208" s="30">
        <f t="shared" ref="AU208:BB208" si="22">SUM(AU70:AU207)</f>
        <v>0</v>
      </c>
      <c r="AV208" s="30">
        <f t="shared" si="22"/>
        <v>0</v>
      </c>
      <c r="AW208" s="30">
        <f t="shared" si="22"/>
        <v>0</v>
      </c>
      <c r="AX208" s="30">
        <f t="shared" si="22"/>
        <v>0</v>
      </c>
      <c r="AY208" s="30">
        <f t="shared" si="19"/>
        <v>0</v>
      </c>
      <c r="AZ208" s="30">
        <f t="shared" si="22"/>
        <v>0</v>
      </c>
      <c r="BA208" s="30">
        <f t="shared" si="22"/>
        <v>0</v>
      </c>
      <c r="BB208" s="39">
        <f t="shared" si="22"/>
        <v>0</v>
      </c>
    </row>
    <row r="209" spans="1:54">
      <c r="A209" s="168">
        <v>4038</v>
      </c>
      <c r="B209" s="2">
        <v>147757</v>
      </c>
      <c r="C209" s="2" t="s">
        <v>348</v>
      </c>
      <c r="E209" s="164"/>
      <c r="F209" s="164"/>
      <c r="G209" s="164"/>
      <c r="H209" s="164"/>
      <c r="I209" s="164"/>
      <c r="J209" s="164"/>
      <c r="K209" s="171"/>
      <c r="L209" s="171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47"/>
      <c r="AG209" s="163"/>
      <c r="AH209" s="163"/>
      <c r="AI209" s="163"/>
      <c r="AJ209" s="163"/>
      <c r="AK209" s="163"/>
      <c r="AL209" s="163"/>
      <c r="AM209" s="163"/>
      <c r="AN209" s="227"/>
      <c r="AO209" s="227"/>
      <c r="AP209" s="230"/>
      <c r="AQ209" s="230"/>
      <c r="AR209" s="230"/>
      <c r="AS209" s="166">
        <f t="shared" si="20"/>
        <v>0</v>
      </c>
      <c r="AU209" s="30">
        <f t="shared" ref="AU209:AX209" si="23">SUM(AU71:AU208)</f>
        <v>0</v>
      </c>
      <c r="AV209" s="30">
        <f t="shared" si="23"/>
        <v>0</v>
      </c>
      <c r="AW209" s="30">
        <f t="shared" si="23"/>
        <v>0</v>
      </c>
      <c r="AX209" s="30">
        <f t="shared" si="23"/>
        <v>0</v>
      </c>
      <c r="AY209" s="30">
        <f t="shared" ref="AY209:AY256" si="24">SUMIF($E$3:$AR$3,AY$6,$E209:$AR209)</f>
        <v>0</v>
      </c>
      <c r="AZ209" s="30">
        <f t="shared" ref="AZ209:BB209" si="25">SUM(AZ71:AZ208)</f>
        <v>0</v>
      </c>
      <c r="BA209" s="30">
        <f t="shared" si="25"/>
        <v>0</v>
      </c>
      <c r="BB209" s="39">
        <f t="shared" si="25"/>
        <v>0</v>
      </c>
    </row>
    <row r="210" spans="1:54">
      <c r="A210" s="168">
        <v>2188</v>
      </c>
      <c r="B210" s="2">
        <v>143433</v>
      </c>
      <c r="C210" s="2" t="s">
        <v>349</v>
      </c>
      <c r="E210" s="164"/>
      <c r="F210" s="164"/>
      <c r="G210" s="164"/>
      <c r="H210" s="164"/>
      <c r="I210" s="164"/>
      <c r="J210" s="164"/>
      <c r="K210" s="171"/>
      <c r="L210" s="171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47"/>
      <c r="AG210" s="163"/>
      <c r="AH210" s="163"/>
      <c r="AI210" s="163"/>
      <c r="AJ210" s="163"/>
      <c r="AK210" s="163"/>
      <c r="AL210" s="163"/>
      <c r="AM210" s="163"/>
      <c r="AN210" s="227"/>
      <c r="AO210" s="227"/>
      <c r="AP210" s="230"/>
      <c r="AQ210" s="230"/>
      <c r="AR210" s="230"/>
      <c r="AS210" s="166">
        <f t="shared" si="20"/>
        <v>0</v>
      </c>
      <c r="AU210" s="30">
        <f t="shared" ref="AU210:AX210" si="26">SUM(AU72:AU209)</f>
        <v>0</v>
      </c>
      <c r="AV210" s="30">
        <f t="shared" si="26"/>
        <v>0</v>
      </c>
      <c r="AW210" s="30">
        <f t="shared" si="26"/>
        <v>0</v>
      </c>
      <c r="AX210" s="30">
        <f t="shared" si="26"/>
        <v>0</v>
      </c>
      <c r="AY210" s="30">
        <f t="shared" si="24"/>
        <v>0</v>
      </c>
      <c r="AZ210" s="30">
        <f t="shared" ref="AZ210:BB210" si="27">SUM(AZ72:AZ209)</f>
        <v>0</v>
      </c>
      <c r="BA210" s="30">
        <f t="shared" si="27"/>
        <v>0</v>
      </c>
      <c r="BB210" s="39">
        <f t="shared" si="27"/>
        <v>0</v>
      </c>
    </row>
    <row r="211" spans="1:54">
      <c r="A211" s="168">
        <v>4206</v>
      </c>
      <c r="B211" s="2">
        <v>138137</v>
      </c>
      <c r="C211" s="2" t="s">
        <v>350</v>
      </c>
      <c r="E211" s="164"/>
      <c r="F211" s="164"/>
      <c r="G211" s="164"/>
      <c r="H211" s="164"/>
      <c r="I211" s="164"/>
      <c r="J211" s="164"/>
      <c r="K211" s="171"/>
      <c r="L211" s="171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47"/>
      <c r="AG211" s="163"/>
      <c r="AH211" s="163"/>
      <c r="AI211" s="163"/>
      <c r="AJ211" s="163"/>
      <c r="AK211" s="163"/>
      <c r="AL211" s="163"/>
      <c r="AM211" s="163"/>
      <c r="AN211" s="227"/>
      <c r="AO211" s="227"/>
      <c r="AP211" s="230"/>
      <c r="AQ211" s="230"/>
      <c r="AR211" s="230"/>
      <c r="AS211" s="166">
        <f t="shared" si="20"/>
        <v>0</v>
      </c>
      <c r="AU211" s="30">
        <f t="shared" ref="AU211:AX211" si="28">SUM(AU73:AU210)</f>
        <v>0</v>
      </c>
      <c r="AV211" s="30">
        <f t="shared" si="28"/>
        <v>0</v>
      </c>
      <c r="AW211" s="30">
        <f t="shared" si="28"/>
        <v>0</v>
      </c>
      <c r="AX211" s="30">
        <f t="shared" si="28"/>
        <v>0</v>
      </c>
      <c r="AY211" s="30">
        <f t="shared" si="24"/>
        <v>0</v>
      </c>
      <c r="AZ211" s="30">
        <f t="shared" ref="AZ211:BB211" si="29">SUM(AZ73:AZ210)</f>
        <v>0</v>
      </c>
      <c r="BA211" s="30">
        <f t="shared" si="29"/>
        <v>0</v>
      </c>
      <c r="BB211" s="39">
        <f t="shared" si="29"/>
        <v>0</v>
      </c>
    </row>
    <row r="212" spans="1:54">
      <c r="A212" s="168">
        <v>2097</v>
      </c>
      <c r="B212" s="2">
        <v>150876</v>
      </c>
      <c r="C212" s="2" t="s">
        <v>126</v>
      </c>
      <c r="E212" s="164"/>
      <c r="F212" s="164"/>
      <c r="G212" s="164"/>
      <c r="H212" s="164"/>
      <c r="I212" s="164"/>
      <c r="J212" s="164"/>
      <c r="K212" s="171"/>
      <c r="L212" s="171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47"/>
      <c r="AG212" s="163"/>
      <c r="AH212" s="163"/>
      <c r="AI212" s="163"/>
      <c r="AJ212" s="163"/>
      <c r="AK212" s="163"/>
      <c r="AL212" s="163"/>
      <c r="AM212" s="163"/>
      <c r="AN212" s="227"/>
      <c r="AO212" s="227"/>
      <c r="AP212" s="230"/>
      <c r="AQ212" s="230"/>
      <c r="AR212" s="230"/>
      <c r="AS212" s="166">
        <f t="shared" si="20"/>
        <v>0</v>
      </c>
      <c r="AU212" s="30">
        <f t="shared" ref="AU212:AX212" si="30">SUM(AU74:AU211)</f>
        <v>0</v>
      </c>
      <c r="AV212" s="30">
        <f t="shared" si="30"/>
        <v>0</v>
      </c>
      <c r="AW212" s="30">
        <f t="shared" si="30"/>
        <v>0</v>
      </c>
      <c r="AX212" s="30">
        <f t="shared" si="30"/>
        <v>0</v>
      </c>
      <c r="AY212" s="30">
        <f t="shared" si="24"/>
        <v>0</v>
      </c>
      <c r="AZ212" s="30">
        <f t="shared" ref="AZ212:BB212" si="31">SUM(AZ74:AZ211)</f>
        <v>0</v>
      </c>
      <c r="BA212" s="30">
        <f t="shared" si="31"/>
        <v>0</v>
      </c>
      <c r="BB212" s="39">
        <f t="shared" si="31"/>
        <v>0</v>
      </c>
    </row>
    <row r="213" spans="1:54">
      <c r="A213" s="168">
        <v>2214</v>
      </c>
      <c r="B213" s="2">
        <v>150708</v>
      </c>
      <c r="C213" s="2" t="s">
        <v>351</v>
      </c>
      <c r="E213" s="164"/>
      <c r="F213" s="164"/>
      <c r="G213" s="164"/>
      <c r="H213" s="164"/>
      <c r="I213" s="164"/>
      <c r="J213" s="164"/>
      <c r="K213" s="171"/>
      <c r="L213" s="171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47"/>
      <c r="AG213" s="163"/>
      <c r="AH213" s="163"/>
      <c r="AI213" s="163"/>
      <c r="AJ213" s="163"/>
      <c r="AK213" s="163"/>
      <c r="AL213" s="163"/>
      <c r="AM213" s="163"/>
      <c r="AN213" s="227"/>
      <c r="AO213" s="227"/>
      <c r="AP213" s="230"/>
      <c r="AQ213" s="230"/>
      <c r="AR213" s="230"/>
      <c r="AS213" s="166">
        <f t="shared" si="20"/>
        <v>0</v>
      </c>
      <c r="AU213" s="30">
        <f t="shared" ref="AU213:AX213" si="32">SUM(AU75:AU212)</f>
        <v>0</v>
      </c>
      <c r="AV213" s="30">
        <f t="shared" si="32"/>
        <v>0</v>
      </c>
      <c r="AW213" s="30">
        <f t="shared" si="32"/>
        <v>0</v>
      </c>
      <c r="AX213" s="30">
        <f t="shared" si="32"/>
        <v>0</v>
      </c>
      <c r="AY213" s="30">
        <f t="shared" si="24"/>
        <v>0</v>
      </c>
      <c r="AZ213" s="30">
        <f t="shared" ref="AZ213:BB213" si="33">SUM(AZ75:AZ212)</f>
        <v>0</v>
      </c>
      <c r="BA213" s="30">
        <f t="shared" si="33"/>
        <v>0</v>
      </c>
      <c r="BB213" s="39">
        <f t="shared" si="33"/>
        <v>0</v>
      </c>
    </row>
    <row r="214" spans="1:54">
      <c r="A214" s="168">
        <v>4300</v>
      </c>
      <c r="B214" s="2">
        <v>136778</v>
      </c>
      <c r="C214" s="2" t="s">
        <v>352</v>
      </c>
      <c r="E214" s="164"/>
      <c r="F214" s="164"/>
      <c r="G214" s="164"/>
      <c r="H214" s="164"/>
      <c r="I214" s="164"/>
      <c r="J214" s="164"/>
      <c r="K214" s="171"/>
      <c r="L214" s="171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47"/>
      <c r="AG214" s="163"/>
      <c r="AH214" s="163"/>
      <c r="AI214" s="163"/>
      <c r="AJ214" s="163"/>
      <c r="AK214" s="163"/>
      <c r="AL214" s="163"/>
      <c r="AM214" s="163"/>
      <c r="AN214" s="227"/>
      <c r="AO214" s="227"/>
      <c r="AP214" s="230"/>
      <c r="AQ214" s="230"/>
      <c r="AR214" s="230"/>
      <c r="AS214" s="166">
        <f t="shared" si="20"/>
        <v>0</v>
      </c>
      <c r="AU214" s="30">
        <f t="shared" ref="AU214:AX214" si="34">SUM(AU76:AU213)</f>
        <v>0</v>
      </c>
      <c r="AV214" s="30">
        <f t="shared" si="34"/>
        <v>0</v>
      </c>
      <c r="AW214" s="30">
        <f t="shared" si="34"/>
        <v>0</v>
      </c>
      <c r="AX214" s="30">
        <f t="shared" si="34"/>
        <v>0</v>
      </c>
      <c r="AY214" s="30">
        <f t="shared" si="24"/>
        <v>0</v>
      </c>
      <c r="AZ214" s="30">
        <f t="shared" ref="AZ214:BB214" si="35">SUM(AZ76:AZ213)</f>
        <v>0</v>
      </c>
      <c r="BA214" s="30">
        <f t="shared" si="35"/>
        <v>0</v>
      </c>
      <c r="BB214" s="39">
        <f t="shared" si="35"/>
        <v>0</v>
      </c>
    </row>
    <row r="215" spans="1:54">
      <c r="A215" s="168">
        <v>2204</v>
      </c>
      <c r="B215" s="2">
        <v>147111</v>
      </c>
      <c r="C215" s="2" t="s">
        <v>353</v>
      </c>
      <c r="E215" s="164"/>
      <c r="F215" s="164"/>
      <c r="G215" s="164"/>
      <c r="H215" s="164"/>
      <c r="I215" s="164"/>
      <c r="J215" s="164"/>
      <c r="K215" s="171"/>
      <c r="L215" s="171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47"/>
      <c r="AG215" s="163"/>
      <c r="AH215" s="163"/>
      <c r="AI215" s="163"/>
      <c r="AJ215" s="163"/>
      <c r="AK215" s="163"/>
      <c r="AL215" s="163"/>
      <c r="AM215" s="163"/>
      <c r="AN215" s="227"/>
      <c r="AO215" s="227"/>
      <c r="AP215" s="230"/>
      <c r="AQ215" s="230"/>
      <c r="AR215" s="230"/>
      <c r="AS215" s="166">
        <f t="shared" si="20"/>
        <v>0</v>
      </c>
      <c r="AU215" s="30">
        <f t="shared" ref="AU215:AX215" si="36">SUM(AU77:AU214)</f>
        <v>0</v>
      </c>
      <c r="AV215" s="30">
        <f t="shared" si="36"/>
        <v>0</v>
      </c>
      <c r="AW215" s="30">
        <f t="shared" si="36"/>
        <v>0</v>
      </c>
      <c r="AX215" s="30">
        <f t="shared" si="36"/>
        <v>0</v>
      </c>
      <c r="AY215" s="30">
        <f t="shared" si="24"/>
        <v>0</v>
      </c>
      <c r="AZ215" s="30">
        <f t="shared" ref="AZ215:BB215" si="37">SUM(AZ77:AZ214)</f>
        <v>0</v>
      </c>
      <c r="BA215" s="30">
        <f t="shared" si="37"/>
        <v>0</v>
      </c>
      <c r="BB215" s="39">
        <f t="shared" si="37"/>
        <v>0</v>
      </c>
    </row>
    <row r="216" spans="1:54">
      <c r="A216" s="168">
        <v>4237</v>
      </c>
      <c r="B216" s="2">
        <v>151403</v>
      </c>
      <c r="C216" s="2" t="s">
        <v>121</v>
      </c>
      <c r="E216" s="164"/>
      <c r="F216" s="164"/>
      <c r="G216" s="164"/>
      <c r="H216" s="164"/>
      <c r="I216" s="164"/>
      <c r="J216" s="164"/>
      <c r="K216" s="171"/>
      <c r="L216" s="171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47"/>
      <c r="AG216" s="163"/>
      <c r="AH216" s="163"/>
      <c r="AI216" s="163"/>
      <c r="AJ216" s="163"/>
      <c r="AK216" s="163"/>
      <c r="AL216" s="163"/>
      <c r="AM216" s="163"/>
      <c r="AN216" s="227"/>
      <c r="AO216" s="227"/>
      <c r="AP216" s="230"/>
      <c r="AQ216" s="230"/>
      <c r="AR216" s="230"/>
      <c r="AS216" s="166">
        <f t="shared" si="20"/>
        <v>0</v>
      </c>
      <c r="AU216" s="30">
        <f t="shared" ref="AU216:AX216" si="38">SUM(AU78:AU215)</f>
        <v>0</v>
      </c>
      <c r="AV216" s="30">
        <f t="shared" si="38"/>
        <v>0</v>
      </c>
      <c r="AW216" s="30">
        <f t="shared" si="38"/>
        <v>0</v>
      </c>
      <c r="AX216" s="30">
        <f t="shared" si="38"/>
        <v>0</v>
      </c>
      <c r="AY216" s="30">
        <f t="shared" si="24"/>
        <v>0</v>
      </c>
      <c r="AZ216" s="30">
        <f t="shared" ref="AZ216:BB216" si="39">SUM(AZ78:AZ215)</f>
        <v>0</v>
      </c>
      <c r="BA216" s="30">
        <f t="shared" si="39"/>
        <v>0</v>
      </c>
      <c r="BB216" s="39">
        <f t="shared" si="39"/>
        <v>0</v>
      </c>
    </row>
    <row r="217" spans="1:54">
      <c r="A217" s="168">
        <v>2098</v>
      </c>
      <c r="B217" s="2">
        <v>139011</v>
      </c>
      <c r="C217" s="2" t="s">
        <v>354</v>
      </c>
      <c r="E217" s="164"/>
      <c r="F217" s="164"/>
      <c r="G217" s="164"/>
      <c r="H217" s="164"/>
      <c r="I217" s="164"/>
      <c r="J217" s="164"/>
      <c r="K217" s="171"/>
      <c r="L217" s="171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47"/>
      <c r="AG217" s="163"/>
      <c r="AH217" s="163"/>
      <c r="AI217" s="163"/>
      <c r="AJ217" s="163"/>
      <c r="AK217" s="163"/>
      <c r="AL217" s="163"/>
      <c r="AM217" s="163"/>
      <c r="AN217" s="227"/>
      <c r="AO217" s="227"/>
      <c r="AP217" s="230"/>
      <c r="AQ217" s="230"/>
      <c r="AR217" s="230"/>
      <c r="AS217" s="166">
        <f t="shared" si="20"/>
        <v>0</v>
      </c>
      <c r="AU217" s="30">
        <f t="shared" ref="AU217:AX217" si="40">SUM(AU79:AU216)</f>
        <v>0</v>
      </c>
      <c r="AV217" s="30">
        <f t="shared" si="40"/>
        <v>0</v>
      </c>
      <c r="AW217" s="30">
        <f t="shared" si="40"/>
        <v>0</v>
      </c>
      <c r="AX217" s="30">
        <f t="shared" si="40"/>
        <v>0</v>
      </c>
      <c r="AY217" s="30">
        <f t="shared" si="24"/>
        <v>0</v>
      </c>
      <c r="AZ217" s="30">
        <f t="shared" ref="AZ217:BB217" si="41">SUM(AZ79:AZ216)</f>
        <v>0</v>
      </c>
      <c r="BA217" s="30">
        <f t="shared" si="41"/>
        <v>0</v>
      </c>
      <c r="BB217" s="39">
        <f t="shared" si="41"/>
        <v>0</v>
      </c>
    </row>
    <row r="218" spans="1:54">
      <c r="A218" s="168">
        <v>4307</v>
      </c>
      <c r="B218" s="2">
        <v>138136</v>
      </c>
      <c r="C218" s="2" t="s">
        <v>355</v>
      </c>
      <c r="E218" s="164"/>
      <c r="F218" s="164"/>
      <c r="G218" s="164"/>
      <c r="H218" s="164"/>
      <c r="I218" s="164"/>
      <c r="J218" s="164"/>
      <c r="K218" s="171"/>
      <c r="L218" s="171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47"/>
      <c r="AG218" s="163"/>
      <c r="AH218" s="163"/>
      <c r="AI218" s="163"/>
      <c r="AJ218" s="163"/>
      <c r="AK218" s="163"/>
      <c r="AL218" s="163"/>
      <c r="AM218" s="163"/>
      <c r="AN218" s="227"/>
      <c r="AO218" s="227"/>
      <c r="AP218" s="230"/>
      <c r="AQ218" s="230"/>
      <c r="AR218" s="230"/>
      <c r="AS218" s="166">
        <f t="shared" si="20"/>
        <v>0</v>
      </c>
      <c r="AU218" s="30">
        <f t="shared" ref="AU218:AX218" si="42">SUM(AU80:AU217)</f>
        <v>0</v>
      </c>
      <c r="AV218" s="30">
        <f t="shared" si="42"/>
        <v>0</v>
      </c>
      <c r="AW218" s="30">
        <f t="shared" si="42"/>
        <v>0</v>
      </c>
      <c r="AX218" s="30">
        <f t="shared" si="42"/>
        <v>0</v>
      </c>
      <c r="AY218" s="30">
        <f t="shared" si="24"/>
        <v>0</v>
      </c>
      <c r="AZ218" s="30">
        <f t="shared" ref="AZ218:BB218" si="43">SUM(AZ80:AZ217)</f>
        <v>0</v>
      </c>
      <c r="BA218" s="30">
        <f t="shared" si="43"/>
        <v>0</v>
      </c>
      <c r="BB218" s="39">
        <f t="shared" si="43"/>
        <v>0</v>
      </c>
    </row>
    <row r="219" spans="1:54">
      <c r="A219" s="168">
        <v>7049</v>
      </c>
      <c r="B219" s="2">
        <v>144043</v>
      </c>
      <c r="C219" s="2" t="s">
        <v>356</v>
      </c>
      <c r="E219" s="164"/>
      <c r="F219" s="164"/>
      <c r="G219" s="164"/>
      <c r="H219" s="164"/>
      <c r="I219" s="164"/>
      <c r="J219" s="164"/>
      <c r="K219" s="171"/>
      <c r="L219" s="171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47"/>
      <c r="AG219" s="163"/>
      <c r="AH219" s="163"/>
      <c r="AI219" s="163"/>
      <c r="AJ219" s="163"/>
      <c r="AK219" s="163"/>
      <c r="AL219" s="163"/>
      <c r="AM219" s="163"/>
      <c r="AN219" s="227"/>
      <c r="AO219" s="227"/>
      <c r="AP219" s="230"/>
      <c r="AQ219" s="230"/>
      <c r="AR219" s="230"/>
      <c r="AS219" s="166">
        <f t="shared" si="20"/>
        <v>0</v>
      </c>
      <c r="AU219" s="30">
        <f t="shared" ref="AU219:AX219" si="44">SUM(AU81:AU218)</f>
        <v>0</v>
      </c>
      <c r="AV219" s="30">
        <f t="shared" si="44"/>
        <v>0</v>
      </c>
      <c r="AW219" s="30">
        <f t="shared" si="44"/>
        <v>0</v>
      </c>
      <c r="AX219" s="30">
        <f t="shared" si="44"/>
        <v>0</v>
      </c>
      <c r="AY219" s="30">
        <f t="shared" si="24"/>
        <v>0</v>
      </c>
      <c r="AZ219" s="30">
        <f t="shared" ref="AZ219:BB219" si="45">SUM(AZ81:AZ218)</f>
        <v>0</v>
      </c>
      <c r="BA219" s="30">
        <f t="shared" si="45"/>
        <v>0</v>
      </c>
      <c r="BB219" s="39">
        <f t="shared" si="45"/>
        <v>0</v>
      </c>
    </row>
    <row r="220" spans="1:54">
      <c r="A220" s="168">
        <v>5201</v>
      </c>
      <c r="B220" s="2">
        <v>137155</v>
      </c>
      <c r="C220" s="2" t="s">
        <v>357</v>
      </c>
      <c r="E220" s="164"/>
      <c r="F220" s="164"/>
      <c r="G220" s="164"/>
      <c r="H220" s="164"/>
      <c r="I220" s="164"/>
      <c r="J220" s="164"/>
      <c r="K220" s="171"/>
      <c r="L220" s="171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47"/>
      <c r="AG220" s="163"/>
      <c r="AH220" s="163"/>
      <c r="AI220" s="163"/>
      <c r="AJ220" s="163"/>
      <c r="AK220" s="163"/>
      <c r="AL220" s="163"/>
      <c r="AM220" s="163"/>
      <c r="AN220" s="227"/>
      <c r="AO220" s="227"/>
      <c r="AP220" s="230"/>
      <c r="AQ220" s="230"/>
      <c r="AR220" s="230"/>
      <c r="AS220" s="166">
        <f t="shared" si="20"/>
        <v>0</v>
      </c>
      <c r="AU220" s="30">
        <f t="shared" ref="AU220:AX220" si="46">SUM(AU82:AU219)</f>
        <v>0</v>
      </c>
      <c r="AV220" s="30">
        <f t="shared" si="46"/>
        <v>0</v>
      </c>
      <c r="AW220" s="30">
        <f t="shared" si="46"/>
        <v>0</v>
      </c>
      <c r="AX220" s="30">
        <f t="shared" si="46"/>
        <v>0</v>
      </c>
      <c r="AY220" s="30">
        <f t="shared" si="24"/>
        <v>0</v>
      </c>
      <c r="AZ220" s="30">
        <f t="shared" ref="AZ220:BB220" si="47">SUM(AZ82:AZ219)</f>
        <v>0</v>
      </c>
      <c r="BA220" s="30">
        <f t="shared" si="47"/>
        <v>0</v>
      </c>
      <c r="BB220" s="39">
        <f t="shared" si="47"/>
        <v>0</v>
      </c>
    </row>
    <row r="221" spans="1:54">
      <c r="A221" s="168">
        <v>1111</v>
      </c>
      <c r="B221" s="2">
        <v>142071</v>
      </c>
      <c r="C221" s="2" t="s">
        <v>358</v>
      </c>
      <c r="E221" s="164"/>
      <c r="F221" s="164"/>
      <c r="G221" s="164"/>
      <c r="H221" s="164"/>
      <c r="I221" s="164"/>
      <c r="J221" s="164"/>
      <c r="K221" s="171"/>
      <c r="L221" s="171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47"/>
      <c r="AG221" s="163"/>
      <c r="AH221" s="163"/>
      <c r="AI221" s="163"/>
      <c r="AJ221" s="163"/>
      <c r="AK221" s="163"/>
      <c r="AL221" s="163"/>
      <c r="AM221" s="163"/>
      <c r="AN221" s="227"/>
      <c r="AO221" s="227"/>
      <c r="AP221" s="230"/>
      <c r="AQ221" s="230"/>
      <c r="AR221" s="230"/>
      <c r="AS221" s="166">
        <f t="shared" si="20"/>
        <v>0</v>
      </c>
      <c r="AU221" s="30">
        <f t="shared" ref="AU221:AX221" si="48">SUM(AU83:AU220)</f>
        <v>0</v>
      </c>
      <c r="AV221" s="30">
        <f t="shared" si="48"/>
        <v>0</v>
      </c>
      <c r="AW221" s="30">
        <f t="shared" si="48"/>
        <v>0</v>
      </c>
      <c r="AX221" s="30">
        <f t="shared" si="48"/>
        <v>0</v>
      </c>
      <c r="AY221" s="30">
        <f t="shared" si="24"/>
        <v>0</v>
      </c>
      <c r="AZ221" s="30">
        <f t="shared" ref="AZ221:BB221" si="49">SUM(AZ83:AZ220)</f>
        <v>0</v>
      </c>
      <c r="BA221" s="30">
        <f t="shared" si="49"/>
        <v>0</v>
      </c>
      <c r="BB221" s="39">
        <f t="shared" si="49"/>
        <v>0</v>
      </c>
    </row>
    <row r="222" spans="1:54">
      <c r="A222" s="168">
        <v>2246</v>
      </c>
      <c r="B222" s="2">
        <v>151709</v>
      </c>
      <c r="C222" s="2" t="s">
        <v>21</v>
      </c>
      <c r="E222" s="164"/>
      <c r="F222" s="164"/>
      <c r="G222" s="164"/>
      <c r="H222" s="164"/>
      <c r="I222" s="164"/>
      <c r="J222" s="164"/>
      <c r="K222" s="171"/>
      <c r="L222" s="171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47"/>
      <c r="AG222" s="163"/>
      <c r="AH222" s="163"/>
      <c r="AI222" s="163"/>
      <c r="AJ222" s="163"/>
      <c r="AK222" s="163"/>
      <c r="AL222" s="163"/>
      <c r="AM222" s="163"/>
      <c r="AN222" s="227"/>
      <c r="AO222" s="227"/>
      <c r="AP222" s="230"/>
      <c r="AQ222" s="230"/>
      <c r="AR222" s="230"/>
      <c r="AS222" s="166">
        <f t="shared" si="20"/>
        <v>0</v>
      </c>
      <c r="AU222" s="30">
        <f t="shared" ref="AU222:AX222" si="50">SUM(AU84:AU221)</f>
        <v>0</v>
      </c>
      <c r="AV222" s="30">
        <f t="shared" si="50"/>
        <v>0</v>
      </c>
      <c r="AW222" s="30">
        <f t="shared" si="50"/>
        <v>0</v>
      </c>
      <c r="AX222" s="30">
        <f t="shared" si="50"/>
        <v>0</v>
      </c>
      <c r="AY222" s="30">
        <f t="shared" si="24"/>
        <v>0</v>
      </c>
      <c r="AZ222" s="30">
        <f t="shared" ref="AZ222:BB222" si="51">SUM(AZ84:AZ221)</f>
        <v>0</v>
      </c>
      <c r="BA222" s="30">
        <f t="shared" si="51"/>
        <v>0</v>
      </c>
      <c r="BB222" s="39">
        <f t="shared" si="51"/>
        <v>0</v>
      </c>
    </row>
    <row r="223" spans="1:54">
      <c r="A223" s="168">
        <v>2064</v>
      </c>
      <c r="B223" s="2">
        <v>139183</v>
      </c>
      <c r="C223" s="2" t="s">
        <v>359</v>
      </c>
      <c r="E223" s="164"/>
      <c r="F223" s="164"/>
      <c r="G223" s="164"/>
      <c r="H223" s="164"/>
      <c r="I223" s="164"/>
      <c r="J223" s="164"/>
      <c r="K223" s="171"/>
      <c r="L223" s="171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47"/>
      <c r="AG223" s="163"/>
      <c r="AH223" s="163"/>
      <c r="AI223" s="163"/>
      <c r="AJ223" s="163"/>
      <c r="AK223" s="163"/>
      <c r="AL223" s="163"/>
      <c r="AM223" s="163"/>
      <c r="AN223" s="227"/>
      <c r="AO223" s="227"/>
      <c r="AP223" s="230"/>
      <c r="AQ223" s="230"/>
      <c r="AR223" s="230"/>
      <c r="AS223" s="166">
        <f t="shared" si="20"/>
        <v>0</v>
      </c>
      <c r="AU223" s="30">
        <f t="shared" ref="AU223:AX223" si="52">SUM(AU85:AU222)</f>
        <v>0</v>
      </c>
      <c r="AV223" s="30">
        <f t="shared" si="52"/>
        <v>0</v>
      </c>
      <c r="AW223" s="30">
        <f t="shared" si="52"/>
        <v>0</v>
      </c>
      <c r="AX223" s="30">
        <f t="shared" si="52"/>
        <v>0</v>
      </c>
      <c r="AY223" s="30">
        <f t="shared" si="24"/>
        <v>0</v>
      </c>
      <c r="AZ223" s="30">
        <f t="shared" ref="AZ223:BB223" si="53">SUM(AZ85:AZ222)</f>
        <v>0</v>
      </c>
      <c r="BA223" s="30">
        <f t="shared" si="53"/>
        <v>0</v>
      </c>
      <c r="BB223" s="39">
        <f t="shared" si="53"/>
        <v>0</v>
      </c>
    </row>
    <row r="224" spans="1:54">
      <c r="A224" s="168">
        <v>2018</v>
      </c>
      <c r="B224" s="2">
        <v>149872</v>
      </c>
      <c r="C224" s="2" t="s">
        <v>360</v>
      </c>
      <c r="E224" s="164"/>
      <c r="F224" s="164"/>
      <c r="G224" s="164"/>
      <c r="H224" s="164"/>
      <c r="I224" s="164"/>
      <c r="J224" s="164"/>
      <c r="K224" s="171"/>
      <c r="L224" s="171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47"/>
      <c r="AG224" s="163"/>
      <c r="AH224" s="163"/>
      <c r="AI224" s="163"/>
      <c r="AJ224" s="163"/>
      <c r="AK224" s="163"/>
      <c r="AL224" s="163"/>
      <c r="AM224" s="163"/>
      <c r="AN224" s="227"/>
      <c r="AO224" s="227"/>
      <c r="AP224" s="230"/>
      <c r="AQ224" s="230"/>
      <c r="AR224" s="230"/>
      <c r="AS224" s="166">
        <f t="shared" si="20"/>
        <v>0</v>
      </c>
      <c r="AU224" s="30">
        <f t="shared" ref="AU224:AX224" si="54">SUM(AU86:AU223)</f>
        <v>0</v>
      </c>
      <c r="AV224" s="30">
        <f t="shared" si="54"/>
        <v>0</v>
      </c>
      <c r="AW224" s="30">
        <f t="shared" si="54"/>
        <v>0</v>
      </c>
      <c r="AX224" s="30">
        <f t="shared" si="54"/>
        <v>0</v>
      </c>
      <c r="AY224" s="30">
        <f t="shared" si="24"/>
        <v>0</v>
      </c>
      <c r="AZ224" s="30">
        <f t="shared" ref="AZ224:BB224" si="55">SUM(AZ86:AZ223)</f>
        <v>0</v>
      </c>
      <c r="BA224" s="30">
        <f t="shared" si="55"/>
        <v>0</v>
      </c>
      <c r="BB224" s="39">
        <f t="shared" si="55"/>
        <v>0</v>
      </c>
    </row>
    <row r="225" spans="1:54">
      <c r="A225" s="168">
        <v>2167</v>
      </c>
      <c r="B225" s="2">
        <v>142888</v>
      </c>
      <c r="C225" s="2" t="s">
        <v>361</v>
      </c>
      <c r="E225" s="164"/>
      <c r="F225" s="164"/>
      <c r="G225" s="164"/>
      <c r="H225" s="164"/>
      <c r="I225" s="164"/>
      <c r="J225" s="164"/>
      <c r="K225" s="171"/>
      <c r="L225" s="171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47"/>
      <c r="AG225" s="163"/>
      <c r="AH225" s="163"/>
      <c r="AI225" s="163"/>
      <c r="AJ225" s="163"/>
      <c r="AK225" s="163"/>
      <c r="AL225" s="163"/>
      <c r="AM225" s="163"/>
      <c r="AN225" s="227"/>
      <c r="AO225" s="227"/>
      <c r="AP225" s="230"/>
      <c r="AQ225" s="230"/>
      <c r="AR225" s="230"/>
      <c r="AS225" s="166">
        <f t="shared" si="20"/>
        <v>0</v>
      </c>
      <c r="AU225" s="30">
        <f t="shared" ref="AU225:AX225" si="56">SUM(AU87:AU224)</f>
        <v>0</v>
      </c>
      <c r="AV225" s="30">
        <f t="shared" si="56"/>
        <v>0</v>
      </c>
      <c r="AW225" s="30">
        <f t="shared" si="56"/>
        <v>0</v>
      </c>
      <c r="AX225" s="30">
        <f t="shared" si="56"/>
        <v>0</v>
      </c>
      <c r="AY225" s="30">
        <f t="shared" si="24"/>
        <v>0</v>
      </c>
      <c r="AZ225" s="30">
        <f t="shared" ref="AZ225:BB225" si="57">SUM(AZ87:AZ224)</f>
        <v>0</v>
      </c>
      <c r="BA225" s="30">
        <f t="shared" si="57"/>
        <v>0</v>
      </c>
      <c r="BB225" s="39">
        <f t="shared" si="57"/>
        <v>0</v>
      </c>
    </row>
    <row r="226" spans="1:54">
      <c r="A226" s="168">
        <v>2205</v>
      </c>
      <c r="B226" s="2">
        <v>147452</v>
      </c>
      <c r="C226" s="2" t="s">
        <v>362</v>
      </c>
      <c r="E226" s="164"/>
      <c r="F226" s="164"/>
      <c r="G226" s="164"/>
      <c r="H226" s="164"/>
      <c r="I226" s="164"/>
      <c r="J226" s="164"/>
      <c r="K226" s="171"/>
      <c r="L226" s="171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47"/>
      <c r="AG226" s="163"/>
      <c r="AH226" s="163"/>
      <c r="AI226" s="163"/>
      <c r="AJ226" s="163"/>
      <c r="AK226" s="163"/>
      <c r="AL226" s="163"/>
      <c r="AM226" s="163"/>
      <c r="AN226" s="227"/>
      <c r="AO226" s="227"/>
      <c r="AP226" s="230"/>
      <c r="AQ226" s="230"/>
      <c r="AR226" s="230"/>
      <c r="AS226" s="166">
        <f t="shared" si="20"/>
        <v>0</v>
      </c>
      <c r="AU226" s="30">
        <f t="shared" ref="AU226:AX226" si="58">SUM(AU88:AU225)</f>
        <v>0</v>
      </c>
      <c r="AV226" s="30">
        <f t="shared" si="58"/>
        <v>0</v>
      </c>
      <c r="AW226" s="30">
        <f t="shared" si="58"/>
        <v>0</v>
      </c>
      <c r="AX226" s="30">
        <f t="shared" si="58"/>
        <v>0</v>
      </c>
      <c r="AY226" s="30">
        <f t="shared" si="24"/>
        <v>0</v>
      </c>
      <c r="AZ226" s="30">
        <f t="shared" ref="AZ226:BB226" si="59">SUM(AZ88:AZ225)</f>
        <v>0</v>
      </c>
      <c r="BA226" s="30">
        <f t="shared" si="59"/>
        <v>0</v>
      </c>
      <c r="BB226" s="39">
        <f t="shared" si="59"/>
        <v>0</v>
      </c>
    </row>
    <row r="227" spans="1:54">
      <c r="A227" s="168">
        <v>2249</v>
      </c>
      <c r="B227" s="2">
        <v>139860</v>
      </c>
      <c r="C227" s="2" t="s">
        <v>363</v>
      </c>
      <c r="E227" s="164"/>
      <c r="F227" s="164"/>
      <c r="G227" s="164"/>
      <c r="H227" s="164"/>
      <c r="I227" s="164"/>
      <c r="J227" s="164"/>
      <c r="K227" s="171"/>
      <c r="L227" s="171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47"/>
      <c r="AG227" s="163"/>
      <c r="AH227" s="163"/>
      <c r="AI227" s="163"/>
      <c r="AJ227" s="163"/>
      <c r="AK227" s="163"/>
      <c r="AL227" s="163"/>
      <c r="AM227" s="163"/>
      <c r="AN227" s="227"/>
      <c r="AO227" s="227"/>
      <c r="AP227" s="230"/>
      <c r="AQ227" s="230"/>
      <c r="AR227" s="230"/>
      <c r="AS227" s="166">
        <f t="shared" si="20"/>
        <v>0</v>
      </c>
      <c r="AU227" s="30">
        <f t="shared" ref="AU227:AX227" si="60">SUM(AU89:AU226)</f>
        <v>0</v>
      </c>
      <c r="AV227" s="30">
        <f t="shared" si="60"/>
        <v>0</v>
      </c>
      <c r="AW227" s="30">
        <f t="shared" si="60"/>
        <v>0</v>
      </c>
      <c r="AX227" s="30">
        <f t="shared" si="60"/>
        <v>0</v>
      </c>
      <c r="AY227" s="30">
        <f t="shared" si="24"/>
        <v>0</v>
      </c>
      <c r="AZ227" s="30">
        <f t="shared" ref="AZ227:BB227" si="61">SUM(AZ89:AZ226)</f>
        <v>0</v>
      </c>
      <c r="BA227" s="30">
        <f t="shared" si="61"/>
        <v>0</v>
      </c>
      <c r="BB227" s="39">
        <f t="shared" si="61"/>
        <v>0</v>
      </c>
    </row>
    <row r="228" spans="1:54">
      <c r="A228" s="168">
        <v>2447</v>
      </c>
      <c r="B228" s="2">
        <v>143087</v>
      </c>
      <c r="C228" s="2" t="s">
        <v>364</v>
      </c>
      <c r="E228" s="164"/>
      <c r="F228" s="164"/>
      <c r="G228" s="164"/>
      <c r="H228" s="164"/>
      <c r="I228" s="164"/>
      <c r="J228" s="164"/>
      <c r="K228" s="171"/>
      <c r="L228" s="171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47"/>
      <c r="AG228" s="163"/>
      <c r="AH228" s="163"/>
      <c r="AI228" s="163"/>
      <c r="AJ228" s="163"/>
      <c r="AK228" s="163"/>
      <c r="AL228" s="163"/>
      <c r="AM228" s="163"/>
      <c r="AN228" s="227"/>
      <c r="AO228" s="227"/>
      <c r="AP228" s="230"/>
      <c r="AQ228" s="230"/>
      <c r="AR228" s="230"/>
      <c r="AS228" s="166">
        <f t="shared" si="20"/>
        <v>0</v>
      </c>
      <c r="AU228" s="30">
        <f t="shared" ref="AU228:AX228" si="62">SUM(AU90:AU227)</f>
        <v>0</v>
      </c>
      <c r="AV228" s="30">
        <f t="shared" si="62"/>
        <v>0</v>
      </c>
      <c r="AW228" s="30">
        <f t="shared" si="62"/>
        <v>0</v>
      </c>
      <c r="AX228" s="30">
        <f t="shared" si="62"/>
        <v>0</v>
      </c>
      <c r="AY228" s="30">
        <f t="shared" si="24"/>
        <v>0</v>
      </c>
      <c r="AZ228" s="30">
        <f t="shared" ref="AZ228:BB228" si="63">SUM(AZ90:AZ227)</f>
        <v>0</v>
      </c>
      <c r="BA228" s="30">
        <f t="shared" si="63"/>
        <v>0</v>
      </c>
      <c r="BB228" s="39">
        <f t="shared" si="63"/>
        <v>0</v>
      </c>
    </row>
    <row r="229" spans="1:54">
      <c r="A229" s="168">
        <v>3325</v>
      </c>
      <c r="B229" s="2">
        <v>148439</v>
      </c>
      <c r="C229" s="2" t="s">
        <v>365</v>
      </c>
      <c r="E229" s="164"/>
      <c r="F229" s="164"/>
      <c r="G229" s="164"/>
      <c r="H229" s="164"/>
      <c r="I229" s="164"/>
      <c r="J229" s="164"/>
      <c r="K229" s="171"/>
      <c r="L229" s="171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47"/>
      <c r="AG229" s="163"/>
      <c r="AH229" s="163"/>
      <c r="AI229" s="163"/>
      <c r="AJ229" s="163"/>
      <c r="AK229" s="163"/>
      <c r="AL229" s="163"/>
      <c r="AM229" s="163"/>
      <c r="AN229" s="227"/>
      <c r="AO229" s="227"/>
      <c r="AP229" s="230"/>
      <c r="AQ229" s="230"/>
      <c r="AR229" s="230"/>
      <c r="AS229" s="166">
        <f t="shared" si="20"/>
        <v>0</v>
      </c>
      <c r="AU229" s="30">
        <f t="shared" ref="AU229:AX229" si="64">SUM(AU91:AU228)</f>
        <v>0</v>
      </c>
      <c r="AV229" s="30">
        <f t="shared" si="64"/>
        <v>0</v>
      </c>
      <c r="AW229" s="30">
        <f t="shared" si="64"/>
        <v>0</v>
      </c>
      <c r="AX229" s="30">
        <f t="shared" si="64"/>
        <v>0</v>
      </c>
      <c r="AY229" s="30">
        <f t="shared" si="24"/>
        <v>0</v>
      </c>
      <c r="AZ229" s="30">
        <f t="shared" ref="AZ229:BB229" si="65">SUM(AZ91:AZ228)</f>
        <v>0</v>
      </c>
      <c r="BA229" s="30">
        <f t="shared" si="65"/>
        <v>0</v>
      </c>
      <c r="BB229" s="39">
        <f t="shared" si="65"/>
        <v>0</v>
      </c>
    </row>
    <row r="230" spans="1:54">
      <c r="A230" s="168">
        <v>4027</v>
      </c>
      <c r="B230" s="2">
        <v>144721</v>
      </c>
      <c r="C230" s="2" t="s">
        <v>366</v>
      </c>
      <c r="E230" s="164"/>
      <c r="F230" s="164"/>
      <c r="G230" s="164"/>
      <c r="H230" s="164"/>
      <c r="I230" s="164"/>
      <c r="J230" s="164"/>
      <c r="K230" s="171"/>
      <c r="L230" s="171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47"/>
      <c r="AG230" s="163"/>
      <c r="AH230" s="163"/>
      <c r="AI230" s="163"/>
      <c r="AJ230" s="163"/>
      <c r="AK230" s="163"/>
      <c r="AL230" s="163"/>
      <c r="AM230" s="163"/>
      <c r="AN230" s="227"/>
      <c r="AO230" s="227"/>
      <c r="AP230" s="230"/>
      <c r="AQ230" s="230"/>
      <c r="AR230" s="230"/>
      <c r="AS230" s="166">
        <f t="shared" si="20"/>
        <v>0</v>
      </c>
      <c r="AU230" s="30">
        <f t="shared" ref="AU230:AX230" si="66">SUM(AU92:AU229)</f>
        <v>0</v>
      </c>
      <c r="AV230" s="30">
        <f t="shared" si="66"/>
        <v>0</v>
      </c>
      <c r="AW230" s="30">
        <f t="shared" si="66"/>
        <v>0</v>
      </c>
      <c r="AX230" s="30">
        <f t="shared" si="66"/>
        <v>0</v>
      </c>
      <c r="AY230" s="30">
        <f t="shared" si="24"/>
        <v>0</v>
      </c>
      <c r="AZ230" s="30">
        <f t="shared" ref="AZ230:BB230" si="67">SUM(AZ92:AZ229)</f>
        <v>0</v>
      </c>
      <c r="BA230" s="30">
        <f t="shared" si="67"/>
        <v>0</v>
      </c>
      <c r="BB230" s="39">
        <f t="shared" si="67"/>
        <v>0</v>
      </c>
    </row>
    <row r="231" spans="1:54">
      <c r="A231" s="168">
        <v>2058</v>
      </c>
      <c r="B231" s="2">
        <v>138425</v>
      </c>
      <c r="C231" s="2" t="s">
        <v>367</v>
      </c>
      <c r="E231" s="164"/>
      <c r="F231" s="164"/>
      <c r="G231" s="164"/>
      <c r="H231" s="164"/>
      <c r="I231" s="164"/>
      <c r="J231" s="164"/>
      <c r="K231" s="171"/>
      <c r="L231" s="171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47"/>
      <c r="AG231" s="163"/>
      <c r="AH231" s="163"/>
      <c r="AI231" s="163"/>
      <c r="AJ231" s="163"/>
      <c r="AK231" s="163"/>
      <c r="AL231" s="163"/>
      <c r="AM231" s="163"/>
      <c r="AN231" s="227"/>
      <c r="AO231" s="227"/>
      <c r="AP231" s="230"/>
      <c r="AQ231" s="230"/>
      <c r="AR231" s="230"/>
      <c r="AS231" s="166">
        <f t="shared" si="20"/>
        <v>0</v>
      </c>
      <c r="AU231" s="30">
        <f t="shared" ref="AU231:AX231" si="68">SUM(AU93:AU230)</f>
        <v>0</v>
      </c>
      <c r="AV231" s="30">
        <f t="shared" si="68"/>
        <v>0</v>
      </c>
      <c r="AW231" s="30">
        <f t="shared" si="68"/>
        <v>0</v>
      </c>
      <c r="AX231" s="30">
        <f t="shared" si="68"/>
        <v>0</v>
      </c>
      <c r="AY231" s="30">
        <f t="shared" si="24"/>
        <v>0</v>
      </c>
      <c r="AZ231" s="30">
        <f t="shared" ref="AZ231:BB231" si="69">SUM(AZ93:AZ230)</f>
        <v>0</v>
      </c>
      <c r="BA231" s="30">
        <f t="shared" si="69"/>
        <v>0</v>
      </c>
      <c r="BB231" s="39">
        <f t="shared" si="69"/>
        <v>0</v>
      </c>
    </row>
    <row r="232" spans="1:54">
      <c r="A232" s="168">
        <v>4014</v>
      </c>
      <c r="B232" s="2">
        <v>140863</v>
      </c>
      <c r="C232" s="2" t="s">
        <v>368</v>
      </c>
      <c r="E232" s="164"/>
      <c r="F232" s="164"/>
      <c r="G232" s="164"/>
      <c r="H232" s="164"/>
      <c r="I232" s="164"/>
      <c r="J232" s="164"/>
      <c r="K232" s="171"/>
      <c r="L232" s="171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47"/>
      <c r="AG232" s="163"/>
      <c r="AH232" s="163"/>
      <c r="AI232" s="163"/>
      <c r="AJ232" s="163"/>
      <c r="AK232" s="163"/>
      <c r="AL232" s="163"/>
      <c r="AM232" s="163"/>
      <c r="AN232" s="227"/>
      <c r="AO232" s="227"/>
      <c r="AP232" s="230"/>
      <c r="AQ232" s="230"/>
      <c r="AR232" s="230"/>
      <c r="AS232" s="166">
        <f t="shared" si="20"/>
        <v>0</v>
      </c>
      <c r="AU232" s="30">
        <f t="shared" ref="AU232:AX232" si="70">SUM(AU94:AU231)</f>
        <v>0</v>
      </c>
      <c r="AV232" s="30">
        <f t="shared" si="70"/>
        <v>0</v>
      </c>
      <c r="AW232" s="30">
        <f t="shared" si="70"/>
        <v>0</v>
      </c>
      <c r="AX232" s="30">
        <f t="shared" si="70"/>
        <v>0</v>
      </c>
      <c r="AY232" s="30">
        <f t="shared" si="24"/>
        <v>0</v>
      </c>
      <c r="AZ232" s="30">
        <f t="shared" ref="AZ232:BB232" si="71">SUM(AZ94:AZ231)</f>
        <v>0</v>
      </c>
      <c r="BA232" s="30">
        <f t="shared" si="71"/>
        <v>0</v>
      </c>
      <c r="BB232" s="39">
        <f t="shared" si="71"/>
        <v>0</v>
      </c>
    </row>
    <row r="233" spans="1:54">
      <c r="A233" s="168">
        <v>4024</v>
      </c>
      <c r="B233" s="2">
        <v>144306</v>
      </c>
      <c r="C233" s="2" t="s">
        <v>369</v>
      </c>
      <c r="E233" s="164"/>
      <c r="F233" s="164"/>
      <c r="G233" s="164"/>
      <c r="H233" s="164"/>
      <c r="I233" s="164"/>
      <c r="J233" s="164"/>
      <c r="K233" s="171"/>
      <c r="L233" s="171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47"/>
      <c r="AG233" s="163"/>
      <c r="AH233" s="163"/>
      <c r="AI233" s="163"/>
      <c r="AJ233" s="163"/>
      <c r="AK233" s="163"/>
      <c r="AL233" s="163"/>
      <c r="AM233" s="163"/>
      <c r="AN233" s="227"/>
      <c r="AO233" s="227"/>
      <c r="AP233" s="230"/>
      <c r="AQ233" s="230"/>
      <c r="AR233" s="230"/>
      <c r="AS233" s="166">
        <f t="shared" si="20"/>
        <v>0</v>
      </c>
      <c r="AU233" s="30">
        <f t="shared" ref="AU233:AX233" si="72">SUM(AU95:AU232)</f>
        <v>0</v>
      </c>
      <c r="AV233" s="30">
        <f t="shared" si="72"/>
        <v>0</v>
      </c>
      <c r="AW233" s="30">
        <f t="shared" si="72"/>
        <v>0</v>
      </c>
      <c r="AX233" s="30">
        <f t="shared" si="72"/>
        <v>0</v>
      </c>
      <c r="AY233" s="30">
        <f t="shared" si="24"/>
        <v>0</v>
      </c>
      <c r="AZ233" s="30">
        <f t="shared" ref="AZ233:BB233" si="73">SUM(AZ95:AZ232)</f>
        <v>0</v>
      </c>
      <c r="BA233" s="30">
        <f t="shared" si="73"/>
        <v>0</v>
      </c>
      <c r="BB233" s="39">
        <f t="shared" si="73"/>
        <v>0</v>
      </c>
    </row>
    <row r="234" spans="1:54">
      <c r="A234" s="168">
        <v>2195</v>
      </c>
      <c r="B234" s="2">
        <v>138104</v>
      </c>
      <c r="C234" s="2" t="s">
        <v>370</v>
      </c>
      <c r="E234" s="164"/>
      <c r="F234" s="164"/>
      <c r="G234" s="164"/>
      <c r="H234" s="164"/>
      <c r="I234" s="164"/>
      <c r="J234" s="164"/>
      <c r="K234" s="171"/>
      <c r="L234" s="171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47"/>
      <c r="AG234" s="163"/>
      <c r="AH234" s="163"/>
      <c r="AI234" s="163"/>
      <c r="AJ234" s="163"/>
      <c r="AK234" s="163"/>
      <c r="AL234" s="163"/>
      <c r="AM234" s="163"/>
      <c r="AN234" s="227"/>
      <c r="AO234" s="227"/>
      <c r="AP234" s="230"/>
      <c r="AQ234" s="230"/>
      <c r="AR234" s="230"/>
      <c r="AS234" s="166">
        <f t="shared" si="20"/>
        <v>0</v>
      </c>
      <c r="AU234" s="30">
        <f t="shared" ref="AU234:AX234" si="74">SUM(AU96:AU233)</f>
        <v>0</v>
      </c>
      <c r="AV234" s="30">
        <f t="shared" si="74"/>
        <v>0</v>
      </c>
      <c r="AW234" s="30">
        <f t="shared" si="74"/>
        <v>0</v>
      </c>
      <c r="AX234" s="30">
        <f t="shared" si="74"/>
        <v>0</v>
      </c>
      <c r="AY234" s="30">
        <f t="shared" si="24"/>
        <v>0</v>
      </c>
      <c r="AZ234" s="30">
        <f t="shared" ref="AZ234:BB234" si="75">SUM(AZ96:AZ233)</f>
        <v>0</v>
      </c>
      <c r="BA234" s="30">
        <f t="shared" si="75"/>
        <v>0</v>
      </c>
      <c r="BB234" s="39">
        <f t="shared" si="75"/>
        <v>0</v>
      </c>
    </row>
    <row r="235" spans="1:54">
      <c r="A235" s="168">
        <v>1112</v>
      </c>
      <c r="B235" s="2">
        <v>146731</v>
      </c>
      <c r="C235" s="2" t="s">
        <v>371</v>
      </c>
      <c r="E235" s="164"/>
      <c r="F235" s="164"/>
      <c r="G235" s="164"/>
      <c r="H235" s="164"/>
      <c r="I235" s="164"/>
      <c r="J235" s="164"/>
      <c r="K235" s="171"/>
      <c r="L235" s="171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47"/>
      <c r="AG235" s="163"/>
      <c r="AH235" s="163"/>
      <c r="AI235" s="163"/>
      <c r="AJ235" s="163"/>
      <c r="AK235" s="163"/>
      <c r="AL235" s="163"/>
      <c r="AM235" s="163"/>
      <c r="AN235" s="227"/>
      <c r="AO235" s="227"/>
      <c r="AP235" s="230"/>
      <c r="AQ235" s="230"/>
      <c r="AR235" s="230"/>
      <c r="AS235" s="166">
        <f t="shared" si="20"/>
        <v>0</v>
      </c>
      <c r="AU235" s="30">
        <f t="shared" ref="AU235:AX235" si="76">SUM(AU97:AU234)</f>
        <v>0</v>
      </c>
      <c r="AV235" s="30">
        <f t="shared" si="76"/>
        <v>0</v>
      </c>
      <c r="AW235" s="30">
        <f t="shared" si="76"/>
        <v>0</v>
      </c>
      <c r="AX235" s="30">
        <f t="shared" si="76"/>
        <v>0</v>
      </c>
      <c r="AY235" s="30">
        <f t="shared" si="24"/>
        <v>0</v>
      </c>
      <c r="AZ235" s="30">
        <f t="shared" ref="AZ235:BB235" si="77">SUM(AZ97:AZ234)</f>
        <v>0</v>
      </c>
      <c r="BA235" s="30">
        <f t="shared" si="77"/>
        <v>0</v>
      </c>
      <c r="BB235" s="39">
        <f t="shared" si="77"/>
        <v>0</v>
      </c>
    </row>
    <row r="236" spans="1:54">
      <c r="A236" s="168">
        <v>1108</v>
      </c>
      <c r="B236" s="2">
        <v>139731</v>
      </c>
      <c r="C236" s="2" t="s">
        <v>372</v>
      </c>
      <c r="E236" s="164"/>
      <c r="F236" s="164"/>
      <c r="G236" s="164"/>
      <c r="H236" s="164"/>
      <c r="I236" s="164"/>
      <c r="J236" s="164"/>
      <c r="K236" s="171"/>
      <c r="L236" s="171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47"/>
      <c r="AG236" s="163"/>
      <c r="AH236" s="163"/>
      <c r="AI236" s="163"/>
      <c r="AJ236" s="163"/>
      <c r="AK236" s="163"/>
      <c r="AL236" s="163"/>
      <c r="AM236" s="163"/>
      <c r="AN236" s="227"/>
      <c r="AO236" s="227"/>
      <c r="AP236" s="230"/>
      <c r="AQ236" s="230"/>
      <c r="AR236" s="230"/>
      <c r="AS236" s="166">
        <f t="shared" si="20"/>
        <v>0</v>
      </c>
      <c r="AU236" s="30">
        <f t="shared" ref="AU236:AX236" si="78">SUM(AU98:AU235)</f>
        <v>0</v>
      </c>
      <c r="AV236" s="30">
        <f t="shared" si="78"/>
        <v>0</v>
      </c>
      <c r="AW236" s="30">
        <f t="shared" si="78"/>
        <v>0</v>
      </c>
      <c r="AX236" s="30">
        <f t="shared" si="78"/>
        <v>0</v>
      </c>
      <c r="AY236" s="30">
        <f t="shared" si="24"/>
        <v>0</v>
      </c>
      <c r="AZ236" s="30">
        <f t="shared" ref="AZ236:BB236" si="79">SUM(AZ98:AZ235)</f>
        <v>0</v>
      </c>
      <c r="BA236" s="30">
        <f t="shared" si="79"/>
        <v>0</v>
      </c>
      <c r="BB236" s="39">
        <f t="shared" si="79"/>
        <v>0</v>
      </c>
    </row>
    <row r="237" spans="1:54">
      <c r="A237" s="168">
        <v>2126</v>
      </c>
      <c r="B237" s="2">
        <v>139439</v>
      </c>
      <c r="C237" s="2" t="s">
        <v>373</v>
      </c>
      <c r="E237" s="164"/>
      <c r="F237" s="164"/>
      <c r="G237" s="164"/>
      <c r="H237" s="164"/>
      <c r="I237" s="164"/>
      <c r="J237" s="164"/>
      <c r="K237" s="171"/>
      <c r="L237" s="171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47"/>
      <c r="AG237" s="163"/>
      <c r="AH237" s="163"/>
      <c r="AI237" s="163"/>
      <c r="AJ237" s="163"/>
      <c r="AK237" s="163"/>
      <c r="AL237" s="163"/>
      <c r="AM237" s="163"/>
      <c r="AN237" s="227"/>
      <c r="AO237" s="227"/>
      <c r="AP237" s="230"/>
      <c r="AQ237" s="230"/>
      <c r="AR237" s="230"/>
      <c r="AS237" s="166">
        <f t="shared" si="20"/>
        <v>0</v>
      </c>
      <c r="AU237" s="30">
        <f t="shared" ref="AU237:AX237" si="80">SUM(AU99:AU236)</f>
        <v>0</v>
      </c>
      <c r="AV237" s="30">
        <f t="shared" si="80"/>
        <v>0</v>
      </c>
      <c r="AW237" s="30">
        <f t="shared" si="80"/>
        <v>0</v>
      </c>
      <c r="AX237" s="30">
        <f t="shared" si="80"/>
        <v>0</v>
      </c>
      <c r="AY237" s="30">
        <f t="shared" si="24"/>
        <v>0</v>
      </c>
      <c r="AZ237" s="30">
        <f t="shared" ref="AZ237:BB237" si="81">SUM(AZ99:AZ236)</f>
        <v>0</v>
      </c>
      <c r="BA237" s="30">
        <f t="shared" si="81"/>
        <v>0</v>
      </c>
      <c r="BB237" s="39">
        <f t="shared" si="81"/>
        <v>0</v>
      </c>
    </row>
    <row r="238" spans="1:54">
      <c r="A238" s="168">
        <v>2273</v>
      </c>
      <c r="B238" s="2">
        <v>143091</v>
      </c>
      <c r="C238" s="2" t="s">
        <v>374</v>
      </c>
      <c r="E238" s="164"/>
      <c r="F238" s="164"/>
      <c r="G238" s="164"/>
      <c r="H238" s="164"/>
      <c r="I238" s="164"/>
      <c r="J238" s="164"/>
      <c r="K238" s="171"/>
      <c r="L238" s="171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47"/>
      <c r="AG238" s="163"/>
      <c r="AH238" s="163"/>
      <c r="AI238" s="163"/>
      <c r="AJ238" s="163"/>
      <c r="AK238" s="163"/>
      <c r="AL238" s="163"/>
      <c r="AM238" s="163"/>
      <c r="AN238" s="227"/>
      <c r="AO238" s="227"/>
      <c r="AP238" s="230"/>
      <c r="AQ238" s="230"/>
      <c r="AR238" s="230"/>
      <c r="AS238" s="166">
        <f t="shared" si="20"/>
        <v>0</v>
      </c>
      <c r="AU238" s="30">
        <f t="shared" ref="AU238:AX238" si="82">SUM(AU100:AU237)</f>
        <v>0</v>
      </c>
      <c r="AV238" s="30">
        <f t="shared" si="82"/>
        <v>0</v>
      </c>
      <c r="AW238" s="30">
        <f t="shared" si="82"/>
        <v>0</v>
      </c>
      <c r="AX238" s="30">
        <f t="shared" si="82"/>
        <v>0</v>
      </c>
      <c r="AY238" s="30">
        <f t="shared" si="24"/>
        <v>0</v>
      </c>
      <c r="AZ238" s="30">
        <f t="shared" ref="AZ238:BB238" si="83">SUM(AZ100:AZ237)</f>
        <v>0</v>
      </c>
      <c r="BA238" s="30">
        <f t="shared" si="83"/>
        <v>0</v>
      </c>
      <c r="BB238" s="39">
        <f t="shared" si="83"/>
        <v>0</v>
      </c>
    </row>
    <row r="239" spans="1:54">
      <c r="A239" s="168">
        <v>2145</v>
      </c>
      <c r="B239" s="2">
        <v>141206</v>
      </c>
      <c r="C239" s="2" t="s">
        <v>375</v>
      </c>
      <c r="E239" s="164"/>
      <c r="F239" s="164"/>
      <c r="G239" s="164"/>
      <c r="H239" s="164"/>
      <c r="I239" s="164"/>
      <c r="J239" s="164"/>
      <c r="K239" s="171"/>
      <c r="L239" s="171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47"/>
      <c r="AG239" s="163"/>
      <c r="AH239" s="163"/>
      <c r="AI239" s="163"/>
      <c r="AJ239" s="163"/>
      <c r="AK239" s="163"/>
      <c r="AL239" s="163"/>
      <c r="AM239" s="163"/>
      <c r="AN239" s="227"/>
      <c r="AO239" s="227"/>
      <c r="AP239" s="230"/>
      <c r="AQ239" s="230"/>
      <c r="AR239" s="230"/>
      <c r="AS239" s="166">
        <f t="shared" si="20"/>
        <v>0</v>
      </c>
      <c r="AU239" s="30">
        <f t="shared" ref="AU239:AX239" si="84">SUM(AU101:AU238)</f>
        <v>0</v>
      </c>
      <c r="AV239" s="30">
        <f t="shared" si="84"/>
        <v>0</v>
      </c>
      <c r="AW239" s="30">
        <f t="shared" si="84"/>
        <v>0</v>
      </c>
      <c r="AX239" s="30">
        <f t="shared" si="84"/>
        <v>0</v>
      </c>
      <c r="AY239" s="30">
        <f t="shared" si="24"/>
        <v>0</v>
      </c>
      <c r="AZ239" s="30">
        <f t="shared" ref="AZ239:BB239" si="85">SUM(AZ101:AZ238)</f>
        <v>0</v>
      </c>
      <c r="BA239" s="30">
        <f t="shared" si="85"/>
        <v>0</v>
      </c>
      <c r="BB239" s="39">
        <f t="shared" si="85"/>
        <v>0</v>
      </c>
    </row>
    <row r="240" spans="1:54">
      <c r="A240" s="168">
        <v>4040</v>
      </c>
      <c r="B240" s="2">
        <v>148521</v>
      </c>
      <c r="C240" s="2" t="s">
        <v>376</v>
      </c>
      <c r="E240" s="164"/>
      <c r="F240" s="164"/>
      <c r="G240" s="164"/>
      <c r="H240" s="164"/>
      <c r="I240" s="164"/>
      <c r="J240" s="164"/>
      <c r="K240" s="171"/>
      <c r="L240" s="171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47"/>
      <c r="AG240" s="163"/>
      <c r="AH240" s="163"/>
      <c r="AI240" s="163"/>
      <c r="AJ240" s="163"/>
      <c r="AK240" s="163"/>
      <c r="AL240" s="163"/>
      <c r="AM240" s="163"/>
      <c r="AN240" s="227"/>
      <c r="AO240" s="227"/>
      <c r="AP240" s="230"/>
      <c r="AQ240" s="230"/>
      <c r="AR240" s="230"/>
      <c r="AS240" s="166">
        <f t="shared" si="20"/>
        <v>0</v>
      </c>
      <c r="AU240" s="30">
        <f t="shared" ref="AU240:AX240" si="86">SUM(AU102:AU239)</f>
        <v>0</v>
      </c>
      <c r="AV240" s="30">
        <f t="shared" si="86"/>
        <v>0</v>
      </c>
      <c r="AW240" s="30">
        <f t="shared" si="86"/>
        <v>0</v>
      </c>
      <c r="AX240" s="30">
        <f t="shared" si="86"/>
        <v>0</v>
      </c>
      <c r="AY240" s="30">
        <f t="shared" si="24"/>
        <v>0</v>
      </c>
      <c r="AZ240" s="30">
        <f t="shared" ref="AZ240:BB240" si="87">SUM(AZ102:AZ239)</f>
        <v>0</v>
      </c>
      <c r="BA240" s="30">
        <f t="shared" si="87"/>
        <v>0</v>
      </c>
      <c r="BB240" s="39">
        <f t="shared" si="87"/>
        <v>0</v>
      </c>
    </row>
    <row r="241" spans="1:54">
      <c r="A241" s="168">
        <v>2175</v>
      </c>
      <c r="B241" s="2">
        <v>144390</v>
      </c>
      <c r="C241" s="2" t="s">
        <v>377</v>
      </c>
      <c r="E241" s="164"/>
      <c r="F241" s="164"/>
      <c r="G241" s="164"/>
      <c r="H241" s="164"/>
      <c r="I241" s="164"/>
      <c r="J241" s="164"/>
      <c r="K241" s="171"/>
      <c r="L241" s="171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47"/>
      <c r="AG241" s="163"/>
      <c r="AH241" s="163"/>
      <c r="AI241" s="163"/>
      <c r="AJ241" s="163"/>
      <c r="AK241" s="163"/>
      <c r="AL241" s="163"/>
      <c r="AM241" s="163"/>
      <c r="AN241" s="227"/>
      <c r="AO241" s="227"/>
      <c r="AP241" s="230"/>
      <c r="AQ241" s="230"/>
      <c r="AR241" s="230"/>
      <c r="AS241" s="166">
        <f t="shared" si="20"/>
        <v>0</v>
      </c>
      <c r="AU241" s="30">
        <f t="shared" ref="AU241:AX241" si="88">SUM(AU103:AU240)</f>
        <v>0</v>
      </c>
      <c r="AV241" s="30">
        <f t="shared" si="88"/>
        <v>0</v>
      </c>
      <c r="AW241" s="30">
        <f t="shared" si="88"/>
        <v>0</v>
      </c>
      <c r="AX241" s="30">
        <f t="shared" si="88"/>
        <v>0</v>
      </c>
      <c r="AY241" s="30">
        <f t="shared" si="24"/>
        <v>0</v>
      </c>
      <c r="AZ241" s="30">
        <f t="shared" ref="AZ241:BB241" si="89">SUM(AZ103:AZ240)</f>
        <v>0</v>
      </c>
      <c r="BA241" s="30">
        <f t="shared" si="89"/>
        <v>0</v>
      </c>
      <c r="BB241" s="39">
        <f t="shared" si="89"/>
        <v>0</v>
      </c>
    </row>
    <row r="242" spans="1:54">
      <c r="A242" s="168">
        <v>2449</v>
      </c>
      <c r="B242" s="2">
        <v>140518</v>
      </c>
      <c r="C242" s="2" t="s">
        <v>378</v>
      </c>
      <c r="E242" s="164"/>
      <c r="F242" s="164"/>
      <c r="G242" s="164"/>
      <c r="H242" s="164"/>
      <c r="I242" s="164"/>
      <c r="J242" s="164"/>
      <c r="K242" s="171"/>
      <c r="L242" s="171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47"/>
      <c r="AG242" s="163"/>
      <c r="AH242" s="163"/>
      <c r="AI242" s="163"/>
      <c r="AJ242" s="163"/>
      <c r="AK242" s="163"/>
      <c r="AL242" s="163"/>
      <c r="AM242" s="163"/>
      <c r="AN242" s="227"/>
      <c r="AO242" s="227"/>
      <c r="AP242" s="230"/>
      <c r="AQ242" s="230"/>
      <c r="AR242" s="230"/>
      <c r="AS242" s="166">
        <f t="shared" si="20"/>
        <v>0</v>
      </c>
      <c r="AU242" s="30">
        <f t="shared" ref="AU242:AX242" si="90">SUM(AU104:AU241)</f>
        <v>0</v>
      </c>
      <c r="AV242" s="30">
        <f t="shared" si="90"/>
        <v>0</v>
      </c>
      <c r="AW242" s="30">
        <f t="shared" si="90"/>
        <v>0</v>
      </c>
      <c r="AX242" s="30">
        <f t="shared" si="90"/>
        <v>0</v>
      </c>
      <c r="AY242" s="30">
        <f t="shared" si="24"/>
        <v>0</v>
      </c>
      <c r="AZ242" s="30">
        <f t="shared" ref="AZ242:BB242" si="91">SUM(AZ104:AZ241)</f>
        <v>0</v>
      </c>
      <c r="BA242" s="30">
        <f t="shared" si="91"/>
        <v>0</v>
      </c>
      <c r="BB242" s="39">
        <f t="shared" si="91"/>
        <v>0</v>
      </c>
    </row>
    <row r="243" spans="1:54">
      <c r="A243" s="168">
        <v>2068</v>
      </c>
      <c r="B243" s="2">
        <v>138303</v>
      </c>
      <c r="C243" s="2" t="s">
        <v>379</v>
      </c>
      <c r="E243" s="164"/>
      <c r="F243" s="164"/>
      <c r="G243" s="164"/>
      <c r="H243" s="164"/>
      <c r="I243" s="164"/>
      <c r="J243" s="164"/>
      <c r="K243" s="171"/>
      <c r="L243" s="171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47"/>
      <c r="AG243" s="163"/>
      <c r="AH243" s="163"/>
      <c r="AI243" s="163"/>
      <c r="AJ243" s="163"/>
      <c r="AK243" s="163"/>
      <c r="AL243" s="163"/>
      <c r="AM243" s="163"/>
      <c r="AN243" s="227"/>
      <c r="AO243" s="227"/>
      <c r="AP243" s="230"/>
      <c r="AQ243" s="230"/>
      <c r="AR243" s="230"/>
      <c r="AS243" s="166">
        <f t="shared" si="20"/>
        <v>0</v>
      </c>
      <c r="AU243" s="30">
        <f t="shared" ref="AU243:AX243" si="92">SUM(AU105:AU242)</f>
        <v>0</v>
      </c>
      <c r="AV243" s="30">
        <f t="shared" si="92"/>
        <v>0</v>
      </c>
      <c r="AW243" s="30">
        <f t="shared" si="92"/>
        <v>0</v>
      </c>
      <c r="AX243" s="30">
        <f t="shared" si="92"/>
        <v>0</v>
      </c>
      <c r="AY243" s="30">
        <f t="shared" si="24"/>
        <v>0</v>
      </c>
      <c r="AZ243" s="30">
        <f t="shared" ref="AZ243:BB243" si="93">SUM(AZ105:AZ242)</f>
        <v>0</v>
      </c>
      <c r="BA243" s="30">
        <f t="shared" si="93"/>
        <v>0</v>
      </c>
      <c r="BB243" s="39">
        <f t="shared" si="93"/>
        <v>0</v>
      </c>
    </row>
    <row r="244" spans="1:54">
      <c r="A244" s="168">
        <v>4084</v>
      </c>
      <c r="B244" s="2">
        <v>139888</v>
      </c>
      <c r="C244" s="2" t="s">
        <v>380</v>
      </c>
      <c r="E244" s="164"/>
      <c r="F244" s="164"/>
      <c r="G244" s="164"/>
      <c r="H244" s="164"/>
      <c r="I244" s="164"/>
      <c r="J244" s="164"/>
      <c r="K244" s="171"/>
      <c r="L244" s="171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47"/>
      <c r="AG244" s="163"/>
      <c r="AH244" s="163"/>
      <c r="AI244" s="163"/>
      <c r="AJ244" s="163"/>
      <c r="AK244" s="163"/>
      <c r="AL244" s="163"/>
      <c r="AM244" s="163"/>
      <c r="AN244" s="227"/>
      <c r="AO244" s="227"/>
      <c r="AP244" s="230"/>
      <c r="AQ244" s="230"/>
      <c r="AR244" s="230"/>
      <c r="AS244" s="166">
        <f t="shared" si="20"/>
        <v>0</v>
      </c>
      <c r="AU244" s="30">
        <f t="shared" ref="AU244:AX244" si="94">SUM(AU106:AU243)</f>
        <v>0</v>
      </c>
      <c r="AV244" s="30">
        <f t="shared" si="94"/>
        <v>0</v>
      </c>
      <c r="AW244" s="30">
        <f t="shared" si="94"/>
        <v>0</v>
      </c>
      <c r="AX244" s="30">
        <f t="shared" si="94"/>
        <v>0</v>
      </c>
      <c r="AY244" s="30">
        <f t="shared" si="24"/>
        <v>0</v>
      </c>
      <c r="AZ244" s="30">
        <f t="shared" ref="AZ244:BB244" si="95">SUM(AZ106:AZ243)</f>
        <v>0</v>
      </c>
      <c r="BA244" s="30">
        <f t="shared" si="95"/>
        <v>0</v>
      </c>
      <c r="BB244" s="39">
        <f t="shared" si="95"/>
        <v>0</v>
      </c>
    </row>
    <row r="245" spans="1:54">
      <c r="A245" s="168">
        <v>4009</v>
      </c>
      <c r="B245" s="2">
        <v>142219</v>
      </c>
      <c r="C245" s="2" t="s">
        <v>381</v>
      </c>
      <c r="E245" s="164"/>
      <c r="F245" s="164"/>
      <c r="G245" s="164"/>
      <c r="H245" s="164"/>
      <c r="I245" s="164"/>
      <c r="J245" s="164"/>
      <c r="K245" s="171"/>
      <c r="L245" s="171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47"/>
      <c r="AG245" s="163"/>
      <c r="AH245" s="163"/>
      <c r="AI245" s="163"/>
      <c r="AJ245" s="163"/>
      <c r="AK245" s="163"/>
      <c r="AL245" s="163"/>
      <c r="AM245" s="163"/>
      <c r="AN245" s="227"/>
      <c r="AO245" s="227"/>
      <c r="AP245" s="230"/>
      <c r="AQ245" s="230"/>
      <c r="AR245" s="230"/>
      <c r="AS245" s="166">
        <f t="shared" si="20"/>
        <v>0</v>
      </c>
      <c r="AU245" s="30">
        <f t="shared" ref="AU245:AX245" si="96">SUM(AU107:AU244)</f>
        <v>0</v>
      </c>
      <c r="AV245" s="30">
        <f t="shared" si="96"/>
        <v>0</v>
      </c>
      <c r="AW245" s="30">
        <f t="shared" si="96"/>
        <v>0</v>
      </c>
      <c r="AX245" s="30">
        <f t="shared" si="96"/>
        <v>0</v>
      </c>
      <c r="AY245" s="30">
        <f t="shared" si="24"/>
        <v>0</v>
      </c>
      <c r="AZ245" s="30">
        <f t="shared" ref="AZ245:BB245" si="97">SUM(AZ107:AZ244)</f>
        <v>0</v>
      </c>
      <c r="BA245" s="30">
        <f t="shared" si="97"/>
        <v>0</v>
      </c>
      <c r="BB245" s="39">
        <f t="shared" si="97"/>
        <v>0</v>
      </c>
    </row>
    <row r="246" spans="1:54">
      <c r="A246" s="168">
        <v>4010</v>
      </c>
      <c r="B246" s="2">
        <v>139788</v>
      </c>
      <c r="C246" s="2" t="s">
        <v>382</v>
      </c>
      <c r="E246" s="164"/>
      <c r="F246" s="164"/>
      <c r="G246" s="164"/>
      <c r="H246" s="164"/>
      <c r="I246" s="164"/>
      <c r="J246" s="164"/>
      <c r="K246" s="171"/>
      <c r="L246" s="171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47"/>
      <c r="AG246" s="163"/>
      <c r="AH246" s="163"/>
      <c r="AI246" s="163"/>
      <c r="AJ246" s="163"/>
      <c r="AK246" s="163"/>
      <c r="AL246" s="163"/>
      <c r="AM246" s="163"/>
      <c r="AN246" s="227"/>
      <c r="AO246" s="227"/>
      <c r="AP246" s="230"/>
      <c r="AQ246" s="230"/>
      <c r="AR246" s="230"/>
      <c r="AS246" s="166">
        <f t="shared" si="20"/>
        <v>0</v>
      </c>
      <c r="AU246" s="30">
        <f t="shared" ref="AU246:AX246" si="98">SUM(AU108:AU245)</f>
        <v>0</v>
      </c>
      <c r="AV246" s="30">
        <f t="shared" si="98"/>
        <v>0</v>
      </c>
      <c r="AW246" s="30">
        <f t="shared" si="98"/>
        <v>0</v>
      </c>
      <c r="AX246" s="30">
        <f t="shared" si="98"/>
        <v>0</v>
      </c>
      <c r="AY246" s="30">
        <f t="shared" si="24"/>
        <v>0</v>
      </c>
      <c r="AZ246" s="30">
        <f t="shared" ref="AZ246:BB246" si="99">SUM(AZ108:AZ245)</f>
        <v>0</v>
      </c>
      <c r="BA246" s="30">
        <f t="shared" si="99"/>
        <v>0</v>
      </c>
      <c r="BB246" s="39">
        <f t="shared" si="99"/>
        <v>0</v>
      </c>
    </row>
    <row r="247" spans="1:54">
      <c r="A247" s="168">
        <v>2471</v>
      </c>
      <c r="B247" s="2">
        <v>143943</v>
      </c>
      <c r="C247" s="2" t="s">
        <v>383</v>
      </c>
      <c r="E247" s="164"/>
      <c r="F247" s="164"/>
      <c r="G247" s="164"/>
      <c r="H247" s="164"/>
      <c r="I247" s="164"/>
      <c r="J247" s="164"/>
      <c r="K247" s="171"/>
      <c r="L247" s="171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47"/>
      <c r="AG247" s="163"/>
      <c r="AH247" s="163"/>
      <c r="AI247" s="163"/>
      <c r="AJ247" s="163"/>
      <c r="AK247" s="163"/>
      <c r="AL247" s="163"/>
      <c r="AM247" s="163"/>
      <c r="AN247" s="227"/>
      <c r="AO247" s="227"/>
      <c r="AP247" s="230"/>
      <c r="AQ247" s="230"/>
      <c r="AR247" s="230"/>
      <c r="AS247" s="166">
        <f t="shared" si="20"/>
        <v>0</v>
      </c>
      <c r="AU247" s="30">
        <f t="shared" ref="AU247:AX247" si="100">SUM(AU109:AU246)</f>
        <v>0</v>
      </c>
      <c r="AV247" s="30">
        <f t="shared" si="100"/>
        <v>0</v>
      </c>
      <c r="AW247" s="30">
        <f t="shared" si="100"/>
        <v>0</v>
      </c>
      <c r="AX247" s="30">
        <f t="shared" si="100"/>
        <v>0</v>
      </c>
      <c r="AY247" s="30">
        <f t="shared" si="24"/>
        <v>0</v>
      </c>
      <c r="AZ247" s="30">
        <f t="shared" ref="AZ247:BB247" si="101">SUM(AZ109:AZ246)</f>
        <v>0</v>
      </c>
      <c r="BA247" s="30">
        <f t="shared" si="101"/>
        <v>0</v>
      </c>
      <c r="BB247" s="39">
        <f t="shared" si="101"/>
        <v>0</v>
      </c>
    </row>
    <row r="248" spans="1:54">
      <c r="A248" s="168">
        <v>7031</v>
      </c>
      <c r="B248" s="2">
        <v>138281</v>
      </c>
      <c r="C248" s="2" t="s">
        <v>384</v>
      </c>
      <c r="E248" s="164"/>
      <c r="F248" s="164"/>
      <c r="G248" s="164"/>
      <c r="H248" s="164"/>
      <c r="I248" s="164"/>
      <c r="J248" s="164"/>
      <c r="K248" s="171"/>
      <c r="L248" s="171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47"/>
      <c r="AG248" s="163"/>
      <c r="AH248" s="163"/>
      <c r="AI248" s="163"/>
      <c r="AJ248" s="163"/>
      <c r="AK248" s="163"/>
      <c r="AL248" s="163"/>
      <c r="AM248" s="163"/>
      <c r="AN248" s="227"/>
      <c r="AO248" s="227"/>
      <c r="AP248" s="230"/>
      <c r="AQ248" s="230"/>
      <c r="AR248" s="230"/>
      <c r="AS248" s="166">
        <f t="shared" si="20"/>
        <v>0</v>
      </c>
      <c r="AU248" s="30">
        <f t="shared" ref="AU248:AX248" si="102">SUM(AU110:AU247)</f>
        <v>0</v>
      </c>
      <c r="AV248" s="30">
        <f t="shared" si="102"/>
        <v>0</v>
      </c>
      <c r="AW248" s="30">
        <f t="shared" si="102"/>
        <v>0</v>
      </c>
      <c r="AX248" s="30">
        <f t="shared" si="102"/>
        <v>0</v>
      </c>
      <c r="AY248" s="30">
        <f t="shared" si="24"/>
        <v>0</v>
      </c>
      <c r="AZ248" s="30">
        <f t="shared" ref="AZ248:BB248" si="103">SUM(AZ110:AZ247)</f>
        <v>0</v>
      </c>
      <c r="BA248" s="30">
        <f t="shared" si="103"/>
        <v>0</v>
      </c>
      <c r="BB248" s="39">
        <f t="shared" si="103"/>
        <v>0</v>
      </c>
    </row>
    <row r="249" spans="1:54">
      <c r="A249" s="168">
        <v>2136</v>
      </c>
      <c r="B249" s="2">
        <v>139637</v>
      </c>
      <c r="C249" s="2" t="s">
        <v>385</v>
      </c>
      <c r="E249" s="164"/>
      <c r="F249" s="164"/>
      <c r="G249" s="164"/>
      <c r="H249" s="164"/>
      <c r="I249" s="164"/>
      <c r="J249" s="164"/>
      <c r="K249" s="171"/>
      <c r="L249" s="171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47"/>
      <c r="AG249" s="163"/>
      <c r="AH249" s="163"/>
      <c r="AI249" s="163"/>
      <c r="AJ249" s="163"/>
      <c r="AK249" s="163"/>
      <c r="AL249" s="163"/>
      <c r="AM249" s="163"/>
      <c r="AN249" s="227"/>
      <c r="AO249" s="227"/>
      <c r="AP249" s="230"/>
      <c r="AQ249" s="230"/>
      <c r="AR249" s="230"/>
      <c r="AS249" s="166">
        <f t="shared" si="20"/>
        <v>0</v>
      </c>
      <c r="AU249" s="30">
        <f t="shared" ref="AU249:AX249" si="104">SUM(AU111:AU248)</f>
        <v>0</v>
      </c>
      <c r="AV249" s="30">
        <f t="shared" si="104"/>
        <v>0</v>
      </c>
      <c r="AW249" s="30">
        <f t="shared" si="104"/>
        <v>0</v>
      </c>
      <c r="AX249" s="30">
        <f t="shared" si="104"/>
        <v>0</v>
      </c>
      <c r="AY249" s="30">
        <f t="shared" si="24"/>
        <v>0</v>
      </c>
      <c r="AZ249" s="30">
        <f t="shared" ref="AZ249:BB249" si="105">SUM(AZ111:AZ248)</f>
        <v>0</v>
      </c>
      <c r="BA249" s="30">
        <f t="shared" si="105"/>
        <v>0</v>
      </c>
      <c r="BB249" s="39">
        <f t="shared" si="105"/>
        <v>0</v>
      </c>
    </row>
    <row r="250" spans="1:54">
      <c r="A250" s="168">
        <v>2480</v>
      </c>
      <c r="B250" s="2">
        <v>142386</v>
      </c>
      <c r="C250" s="2" t="s">
        <v>386</v>
      </c>
      <c r="E250" s="164"/>
      <c r="F250" s="164"/>
      <c r="G250" s="164"/>
      <c r="H250" s="164"/>
      <c r="I250" s="164"/>
      <c r="J250" s="164"/>
      <c r="K250" s="171"/>
      <c r="L250" s="171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47"/>
      <c r="AG250" s="163"/>
      <c r="AH250" s="163"/>
      <c r="AI250" s="163"/>
      <c r="AJ250" s="163"/>
      <c r="AK250" s="163"/>
      <c r="AL250" s="163"/>
      <c r="AM250" s="163"/>
      <c r="AN250" s="227"/>
      <c r="AO250" s="227"/>
      <c r="AP250" s="230"/>
      <c r="AQ250" s="230"/>
      <c r="AR250" s="230"/>
      <c r="AS250" s="166">
        <f t="shared" si="20"/>
        <v>0</v>
      </c>
      <c r="AU250" s="30">
        <f t="shared" ref="AU250:AX250" si="106">SUM(AU112:AU249)</f>
        <v>0</v>
      </c>
      <c r="AV250" s="30">
        <f t="shared" si="106"/>
        <v>0</v>
      </c>
      <c r="AW250" s="30">
        <f t="shared" si="106"/>
        <v>0</v>
      </c>
      <c r="AX250" s="30">
        <f t="shared" si="106"/>
        <v>0</v>
      </c>
      <c r="AY250" s="30">
        <f t="shared" si="24"/>
        <v>0</v>
      </c>
      <c r="AZ250" s="30">
        <f t="shared" ref="AZ250:BB250" si="107">SUM(AZ112:AZ249)</f>
        <v>0</v>
      </c>
      <c r="BA250" s="30">
        <f t="shared" si="107"/>
        <v>0</v>
      </c>
      <c r="BB250" s="39">
        <f t="shared" si="107"/>
        <v>0</v>
      </c>
    </row>
    <row r="251" spans="1:54">
      <c r="A251" s="168">
        <v>2146</v>
      </c>
      <c r="B251" s="2">
        <v>141319</v>
      </c>
      <c r="C251" s="2" t="s">
        <v>387</v>
      </c>
      <c r="E251" s="164"/>
      <c r="F251" s="164"/>
      <c r="G251" s="164"/>
      <c r="H251" s="164"/>
      <c r="I251" s="164"/>
      <c r="J251" s="164"/>
      <c r="K251" s="171"/>
      <c r="L251" s="171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47"/>
      <c r="AG251" s="163"/>
      <c r="AH251" s="163"/>
      <c r="AI251" s="163"/>
      <c r="AJ251" s="163"/>
      <c r="AK251" s="163"/>
      <c r="AL251" s="163"/>
      <c r="AM251" s="163"/>
      <c r="AN251" s="227"/>
      <c r="AO251" s="227"/>
      <c r="AP251" s="230"/>
      <c r="AQ251" s="230"/>
      <c r="AR251" s="230"/>
      <c r="AS251" s="166">
        <f t="shared" si="20"/>
        <v>0</v>
      </c>
      <c r="AU251" s="30">
        <f t="shared" ref="AU251:AX251" si="108">SUM(AU113:AU250)</f>
        <v>0</v>
      </c>
      <c r="AV251" s="30">
        <f t="shared" si="108"/>
        <v>0</v>
      </c>
      <c r="AW251" s="30">
        <f t="shared" si="108"/>
        <v>0</v>
      </c>
      <c r="AX251" s="30">
        <f t="shared" si="108"/>
        <v>0</v>
      </c>
      <c r="AY251" s="30">
        <f t="shared" si="24"/>
        <v>0</v>
      </c>
      <c r="AZ251" s="30">
        <f t="shared" ref="AZ251:BB251" si="109">SUM(AZ113:AZ250)</f>
        <v>0</v>
      </c>
      <c r="BA251" s="30">
        <f t="shared" si="109"/>
        <v>0</v>
      </c>
      <c r="BB251" s="39">
        <f t="shared" si="109"/>
        <v>0</v>
      </c>
    </row>
    <row r="252" spans="1:54">
      <c r="A252" s="168">
        <v>4246</v>
      </c>
      <c r="B252" s="2">
        <v>139994</v>
      </c>
      <c r="C252" s="2" t="s">
        <v>388</v>
      </c>
      <c r="E252" s="164"/>
      <c r="F252" s="164"/>
      <c r="G252" s="164"/>
      <c r="H252" s="164"/>
      <c r="I252" s="164"/>
      <c r="J252" s="164"/>
      <c r="K252" s="171"/>
      <c r="L252" s="171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47"/>
      <c r="AG252" s="163"/>
      <c r="AH252" s="163"/>
      <c r="AI252" s="163"/>
      <c r="AJ252" s="163"/>
      <c r="AK252" s="163"/>
      <c r="AL252" s="163"/>
      <c r="AM252" s="163"/>
      <c r="AN252" s="227"/>
      <c r="AO252" s="227"/>
      <c r="AP252" s="230"/>
      <c r="AQ252" s="230"/>
      <c r="AR252" s="230"/>
      <c r="AS252" s="166">
        <f t="shared" si="20"/>
        <v>0</v>
      </c>
      <c r="AU252" s="30">
        <f t="shared" ref="AU252:AX252" si="110">SUM(AU114:AU251)</f>
        <v>0</v>
      </c>
      <c r="AV252" s="30">
        <f t="shared" si="110"/>
        <v>0</v>
      </c>
      <c r="AW252" s="30">
        <f t="shared" si="110"/>
        <v>0</v>
      </c>
      <c r="AX252" s="30">
        <f t="shared" si="110"/>
        <v>0</v>
      </c>
      <c r="AY252" s="30">
        <f t="shared" si="24"/>
        <v>0</v>
      </c>
      <c r="AZ252" s="30">
        <f t="shared" ref="AZ252:BB252" si="111">SUM(AZ114:AZ251)</f>
        <v>0</v>
      </c>
      <c r="BA252" s="30">
        <f t="shared" si="111"/>
        <v>0</v>
      </c>
      <c r="BB252" s="39">
        <f t="shared" si="111"/>
        <v>0</v>
      </c>
    </row>
    <row r="253" spans="1:54">
      <c r="A253" s="168">
        <v>2122</v>
      </c>
      <c r="B253" s="2">
        <v>139378</v>
      </c>
      <c r="C253" s="2" t="s">
        <v>389</v>
      </c>
      <c r="E253" s="164"/>
      <c r="F253" s="164"/>
      <c r="G253" s="164"/>
      <c r="H253" s="164"/>
      <c r="I253" s="164"/>
      <c r="J253" s="164"/>
      <c r="K253" s="171"/>
      <c r="L253" s="171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47"/>
      <c r="AG253" s="163"/>
      <c r="AH253" s="163"/>
      <c r="AI253" s="163"/>
      <c r="AJ253" s="163"/>
      <c r="AK253" s="163"/>
      <c r="AL253" s="163"/>
      <c r="AM253" s="163"/>
      <c r="AN253" s="227"/>
      <c r="AO253" s="227"/>
      <c r="AP253" s="230"/>
      <c r="AQ253" s="230"/>
      <c r="AR253" s="230"/>
      <c r="AS253" s="166">
        <f t="shared" si="20"/>
        <v>0</v>
      </c>
      <c r="AU253" s="30">
        <f t="shared" ref="AU253:AX253" si="112">SUM(AU115:AU252)</f>
        <v>0</v>
      </c>
      <c r="AV253" s="30">
        <f t="shared" si="112"/>
        <v>0</v>
      </c>
      <c r="AW253" s="30">
        <f t="shared" si="112"/>
        <v>0</v>
      </c>
      <c r="AX253" s="30">
        <f t="shared" si="112"/>
        <v>0</v>
      </c>
      <c r="AY253" s="30">
        <f t="shared" si="24"/>
        <v>0</v>
      </c>
      <c r="AZ253" s="30">
        <f t="shared" ref="AZ253:BB253" si="113">SUM(AZ115:AZ252)</f>
        <v>0</v>
      </c>
      <c r="BA253" s="30">
        <f t="shared" si="113"/>
        <v>0</v>
      </c>
      <c r="BB253" s="39">
        <f t="shared" si="113"/>
        <v>0</v>
      </c>
    </row>
    <row r="254" spans="1:54">
      <c r="A254" s="168">
        <v>2485</v>
      </c>
      <c r="B254" s="2">
        <v>146722</v>
      </c>
      <c r="C254" s="2" t="s">
        <v>390</v>
      </c>
      <c r="E254" s="164"/>
      <c r="F254" s="164"/>
      <c r="G254" s="164"/>
      <c r="H254" s="164"/>
      <c r="I254" s="164"/>
      <c r="J254" s="164"/>
      <c r="K254" s="171"/>
      <c r="L254" s="171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47"/>
      <c r="AG254" s="163"/>
      <c r="AH254" s="163"/>
      <c r="AI254" s="163"/>
      <c r="AJ254" s="163"/>
      <c r="AK254" s="163"/>
      <c r="AL254" s="163"/>
      <c r="AM254" s="163"/>
      <c r="AN254" s="227"/>
      <c r="AO254" s="227"/>
      <c r="AP254" s="230"/>
      <c r="AQ254" s="230"/>
      <c r="AR254" s="230"/>
      <c r="AS254" s="166">
        <f t="shared" si="20"/>
        <v>0</v>
      </c>
      <c r="AU254" s="30">
        <f t="shared" ref="AU254:AX254" si="114">SUM(AU116:AU253)</f>
        <v>0</v>
      </c>
      <c r="AV254" s="30">
        <f t="shared" si="114"/>
        <v>0</v>
      </c>
      <c r="AW254" s="30">
        <f t="shared" si="114"/>
        <v>0</v>
      </c>
      <c r="AX254" s="30">
        <f t="shared" si="114"/>
        <v>0</v>
      </c>
      <c r="AY254" s="30">
        <f t="shared" si="24"/>
        <v>0</v>
      </c>
      <c r="AZ254" s="30">
        <f t="shared" ref="AZ254:BB254" si="115">SUM(AZ116:AZ253)</f>
        <v>0</v>
      </c>
      <c r="BA254" s="30">
        <f t="shared" si="115"/>
        <v>0</v>
      </c>
      <c r="BB254" s="39">
        <f t="shared" si="115"/>
        <v>0</v>
      </c>
    </row>
    <row r="255" spans="1:54">
      <c r="A255" s="168">
        <v>3342</v>
      </c>
      <c r="B255" s="2">
        <v>103437</v>
      </c>
      <c r="C255" s="2" t="s">
        <v>18</v>
      </c>
      <c r="E255" s="164"/>
      <c r="F255" s="164"/>
      <c r="G255" s="164"/>
      <c r="H255" s="164"/>
      <c r="I255" s="164"/>
      <c r="J255" s="164"/>
      <c r="K255" s="171"/>
      <c r="L255" s="171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47"/>
      <c r="AG255" s="163"/>
      <c r="AH255" s="163"/>
      <c r="AI255" s="163"/>
      <c r="AJ255" s="163"/>
      <c r="AK255" s="163"/>
      <c r="AL255" s="163"/>
      <c r="AM255" s="163"/>
      <c r="AN255" s="227"/>
      <c r="AO255" s="227"/>
      <c r="AP255" s="230"/>
      <c r="AQ255" s="230"/>
      <c r="AR255" s="230"/>
      <c r="AS255" s="166"/>
      <c r="AU255" s="30"/>
      <c r="AV255" s="30"/>
      <c r="AW255" s="30"/>
      <c r="AX255" s="30"/>
      <c r="AY255" s="30"/>
      <c r="AZ255" s="30"/>
      <c r="BA255" s="30"/>
      <c r="BB255" s="39"/>
    </row>
    <row r="256" spans="1:54">
      <c r="A256" s="168">
        <v>2180</v>
      </c>
      <c r="B256" s="2">
        <v>142858</v>
      </c>
      <c r="C256" s="2" t="s">
        <v>391</v>
      </c>
      <c r="E256" s="164"/>
      <c r="F256" s="164"/>
      <c r="G256" s="164"/>
      <c r="H256" s="162"/>
      <c r="I256" s="164"/>
      <c r="J256" s="163"/>
      <c r="K256" s="171"/>
      <c r="L256" s="171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47"/>
      <c r="AG256" s="163"/>
      <c r="AH256" s="163"/>
      <c r="AI256" s="163"/>
      <c r="AJ256" s="163"/>
      <c r="AK256" s="163"/>
      <c r="AL256" s="163"/>
      <c r="AM256" s="163"/>
      <c r="AN256" s="227"/>
      <c r="AO256" s="227"/>
      <c r="AP256" s="230"/>
      <c r="AQ256" s="230"/>
      <c r="AR256" s="230"/>
      <c r="AS256" s="166">
        <f t="shared" si="20"/>
        <v>0</v>
      </c>
      <c r="AU256" s="30">
        <f t="shared" ref="AU256:AX256" si="116">SUM(AU117:AU254)</f>
        <v>0</v>
      </c>
      <c r="AV256" s="30">
        <f t="shared" si="116"/>
        <v>0</v>
      </c>
      <c r="AW256" s="30">
        <f t="shared" si="116"/>
        <v>0</v>
      </c>
      <c r="AX256" s="30">
        <f t="shared" si="116"/>
        <v>0</v>
      </c>
      <c r="AY256" s="30">
        <f t="shared" si="24"/>
        <v>0</v>
      </c>
      <c r="AZ256" s="30">
        <f t="shared" ref="AZ256:BB256" si="117">SUM(AZ117:AZ254)</f>
        <v>0</v>
      </c>
      <c r="BA256" s="30">
        <f t="shared" si="117"/>
        <v>0</v>
      </c>
      <c r="BB256" s="39">
        <f t="shared" si="117"/>
        <v>0</v>
      </c>
    </row>
    <row r="264" spans="5:45">
      <c r="E264" s="30">
        <f>SUM(E7:E263)</f>
        <v>0</v>
      </c>
      <c r="F264" s="30">
        <f t="shared" ref="F264:AS264" si="118">SUM(F7:F263)</f>
        <v>0</v>
      </c>
      <c r="G264" s="30">
        <f t="shared" si="118"/>
        <v>0</v>
      </c>
      <c r="H264" s="30">
        <f t="shared" si="118"/>
        <v>0</v>
      </c>
      <c r="I264" s="30">
        <f t="shared" si="118"/>
        <v>0</v>
      </c>
      <c r="J264" s="30">
        <f t="shared" si="118"/>
        <v>0</v>
      </c>
      <c r="K264" s="30">
        <f t="shared" si="118"/>
        <v>0</v>
      </c>
      <c r="L264" s="30">
        <f t="shared" si="118"/>
        <v>0</v>
      </c>
      <c r="M264" s="30">
        <f t="shared" si="118"/>
        <v>0</v>
      </c>
      <c r="N264" s="30">
        <f t="shared" si="118"/>
        <v>0</v>
      </c>
      <c r="O264" s="30">
        <f t="shared" si="118"/>
        <v>0</v>
      </c>
      <c r="P264" s="30">
        <f t="shared" si="118"/>
        <v>0</v>
      </c>
      <c r="Q264" s="30">
        <f t="shared" si="118"/>
        <v>0</v>
      </c>
      <c r="R264" s="30">
        <f t="shared" si="118"/>
        <v>0</v>
      </c>
      <c r="S264" s="30">
        <f t="shared" si="118"/>
        <v>0</v>
      </c>
      <c r="T264" s="30">
        <f t="shared" si="118"/>
        <v>0</v>
      </c>
      <c r="U264" s="30">
        <f t="shared" si="118"/>
        <v>0</v>
      </c>
      <c r="V264" s="30">
        <f t="shared" si="118"/>
        <v>0</v>
      </c>
      <c r="W264" s="30">
        <f t="shared" si="118"/>
        <v>0</v>
      </c>
      <c r="X264" s="30">
        <f t="shared" si="118"/>
        <v>0</v>
      </c>
      <c r="Y264" s="30">
        <f t="shared" si="118"/>
        <v>0</v>
      </c>
      <c r="Z264" s="30">
        <f t="shared" si="118"/>
        <v>0</v>
      </c>
      <c r="AA264" s="30">
        <f t="shared" si="118"/>
        <v>0</v>
      </c>
      <c r="AB264" s="30">
        <f t="shared" si="118"/>
        <v>0</v>
      </c>
      <c r="AC264" s="30">
        <f t="shared" si="118"/>
        <v>0</v>
      </c>
      <c r="AD264" s="30">
        <f t="shared" si="118"/>
        <v>0</v>
      </c>
      <c r="AE264" s="30">
        <f t="shared" si="118"/>
        <v>0</v>
      </c>
      <c r="AF264" s="30">
        <f t="shared" si="118"/>
        <v>0</v>
      </c>
      <c r="AG264" s="30">
        <f t="shared" si="118"/>
        <v>0</v>
      </c>
      <c r="AH264" s="30">
        <f t="shared" si="118"/>
        <v>0</v>
      </c>
      <c r="AI264" s="30">
        <f t="shared" si="118"/>
        <v>0</v>
      </c>
      <c r="AJ264" s="30">
        <f t="shared" si="118"/>
        <v>0</v>
      </c>
      <c r="AK264" s="30">
        <f t="shared" si="118"/>
        <v>0</v>
      </c>
      <c r="AL264" s="30">
        <f t="shared" si="118"/>
        <v>0</v>
      </c>
      <c r="AM264" s="30">
        <f t="shared" si="118"/>
        <v>0</v>
      </c>
      <c r="AN264" s="30">
        <f t="shared" si="118"/>
        <v>0</v>
      </c>
      <c r="AO264" s="30">
        <f t="shared" si="118"/>
        <v>0</v>
      </c>
      <c r="AP264" s="30">
        <f t="shared" si="118"/>
        <v>0</v>
      </c>
      <c r="AQ264" s="30">
        <f t="shared" si="118"/>
        <v>0</v>
      </c>
      <c r="AR264" s="30">
        <f t="shared" si="118"/>
        <v>0</v>
      </c>
      <c r="AS264" s="30">
        <f t="shared" si="118"/>
        <v>0</v>
      </c>
    </row>
    <row r="268" spans="5:45">
      <c r="L268" s="30"/>
    </row>
  </sheetData>
  <autoFilter ref="A6:FF256" xr:uid="{0F21AC25-0319-43A5-9108-6C8C7348D185}"/>
  <conditionalFormatting sqref="A6:E7 F6:F256 E8:E256">
    <cfRule type="cellIs" dxfId="5" priority="2" operator="lessThan">
      <formula>0</formula>
    </cfRule>
  </conditionalFormatting>
  <conditionalFormatting sqref="K6">
    <cfRule type="cellIs" dxfId="4" priority="4" operator="lessThan">
      <formula>0</formula>
    </cfRule>
  </conditionalFormatting>
  <conditionalFormatting sqref="O6:W6">
    <cfRule type="cellIs" dxfId="3" priority="6" operator="lessThan">
      <formula>0</formula>
    </cfRule>
  </conditionalFormatting>
  <conditionalFormatting sqref="Z6">
    <cfRule type="cellIs" dxfId="2" priority="3" operator="lessThan">
      <formula>0</formula>
    </cfRule>
  </conditionalFormatting>
  <conditionalFormatting sqref="AS6:AS256">
    <cfRule type="cellIs" dxfId="1" priority="5" operator="lessThan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7091-4481-426B-8794-F14727353404}">
  <dimension ref="A1:P263"/>
  <sheetViews>
    <sheetView workbookViewId="0">
      <selection activeCell="G11" sqref="G11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5" max="5" width="10.5703125" bestFit="1" customWidth="1"/>
  </cols>
  <sheetData>
    <row r="1" spans="1:16">
      <c r="A1" s="1" t="s">
        <v>403</v>
      </c>
      <c r="B1" s="1"/>
    </row>
    <row r="2" spans="1: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</row>
    <row r="5" spans="1:16" ht="15.75" thickBot="1"/>
    <row r="6" spans="1:16" ht="75.75" thickBot="1">
      <c r="A6" s="151" t="s">
        <v>0</v>
      </c>
      <c r="B6" s="152" t="s">
        <v>1</v>
      </c>
      <c r="C6" s="154" t="s">
        <v>2</v>
      </c>
      <c r="E6" s="249" t="s">
        <v>404</v>
      </c>
    </row>
    <row r="7" spans="1:16">
      <c r="A7" s="167">
        <v>3318</v>
      </c>
      <c r="B7" s="159">
        <v>147669</v>
      </c>
      <c r="C7" s="159" t="s">
        <v>154</v>
      </c>
      <c r="E7" s="2"/>
    </row>
    <row r="8" spans="1:16">
      <c r="A8" s="168">
        <v>2020</v>
      </c>
      <c r="B8" s="2">
        <v>139443</v>
      </c>
      <c r="C8" s="2" t="s">
        <v>155</v>
      </c>
      <c r="E8" s="2"/>
    </row>
    <row r="9" spans="1:16">
      <c r="A9" s="168">
        <v>3433</v>
      </c>
      <c r="B9" s="2">
        <v>140889</v>
      </c>
      <c r="C9" s="2" t="s">
        <v>156</v>
      </c>
      <c r="E9" s="2"/>
    </row>
    <row r="10" spans="1:16">
      <c r="A10" s="168">
        <v>2144</v>
      </c>
      <c r="B10" s="2">
        <v>140656</v>
      </c>
      <c r="C10" s="2" t="s">
        <v>157</v>
      </c>
      <c r="E10" s="2"/>
    </row>
    <row r="11" spans="1:16">
      <c r="A11" s="168">
        <v>4804</v>
      </c>
      <c r="B11" s="2">
        <v>146124</v>
      </c>
      <c r="C11" s="2" t="s">
        <v>158</v>
      </c>
      <c r="E11" s="2"/>
    </row>
    <row r="12" spans="1:16">
      <c r="A12" s="168">
        <v>4031</v>
      </c>
      <c r="B12" s="2">
        <v>145580</v>
      </c>
      <c r="C12" s="2" t="s">
        <v>159</v>
      </c>
      <c r="E12" s="2"/>
    </row>
    <row r="13" spans="1:16">
      <c r="A13" s="168">
        <v>4013</v>
      </c>
      <c r="B13" s="2">
        <v>140014</v>
      </c>
      <c r="C13" s="2" t="s">
        <v>160</v>
      </c>
      <c r="E13" s="2"/>
    </row>
    <row r="14" spans="1:16">
      <c r="A14" s="168">
        <v>4001</v>
      </c>
      <c r="B14" s="2">
        <v>137578</v>
      </c>
      <c r="C14" s="2" t="s">
        <v>161</v>
      </c>
      <c r="E14" s="2"/>
    </row>
    <row r="15" spans="1:16">
      <c r="A15" s="168">
        <v>6908</v>
      </c>
      <c r="B15" s="2">
        <v>135970</v>
      </c>
      <c r="C15" s="2" t="s">
        <v>162</v>
      </c>
      <c r="E15" s="2"/>
    </row>
    <row r="16" spans="1:16">
      <c r="A16" s="168">
        <v>2056</v>
      </c>
      <c r="B16" s="2">
        <v>138397</v>
      </c>
      <c r="C16" s="2" t="s">
        <v>163</v>
      </c>
      <c r="E16" s="2"/>
    </row>
    <row r="17" spans="1:5">
      <c r="A17" s="168">
        <v>4019</v>
      </c>
      <c r="B17" s="2">
        <v>141752</v>
      </c>
      <c r="C17" s="2" t="s">
        <v>164</v>
      </c>
      <c r="E17" s="2"/>
    </row>
    <row r="18" spans="1:5">
      <c r="A18" s="168">
        <v>4220</v>
      </c>
      <c r="B18" s="2">
        <v>136882</v>
      </c>
      <c r="C18" s="2" t="s">
        <v>165</v>
      </c>
      <c r="E18" s="2"/>
    </row>
    <row r="19" spans="1:5">
      <c r="A19" s="168">
        <v>2443</v>
      </c>
      <c r="B19" s="2">
        <v>142686</v>
      </c>
      <c r="C19" s="2" t="s">
        <v>166</v>
      </c>
      <c r="E19" s="2"/>
    </row>
    <row r="20" spans="1:5">
      <c r="A20" s="168">
        <v>4003</v>
      </c>
      <c r="B20" s="2">
        <v>138222</v>
      </c>
      <c r="C20" s="2" t="s">
        <v>167</v>
      </c>
      <c r="E20" s="2"/>
    </row>
    <row r="21" spans="1:5">
      <c r="A21" s="168">
        <v>3412</v>
      </c>
      <c r="B21" s="2">
        <v>143437</v>
      </c>
      <c r="C21" s="2" t="s">
        <v>168</v>
      </c>
      <c r="E21" s="2"/>
    </row>
    <row r="22" spans="1:5">
      <c r="A22" s="168">
        <v>2450</v>
      </c>
      <c r="B22" s="2">
        <v>138694</v>
      </c>
      <c r="C22" s="2" t="s">
        <v>169</v>
      </c>
      <c r="E22" s="2"/>
    </row>
    <row r="23" spans="1:5">
      <c r="A23" s="168">
        <v>4108</v>
      </c>
      <c r="B23" s="2">
        <v>136589</v>
      </c>
      <c r="C23" s="2" t="s">
        <v>170</v>
      </c>
      <c r="E23" s="2"/>
    </row>
    <row r="24" spans="1:5">
      <c r="A24" s="168">
        <v>2072</v>
      </c>
      <c r="B24" s="2">
        <v>138888</v>
      </c>
      <c r="C24" s="2" t="s">
        <v>171</v>
      </c>
      <c r="E24" s="2"/>
    </row>
    <row r="25" spans="1:5">
      <c r="A25" s="168">
        <v>2211</v>
      </c>
      <c r="B25" s="2">
        <v>150054</v>
      </c>
      <c r="C25" s="2" t="s">
        <v>172</v>
      </c>
      <c r="E25" s="2"/>
    </row>
    <row r="26" spans="1:5">
      <c r="A26" s="168">
        <v>2186</v>
      </c>
      <c r="B26" s="2">
        <v>146075</v>
      </c>
      <c r="C26" s="2" t="s">
        <v>173</v>
      </c>
      <c r="E26" s="2"/>
    </row>
    <row r="27" spans="1:5">
      <c r="A27" s="168">
        <v>4660</v>
      </c>
      <c r="B27" s="2">
        <v>137988</v>
      </c>
      <c r="C27" s="2" t="s">
        <v>174</v>
      </c>
      <c r="E27" s="2"/>
    </row>
    <row r="28" spans="1:5">
      <c r="A28" s="168">
        <v>4661</v>
      </c>
      <c r="B28" s="2">
        <v>140524</v>
      </c>
      <c r="C28" s="2" t="s">
        <v>175</v>
      </c>
      <c r="E28" s="2"/>
    </row>
    <row r="29" spans="1:5">
      <c r="A29" s="168">
        <v>4000</v>
      </c>
      <c r="B29" s="2">
        <v>136944</v>
      </c>
      <c r="C29" s="2" t="s">
        <v>176</v>
      </c>
      <c r="E29" s="2"/>
    </row>
    <row r="30" spans="1:5">
      <c r="A30" s="168">
        <v>4044</v>
      </c>
      <c r="B30" s="2">
        <v>149042</v>
      </c>
      <c r="C30" s="2" t="s">
        <v>177</v>
      </c>
      <c r="E30" s="2"/>
    </row>
    <row r="31" spans="1:5">
      <c r="A31" s="168">
        <v>4043</v>
      </c>
      <c r="B31" s="2">
        <v>148635</v>
      </c>
      <c r="C31" s="2" t="s">
        <v>178</v>
      </c>
      <c r="E31" s="2"/>
    </row>
    <row r="32" spans="1:5">
      <c r="A32" s="168">
        <v>2171</v>
      </c>
      <c r="B32" s="2">
        <v>144337</v>
      </c>
      <c r="C32" s="2" t="s">
        <v>179</v>
      </c>
      <c r="E32" s="2"/>
    </row>
    <row r="33" spans="1:5">
      <c r="A33" s="168">
        <v>4017</v>
      </c>
      <c r="B33" s="2">
        <v>141318</v>
      </c>
      <c r="C33" s="2" t="s">
        <v>180</v>
      </c>
      <c r="E33" s="2"/>
    </row>
    <row r="34" spans="1:5">
      <c r="A34" s="168">
        <v>7038</v>
      </c>
      <c r="B34" s="2">
        <v>144042</v>
      </c>
      <c r="C34" s="2" t="s">
        <v>181</v>
      </c>
      <c r="E34" s="2"/>
    </row>
    <row r="35" spans="1:5">
      <c r="A35" s="168">
        <v>4227</v>
      </c>
      <c r="B35" s="2">
        <v>139841</v>
      </c>
      <c r="C35" s="2" t="s">
        <v>182</v>
      </c>
      <c r="E35" s="2"/>
    </row>
    <row r="36" spans="1:5">
      <c r="A36" s="168">
        <v>2223</v>
      </c>
      <c r="B36" s="2">
        <v>151212</v>
      </c>
      <c r="C36" s="2" t="s">
        <v>9</v>
      </c>
      <c r="E36" s="2"/>
    </row>
    <row r="37" spans="1:5">
      <c r="A37" s="168">
        <v>2236</v>
      </c>
      <c r="B37" s="2">
        <v>151402</v>
      </c>
      <c r="C37" s="2" t="s">
        <v>10</v>
      </c>
      <c r="E37" s="2"/>
    </row>
    <row r="38" spans="1:5">
      <c r="A38" s="168">
        <v>2196</v>
      </c>
      <c r="B38" s="2">
        <v>146437</v>
      </c>
      <c r="C38" s="2" t="s">
        <v>183</v>
      </c>
      <c r="E38" s="2"/>
    </row>
    <row r="39" spans="1:5">
      <c r="A39" s="168">
        <v>2295</v>
      </c>
      <c r="B39" s="2">
        <v>139465</v>
      </c>
      <c r="C39" s="2" t="s">
        <v>184</v>
      </c>
      <c r="E39" s="2"/>
    </row>
    <row r="40" spans="1:5">
      <c r="A40" s="168">
        <v>2152</v>
      </c>
      <c r="B40" s="2">
        <v>141320</v>
      </c>
      <c r="C40" s="2" t="s">
        <v>185</v>
      </c>
      <c r="E40" s="2"/>
    </row>
    <row r="41" spans="1:5">
      <c r="A41" s="168">
        <v>7013</v>
      </c>
      <c r="B41" s="2">
        <v>141252</v>
      </c>
      <c r="C41" s="2" t="s">
        <v>186</v>
      </c>
      <c r="E41" s="47">
        <f>(3150.8*12)*9/12</f>
        <v>28357.200000000001</v>
      </c>
    </row>
    <row r="42" spans="1:5">
      <c r="A42" s="168">
        <v>2039</v>
      </c>
      <c r="B42" s="2">
        <v>143942</v>
      </c>
      <c r="C42" s="2" t="s">
        <v>187</v>
      </c>
      <c r="E42" s="2"/>
    </row>
    <row r="43" spans="1:5">
      <c r="A43" s="168">
        <v>2226</v>
      </c>
      <c r="B43" s="2">
        <v>143088</v>
      </c>
      <c r="C43" s="2" t="s">
        <v>188</v>
      </c>
      <c r="E43" s="2"/>
    </row>
    <row r="44" spans="1:5">
      <c r="A44" s="168">
        <v>2170</v>
      </c>
      <c r="B44" s="2">
        <v>143908</v>
      </c>
      <c r="C44" s="2" t="s">
        <v>189</v>
      </c>
      <c r="E44" s="2"/>
    </row>
    <row r="45" spans="1:5">
      <c r="A45" s="168">
        <v>2047</v>
      </c>
      <c r="B45" s="2">
        <v>138395</v>
      </c>
      <c r="C45" s="2" t="s">
        <v>190</v>
      </c>
      <c r="E45" s="2"/>
    </row>
    <row r="46" spans="1:5">
      <c r="A46" s="168">
        <v>2140</v>
      </c>
      <c r="B46" s="2">
        <v>140159</v>
      </c>
      <c r="C46" s="2" t="s">
        <v>191</v>
      </c>
      <c r="E46" s="2"/>
    </row>
    <row r="47" spans="1:5">
      <c r="A47" s="168">
        <v>4042</v>
      </c>
      <c r="B47" s="2">
        <v>148589</v>
      </c>
      <c r="C47" s="2" t="s">
        <v>192</v>
      </c>
      <c r="E47" s="2"/>
    </row>
    <row r="48" spans="1:5">
      <c r="A48" s="168">
        <v>4039</v>
      </c>
      <c r="B48" s="2">
        <v>148187</v>
      </c>
      <c r="C48" s="2" t="s">
        <v>193</v>
      </c>
      <c r="E48" s="2"/>
    </row>
    <row r="49" spans="1:5">
      <c r="A49" s="168">
        <v>2194</v>
      </c>
      <c r="B49" s="2">
        <v>146385</v>
      </c>
      <c r="C49" s="2" t="s">
        <v>194</v>
      </c>
      <c r="E49" s="2"/>
    </row>
    <row r="50" spans="1:5">
      <c r="A50" s="168">
        <v>4022</v>
      </c>
      <c r="B50" s="2">
        <v>142388</v>
      </c>
      <c r="C50" s="2" t="s">
        <v>195</v>
      </c>
      <c r="E50" s="2"/>
    </row>
    <row r="51" spans="1:5">
      <c r="A51" s="168">
        <v>2052</v>
      </c>
      <c r="B51" s="2">
        <v>146696</v>
      </c>
      <c r="C51" s="2" t="s">
        <v>196</v>
      </c>
      <c r="E51" s="2"/>
    </row>
    <row r="52" spans="1:5">
      <c r="A52" s="168">
        <v>2082</v>
      </c>
      <c r="B52" s="2">
        <v>143086</v>
      </c>
      <c r="C52" s="2" t="s">
        <v>197</v>
      </c>
      <c r="E52" s="2"/>
    </row>
    <row r="53" spans="1:5">
      <c r="A53" s="168">
        <v>2299</v>
      </c>
      <c r="B53" s="2">
        <v>140706</v>
      </c>
      <c r="C53" s="2" t="s">
        <v>198</v>
      </c>
      <c r="E53" s="2"/>
    </row>
    <row r="54" spans="1:5">
      <c r="A54" s="168">
        <v>2191</v>
      </c>
      <c r="B54" s="2">
        <v>151017</v>
      </c>
      <c r="C54" s="2" t="s">
        <v>122</v>
      </c>
      <c r="E54" s="2"/>
    </row>
    <row r="55" spans="1:5">
      <c r="A55" s="168">
        <v>2060</v>
      </c>
      <c r="B55" s="2">
        <v>143563</v>
      </c>
      <c r="C55" s="2" t="s">
        <v>199</v>
      </c>
      <c r="E55" s="2"/>
    </row>
    <row r="56" spans="1:5">
      <c r="A56" s="168">
        <v>4129</v>
      </c>
      <c r="B56" s="2">
        <v>143438</v>
      </c>
      <c r="C56" s="2" t="s">
        <v>200</v>
      </c>
      <c r="E56" s="2"/>
    </row>
    <row r="57" spans="1:5">
      <c r="A57" s="168">
        <v>2219</v>
      </c>
      <c r="B57" s="2">
        <v>150709</v>
      </c>
      <c r="C57" s="2" t="s">
        <v>123</v>
      </c>
      <c r="E57" s="2"/>
    </row>
    <row r="58" spans="1:5">
      <c r="A58" s="168">
        <v>2065</v>
      </c>
      <c r="B58" s="2">
        <v>138218</v>
      </c>
      <c r="C58" s="2" t="s">
        <v>201</v>
      </c>
      <c r="E58" s="2"/>
    </row>
    <row r="59" spans="1:5">
      <c r="A59" s="168">
        <v>6905</v>
      </c>
      <c r="B59" s="2">
        <v>135907</v>
      </c>
      <c r="C59" s="2" t="s">
        <v>202</v>
      </c>
      <c r="E59" s="2"/>
    </row>
    <row r="60" spans="1:5">
      <c r="A60" s="168">
        <v>2048</v>
      </c>
      <c r="B60" s="2">
        <v>138396</v>
      </c>
      <c r="C60" s="2" t="s">
        <v>203</v>
      </c>
      <c r="E60" s="2"/>
    </row>
    <row r="61" spans="1:5">
      <c r="A61" s="168">
        <v>6909</v>
      </c>
      <c r="B61" s="2">
        <v>136032</v>
      </c>
      <c r="C61" s="2" t="s">
        <v>204</v>
      </c>
      <c r="E61" s="2"/>
    </row>
    <row r="62" spans="1:5">
      <c r="A62" s="168">
        <v>6907</v>
      </c>
      <c r="B62" s="2">
        <v>135911</v>
      </c>
      <c r="C62" s="2" t="s">
        <v>205</v>
      </c>
      <c r="E62" s="2"/>
    </row>
    <row r="63" spans="1:5">
      <c r="A63" s="168">
        <v>1105</v>
      </c>
      <c r="B63" s="2">
        <v>138775</v>
      </c>
      <c r="C63" s="2" t="s">
        <v>206</v>
      </c>
      <c r="E63" s="2"/>
    </row>
    <row r="64" spans="1:5">
      <c r="A64" s="168">
        <v>1110</v>
      </c>
      <c r="B64" s="2">
        <v>141739</v>
      </c>
      <c r="C64" s="2" t="s">
        <v>207</v>
      </c>
      <c r="E64" s="2"/>
    </row>
    <row r="65" spans="1:5">
      <c r="A65" s="168">
        <v>4032</v>
      </c>
      <c r="B65" s="2">
        <v>145878</v>
      </c>
      <c r="C65" s="2" t="s">
        <v>208</v>
      </c>
      <c r="E65" s="2"/>
    </row>
    <row r="66" spans="1:5">
      <c r="A66" s="168">
        <v>4021</v>
      </c>
      <c r="B66" s="2">
        <v>141969</v>
      </c>
      <c r="C66" s="2" t="s">
        <v>209</v>
      </c>
      <c r="E66" s="2"/>
    </row>
    <row r="67" spans="1:5">
      <c r="A67" s="168">
        <v>4035</v>
      </c>
      <c r="B67" s="2">
        <v>147201</v>
      </c>
      <c r="C67" s="2" t="s">
        <v>210</v>
      </c>
      <c r="E67" s="2"/>
    </row>
    <row r="68" spans="1:5">
      <c r="A68" s="168">
        <v>2168</v>
      </c>
      <c r="B68" s="2">
        <v>143413</v>
      </c>
      <c r="C68" s="2" t="s">
        <v>211</v>
      </c>
      <c r="E68" s="2"/>
    </row>
    <row r="69" spans="1:5">
      <c r="A69" s="168">
        <v>2036</v>
      </c>
      <c r="B69" s="2">
        <v>138194</v>
      </c>
      <c r="C69" s="2" t="s">
        <v>212</v>
      </c>
      <c r="E69" s="2"/>
    </row>
    <row r="70" spans="1:5">
      <c r="A70" s="168">
        <v>5410</v>
      </c>
      <c r="B70" s="2">
        <v>136908</v>
      </c>
      <c r="C70" s="2" t="s">
        <v>213</v>
      </c>
      <c r="E70" s="2"/>
    </row>
    <row r="71" spans="1:5">
      <c r="A71" s="168">
        <v>2310</v>
      </c>
      <c r="B71" s="2">
        <v>139484</v>
      </c>
      <c r="C71" s="2" t="s">
        <v>214</v>
      </c>
      <c r="E71" s="2"/>
    </row>
    <row r="72" spans="1:5">
      <c r="A72" s="168">
        <v>2475</v>
      </c>
      <c r="B72" s="2">
        <v>143089</v>
      </c>
      <c r="C72" s="2" t="s">
        <v>215</v>
      </c>
      <c r="E72" s="2"/>
    </row>
    <row r="73" spans="1:5">
      <c r="A73" s="168">
        <v>5403</v>
      </c>
      <c r="B73" s="2">
        <v>143435</v>
      </c>
      <c r="C73" s="2" t="s">
        <v>216</v>
      </c>
      <c r="E73" s="2"/>
    </row>
    <row r="74" spans="1:5">
      <c r="A74" s="168">
        <v>4005</v>
      </c>
      <c r="B74" s="2">
        <v>139047</v>
      </c>
      <c r="C74" s="2" t="s">
        <v>217</v>
      </c>
      <c r="E74" s="2"/>
    </row>
    <row r="75" spans="1:5">
      <c r="A75" s="168">
        <v>2109</v>
      </c>
      <c r="B75" s="2">
        <v>139131</v>
      </c>
      <c r="C75" s="2" t="s">
        <v>218</v>
      </c>
      <c r="E75" s="2"/>
    </row>
    <row r="76" spans="1:5">
      <c r="A76" s="168">
        <v>5412</v>
      </c>
      <c r="B76" s="2">
        <v>138695</v>
      </c>
      <c r="C76" s="2" t="s">
        <v>219</v>
      </c>
      <c r="E76" s="2"/>
    </row>
    <row r="77" spans="1:5">
      <c r="A77" s="168">
        <v>2448</v>
      </c>
      <c r="B77" s="2">
        <v>142794</v>
      </c>
      <c r="C77" s="2" t="s">
        <v>220</v>
      </c>
      <c r="E77" s="2"/>
    </row>
    <row r="78" spans="1:5">
      <c r="A78" s="168">
        <v>2451</v>
      </c>
      <c r="B78" s="2">
        <v>141610</v>
      </c>
      <c r="C78" s="2" t="s">
        <v>221</v>
      </c>
      <c r="E78" s="2"/>
    </row>
    <row r="79" spans="1:5">
      <c r="A79" s="168">
        <v>2085</v>
      </c>
      <c r="B79" s="2">
        <v>138693</v>
      </c>
      <c r="C79" s="2" t="s">
        <v>222</v>
      </c>
      <c r="E79" s="2"/>
    </row>
    <row r="80" spans="1:5">
      <c r="A80" s="168">
        <v>4006</v>
      </c>
      <c r="B80" s="2">
        <v>139048</v>
      </c>
      <c r="C80" s="2" t="s">
        <v>223</v>
      </c>
      <c r="E80" s="2"/>
    </row>
    <row r="81" spans="1:5">
      <c r="A81" s="168">
        <v>2086</v>
      </c>
      <c r="B81" s="2">
        <v>143090</v>
      </c>
      <c r="C81" s="2" t="s">
        <v>224</v>
      </c>
      <c r="E81" s="2"/>
    </row>
    <row r="82" spans="1:5">
      <c r="A82" s="168">
        <v>2138</v>
      </c>
      <c r="B82" s="2">
        <v>139904</v>
      </c>
      <c r="C82" s="2" t="s">
        <v>225</v>
      </c>
      <c r="E82" s="2"/>
    </row>
    <row r="83" spans="1:5">
      <c r="A83" s="168">
        <v>3316</v>
      </c>
      <c r="B83" s="2">
        <v>148081</v>
      </c>
      <c r="C83" s="2" t="s">
        <v>226</v>
      </c>
      <c r="E83" s="2"/>
    </row>
    <row r="84" spans="1:5">
      <c r="A84" s="168">
        <v>5409</v>
      </c>
      <c r="B84" s="2">
        <v>137858</v>
      </c>
      <c r="C84" s="2" t="s">
        <v>227</v>
      </c>
      <c r="E84" s="2"/>
    </row>
    <row r="85" spans="1:5">
      <c r="A85" s="168">
        <v>7000</v>
      </c>
      <c r="B85" s="2">
        <v>144336</v>
      </c>
      <c r="C85" s="2" t="s">
        <v>228</v>
      </c>
      <c r="E85" s="2"/>
    </row>
    <row r="86" spans="1:5">
      <c r="A86" s="168">
        <v>4240</v>
      </c>
      <c r="B86" s="2">
        <v>139746</v>
      </c>
      <c r="C86" s="2" t="s">
        <v>229</v>
      </c>
      <c r="E86" s="2"/>
    </row>
    <row r="87" spans="1:5">
      <c r="A87" s="168">
        <v>6910</v>
      </c>
      <c r="B87" s="2">
        <v>136213</v>
      </c>
      <c r="C87" s="2" t="s">
        <v>230</v>
      </c>
      <c r="E87" s="2"/>
    </row>
    <row r="88" spans="1:5">
      <c r="A88" s="168">
        <v>2121</v>
      </c>
      <c r="B88" s="2">
        <v>139269</v>
      </c>
      <c r="C88" s="2" t="s">
        <v>231</v>
      </c>
      <c r="E88" s="2"/>
    </row>
    <row r="89" spans="1:5">
      <c r="A89" s="168">
        <v>2313</v>
      </c>
      <c r="B89" s="2">
        <v>149366</v>
      </c>
      <c r="C89" s="2" t="s">
        <v>232</v>
      </c>
      <c r="E89" s="2"/>
    </row>
    <row r="90" spans="1:5">
      <c r="A90" s="168">
        <v>2309</v>
      </c>
      <c r="B90" s="2">
        <v>142231</v>
      </c>
      <c r="C90" s="2" t="s">
        <v>233</v>
      </c>
      <c r="E90" s="2"/>
    </row>
    <row r="91" spans="1:5">
      <c r="A91" s="168">
        <v>2455</v>
      </c>
      <c r="B91" s="2">
        <v>140890</v>
      </c>
      <c r="C91" s="2" t="s">
        <v>234</v>
      </c>
      <c r="E91" s="2"/>
    </row>
    <row r="92" spans="1:5">
      <c r="A92" s="168">
        <v>2165</v>
      </c>
      <c r="B92" s="2">
        <v>142570</v>
      </c>
      <c r="C92" s="2" t="s">
        <v>235</v>
      </c>
      <c r="E92" s="2"/>
    </row>
    <row r="93" spans="1:5">
      <c r="A93" s="168">
        <v>2210</v>
      </c>
      <c r="B93" s="2">
        <v>149483</v>
      </c>
      <c r="C93" s="2" t="s">
        <v>236</v>
      </c>
      <c r="E93" s="2"/>
    </row>
    <row r="94" spans="1:5">
      <c r="A94" s="168">
        <v>3429</v>
      </c>
      <c r="B94" s="2">
        <v>139520</v>
      </c>
      <c r="C94" s="2" t="s">
        <v>237</v>
      </c>
      <c r="E94" s="2"/>
    </row>
    <row r="95" spans="1:5">
      <c r="A95" s="168">
        <v>4012</v>
      </c>
      <c r="B95" s="2">
        <v>137346</v>
      </c>
      <c r="C95" s="2" t="s">
        <v>238</v>
      </c>
      <c r="E95" s="2"/>
    </row>
    <row r="96" spans="1:5">
      <c r="A96" s="168">
        <v>2434</v>
      </c>
      <c r="B96" s="2">
        <v>141270</v>
      </c>
      <c r="C96" s="2" t="s">
        <v>239</v>
      </c>
      <c r="E96" s="2"/>
    </row>
    <row r="97" spans="1:5">
      <c r="A97" s="168">
        <v>3430</v>
      </c>
      <c r="B97" s="2">
        <v>143869</v>
      </c>
      <c r="C97" s="2" t="s">
        <v>240</v>
      </c>
      <c r="E97" s="2"/>
    </row>
    <row r="98" spans="1:5">
      <c r="A98" s="168">
        <v>2429</v>
      </c>
      <c r="B98" s="2">
        <v>149305</v>
      </c>
      <c r="C98" s="2" t="s">
        <v>241</v>
      </c>
      <c r="E98" s="2"/>
    </row>
    <row r="99" spans="1:5">
      <c r="A99" s="168">
        <v>2288</v>
      </c>
      <c r="B99" s="2">
        <v>149607</v>
      </c>
      <c r="C99" s="2" t="s">
        <v>242</v>
      </c>
      <c r="E99" s="2"/>
    </row>
    <row r="100" spans="1:5">
      <c r="A100" s="168">
        <v>3402</v>
      </c>
      <c r="B100" s="2">
        <v>140525</v>
      </c>
      <c r="C100" s="2" t="s">
        <v>243</v>
      </c>
      <c r="E100" s="2"/>
    </row>
    <row r="101" spans="1:5">
      <c r="A101" s="168">
        <v>2199</v>
      </c>
      <c r="B101" s="2">
        <v>147009</v>
      </c>
      <c r="C101" s="2" t="s">
        <v>244</v>
      </c>
      <c r="E101" s="2"/>
    </row>
    <row r="102" spans="1:5">
      <c r="A102" s="168">
        <v>4026</v>
      </c>
      <c r="B102" s="2">
        <v>144719</v>
      </c>
      <c r="C102" s="2" t="s">
        <v>245</v>
      </c>
      <c r="E102" s="2"/>
    </row>
    <row r="103" spans="1:5">
      <c r="A103" s="168">
        <v>3303</v>
      </c>
      <c r="B103" s="2">
        <v>140463</v>
      </c>
      <c r="C103" s="2" t="s">
        <v>246</v>
      </c>
      <c r="E103" s="2"/>
    </row>
    <row r="104" spans="1:5">
      <c r="A104" s="168">
        <v>4241</v>
      </c>
      <c r="B104" s="2">
        <v>137034</v>
      </c>
      <c r="C104" s="2" t="s">
        <v>247</v>
      </c>
      <c r="E104" s="2"/>
    </row>
    <row r="105" spans="1:5">
      <c r="A105" s="168">
        <v>7063</v>
      </c>
      <c r="B105" s="2">
        <v>139526</v>
      </c>
      <c r="C105" s="2" t="s">
        <v>248</v>
      </c>
      <c r="E105" s="2"/>
    </row>
    <row r="106" spans="1:5">
      <c r="A106" s="168">
        <v>2111</v>
      </c>
      <c r="B106" s="2">
        <v>142353</v>
      </c>
      <c r="C106" s="2" t="s">
        <v>249</v>
      </c>
      <c r="E106" s="2"/>
    </row>
    <row r="107" spans="1:5">
      <c r="A107" s="168">
        <v>4016</v>
      </c>
      <c r="B107" s="2">
        <v>141003</v>
      </c>
      <c r="C107" s="2" t="s">
        <v>250</v>
      </c>
      <c r="E107" s="2"/>
    </row>
    <row r="108" spans="1:5">
      <c r="A108" s="168">
        <v>5408</v>
      </c>
      <c r="B108" s="2">
        <v>137043</v>
      </c>
      <c r="C108" s="2" t="s">
        <v>251</v>
      </c>
      <c r="E108" s="2"/>
    </row>
    <row r="109" spans="1:5">
      <c r="A109" s="168">
        <v>4036</v>
      </c>
      <c r="B109" s="2">
        <v>147440</v>
      </c>
      <c r="C109" s="2" t="s">
        <v>252</v>
      </c>
      <c r="E109" s="2"/>
    </row>
    <row r="110" spans="1:5">
      <c r="A110" s="168">
        <v>5407</v>
      </c>
      <c r="B110" s="2">
        <v>137045</v>
      </c>
      <c r="C110" s="2" t="s">
        <v>253</v>
      </c>
      <c r="E110" s="2"/>
    </row>
    <row r="111" spans="1:5">
      <c r="A111" s="168">
        <v>5406</v>
      </c>
      <c r="B111" s="2">
        <v>137044</v>
      </c>
      <c r="C111" s="2" t="s">
        <v>254</v>
      </c>
      <c r="E111" s="2"/>
    </row>
    <row r="112" spans="1:5">
      <c r="A112" s="168">
        <v>5405</v>
      </c>
      <c r="B112" s="2">
        <v>137046</v>
      </c>
      <c r="C112" s="2" t="s">
        <v>255</v>
      </c>
      <c r="E112" s="2"/>
    </row>
    <row r="113" spans="1:5">
      <c r="A113" s="168">
        <v>5402</v>
      </c>
      <c r="B113" s="2">
        <v>143562</v>
      </c>
      <c r="C113" s="2" t="s">
        <v>256</v>
      </c>
      <c r="E113" s="2"/>
    </row>
    <row r="114" spans="1:5">
      <c r="A114" s="168">
        <v>5404</v>
      </c>
      <c r="B114" s="2">
        <v>137047</v>
      </c>
      <c r="C114" s="2" t="s">
        <v>257</v>
      </c>
      <c r="E114" s="2"/>
    </row>
    <row r="115" spans="1:5">
      <c r="A115" s="168">
        <v>4207</v>
      </c>
      <c r="B115" s="2">
        <v>138937</v>
      </c>
      <c r="C115" s="2" t="s">
        <v>258</v>
      </c>
      <c r="E115" s="2"/>
    </row>
    <row r="116" spans="1:5">
      <c r="A116" s="168">
        <v>5415</v>
      </c>
      <c r="B116" s="2">
        <v>150320</v>
      </c>
      <c r="C116" s="2" t="s">
        <v>259</v>
      </c>
      <c r="E116" s="2"/>
    </row>
    <row r="117" spans="1:5">
      <c r="A117" s="168">
        <v>4060</v>
      </c>
      <c r="B117" s="2">
        <v>136592</v>
      </c>
      <c r="C117" s="2" t="s">
        <v>260</v>
      </c>
      <c r="E117" s="2"/>
    </row>
    <row r="118" spans="1:5">
      <c r="A118" s="168">
        <v>4187</v>
      </c>
      <c r="B118" s="2">
        <v>148684</v>
      </c>
      <c r="C118" s="2" t="s">
        <v>261</v>
      </c>
      <c r="E118" s="2"/>
    </row>
    <row r="119" spans="1:5">
      <c r="A119" s="168">
        <v>6906</v>
      </c>
      <c r="B119" s="2">
        <v>136152</v>
      </c>
      <c r="C119" s="2" t="s">
        <v>262</v>
      </c>
      <c r="E119" s="2"/>
    </row>
    <row r="120" spans="1:5">
      <c r="A120" s="168">
        <v>5414</v>
      </c>
      <c r="B120" s="2">
        <v>136590</v>
      </c>
      <c r="C120" s="2" t="s">
        <v>263</v>
      </c>
      <c r="E120" s="2"/>
    </row>
    <row r="121" spans="1:5">
      <c r="A121" s="168">
        <v>2209</v>
      </c>
      <c r="B121" s="2">
        <v>149131</v>
      </c>
      <c r="C121" s="2" t="s">
        <v>264</v>
      </c>
      <c r="E121" s="2"/>
    </row>
    <row r="122" spans="1:5">
      <c r="A122" s="168">
        <v>2073</v>
      </c>
      <c r="B122" s="2">
        <v>138889</v>
      </c>
      <c r="C122" s="2" t="s">
        <v>265</v>
      </c>
      <c r="E122" s="2"/>
    </row>
    <row r="123" spans="1:5">
      <c r="A123" s="168">
        <v>2119</v>
      </c>
      <c r="B123" s="2">
        <v>150181</v>
      </c>
      <c r="C123" s="2" t="s">
        <v>266</v>
      </c>
      <c r="E123" s="2"/>
    </row>
    <row r="124" spans="1:5">
      <c r="A124" s="168">
        <v>2096</v>
      </c>
      <c r="B124" s="2">
        <v>139003</v>
      </c>
      <c r="C124" s="2" t="s">
        <v>267</v>
      </c>
      <c r="E124" s="2"/>
    </row>
    <row r="125" spans="1:5">
      <c r="A125" s="168">
        <v>7005</v>
      </c>
      <c r="B125" s="2">
        <v>148722</v>
      </c>
      <c r="C125" s="2" t="s">
        <v>268</v>
      </c>
      <c r="E125" s="2"/>
    </row>
    <row r="126" spans="1:5">
      <c r="A126" s="168">
        <v>2453</v>
      </c>
      <c r="B126" s="2">
        <v>140502</v>
      </c>
      <c r="C126" s="2" t="s">
        <v>269</v>
      </c>
      <c r="E126" s="2"/>
    </row>
    <row r="127" spans="1:5">
      <c r="A127" s="168">
        <v>2207</v>
      </c>
      <c r="B127" s="2">
        <v>148653</v>
      </c>
      <c r="C127" s="2" t="s">
        <v>270</v>
      </c>
      <c r="E127" s="2"/>
    </row>
    <row r="128" spans="1:5">
      <c r="A128" s="168">
        <v>4029</v>
      </c>
      <c r="B128" s="2">
        <v>145120</v>
      </c>
      <c r="C128" s="2" t="s">
        <v>271</v>
      </c>
      <c r="E128" s="2"/>
    </row>
    <row r="129" spans="1:5">
      <c r="A129" s="168">
        <v>2162</v>
      </c>
      <c r="B129" s="2">
        <v>141977</v>
      </c>
      <c r="C129" s="2" t="s">
        <v>272</v>
      </c>
      <c r="E129" s="2"/>
    </row>
    <row r="130" spans="1:5">
      <c r="A130" s="168">
        <v>2075</v>
      </c>
      <c r="B130" s="2">
        <v>138998</v>
      </c>
      <c r="C130" s="2" t="s">
        <v>273</v>
      </c>
      <c r="E130" s="2"/>
    </row>
    <row r="131" spans="1:5">
      <c r="A131" s="168">
        <v>2132</v>
      </c>
      <c r="B131" s="2">
        <v>146701</v>
      </c>
      <c r="C131" s="2" t="s">
        <v>274</v>
      </c>
      <c r="E131" s="2"/>
    </row>
    <row r="132" spans="1:5">
      <c r="A132" s="168">
        <v>3322</v>
      </c>
      <c r="B132" s="2">
        <v>151625</v>
      </c>
      <c r="C132" s="2" t="s">
        <v>11</v>
      </c>
      <c r="E132" s="2"/>
    </row>
    <row r="133" spans="1:5">
      <c r="A133" s="168">
        <v>7004</v>
      </c>
      <c r="B133" s="2">
        <v>148225</v>
      </c>
      <c r="C133" s="2" t="s">
        <v>275</v>
      </c>
      <c r="E133" s="2"/>
    </row>
    <row r="134" spans="1:5">
      <c r="A134" s="168">
        <v>2463</v>
      </c>
      <c r="B134" s="2">
        <v>139452</v>
      </c>
      <c r="C134" s="2" t="s">
        <v>276</v>
      </c>
      <c r="E134" s="2"/>
    </row>
    <row r="135" spans="1:5">
      <c r="A135" s="168">
        <v>2100</v>
      </c>
      <c r="B135" s="2">
        <v>139014</v>
      </c>
      <c r="C135" s="2" t="s">
        <v>277</v>
      </c>
      <c r="E135" s="2"/>
    </row>
    <row r="136" spans="1:5">
      <c r="A136" s="168">
        <v>2070</v>
      </c>
      <c r="B136" s="2">
        <v>138864</v>
      </c>
      <c r="C136" s="2" t="s">
        <v>278</v>
      </c>
      <c r="E136" s="2"/>
    </row>
    <row r="137" spans="1:5">
      <c r="A137" s="168">
        <v>2078</v>
      </c>
      <c r="B137" s="2">
        <v>139000</v>
      </c>
      <c r="C137" s="2" t="s">
        <v>279</v>
      </c>
      <c r="E137" s="2"/>
    </row>
    <row r="138" spans="1:5">
      <c r="A138" s="168">
        <v>2038</v>
      </c>
      <c r="B138" s="2">
        <v>138799</v>
      </c>
      <c r="C138" s="2" t="s">
        <v>280</v>
      </c>
      <c r="E138" s="2"/>
    </row>
    <row r="139" spans="1:5">
      <c r="A139" s="168">
        <v>5411</v>
      </c>
      <c r="B139" s="2">
        <v>136406</v>
      </c>
      <c r="C139" s="2" t="s">
        <v>281</v>
      </c>
      <c r="E139" s="2"/>
    </row>
    <row r="140" spans="1:5">
      <c r="A140" s="168">
        <v>4004</v>
      </c>
      <c r="B140" s="2">
        <v>138586</v>
      </c>
      <c r="C140" s="2" t="s">
        <v>282</v>
      </c>
      <c r="E140" s="2"/>
    </row>
    <row r="141" spans="1:5">
      <c r="A141" s="168">
        <v>2032</v>
      </c>
      <c r="B141" s="2">
        <v>137492</v>
      </c>
      <c r="C141" s="2" t="s">
        <v>283</v>
      </c>
      <c r="E141" s="2"/>
    </row>
    <row r="142" spans="1:5">
      <c r="A142" s="168">
        <v>2315</v>
      </c>
      <c r="B142" s="2">
        <v>142358</v>
      </c>
      <c r="C142" s="2" t="s">
        <v>284</v>
      </c>
      <c r="E142" s="2"/>
    </row>
    <row r="143" spans="1:5">
      <c r="A143" s="168">
        <v>2263</v>
      </c>
      <c r="B143" s="2">
        <v>142203</v>
      </c>
      <c r="C143" s="2" t="s">
        <v>285</v>
      </c>
      <c r="E143" s="2"/>
    </row>
    <row r="144" spans="1:5">
      <c r="A144" s="168">
        <v>2212</v>
      </c>
      <c r="B144" s="2">
        <v>150692</v>
      </c>
      <c r="C144" s="2" t="s">
        <v>286</v>
      </c>
      <c r="E144" s="2"/>
    </row>
    <row r="145" spans="1:5">
      <c r="A145" s="168">
        <v>2102</v>
      </c>
      <c r="B145" s="2">
        <v>139120</v>
      </c>
      <c r="C145" s="2" t="s">
        <v>287</v>
      </c>
      <c r="E145" s="2"/>
    </row>
    <row r="146" spans="1:5">
      <c r="A146" s="168">
        <v>2107</v>
      </c>
      <c r="B146" s="2">
        <v>139129</v>
      </c>
      <c r="C146" s="2" t="s">
        <v>288</v>
      </c>
      <c r="E146" s="2"/>
    </row>
    <row r="147" spans="1:5">
      <c r="A147" s="168">
        <v>2117</v>
      </c>
      <c r="B147" s="2">
        <v>139242</v>
      </c>
      <c r="C147" s="2" t="s">
        <v>289</v>
      </c>
      <c r="E147" s="2"/>
    </row>
    <row r="148" spans="1:5">
      <c r="A148" s="168">
        <v>2141</v>
      </c>
      <c r="B148" s="2">
        <v>140161</v>
      </c>
      <c r="C148" s="2" t="s">
        <v>290</v>
      </c>
      <c r="E148" s="2"/>
    </row>
    <row r="149" spans="1:5">
      <c r="A149" s="168">
        <v>2110</v>
      </c>
      <c r="B149" s="2">
        <v>139214</v>
      </c>
      <c r="C149" s="2" t="s">
        <v>291</v>
      </c>
      <c r="E149" s="2"/>
    </row>
    <row r="150" spans="1:5">
      <c r="A150" s="168">
        <v>2103</v>
      </c>
      <c r="B150" s="2">
        <v>139125</v>
      </c>
      <c r="C150" s="2" t="s">
        <v>292</v>
      </c>
      <c r="E150" s="2"/>
    </row>
    <row r="151" spans="1:5">
      <c r="A151" s="168">
        <v>2221</v>
      </c>
      <c r="B151" s="2">
        <v>150894</v>
      </c>
      <c r="C151" s="2" t="s">
        <v>293</v>
      </c>
      <c r="E151" s="2"/>
    </row>
    <row r="152" spans="1:5">
      <c r="A152" s="168">
        <v>2105</v>
      </c>
      <c r="B152" s="2">
        <v>139128</v>
      </c>
      <c r="C152" s="2" t="s">
        <v>294</v>
      </c>
      <c r="E152" s="2"/>
    </row>
    <row r="153" spans="1:5">
      <c r="A153" s="168">
        <v>2206</v>
      </c>
      <c r="B153" s="2">
        <v>147758</v>
      </c>
      <c r="C153" s="2" t="s">
        <v>295</v>
      </c>
      <c r="E153" s="2"/>
    </row>
    <row r="154" spans="1:5">
      <c r="A154" s="168">
        <v>3374</v>
      </c>
      <c r="B154" s="2">
        <v>141484</v>
      </c>
      <c r="C154" s="2" t="s">
        <v>296</v>
      </c>
      <c r="E154" s="2"/>
    </row>
    <row r="155" spans="1:5">
      <c r="A155" s="168">
        <v>3357</v>
      </c>
      <c r="B155" s="2">
        <v>148082</v>
      </c>
      <c r="C155" s="2" t="s">
        <v>297</v>
      </c>
      <c r="E155" s="2"/>
    </row>
    <row r="156" spans="1:5">
      <c r="A156" s="168">
        <v>2021</v>
      </c>
      <c r="B156" s="2">
        <v>150148</v>
      </c>
      <c r="C156" s="2" t="s">
        <v>298</v>
      </c>
      <c r="E156" s="2"/>
    </row>
    <row r="157" spans="1:5">
      <c r="A157" s="168">
        <v>2149</v>
      </c>
      <c r="B157" s="2">
        <v>150639</v>
      </c>
      <c r="C157" s="2" t="s">
        <v>124</v>
      </c>
      <c r="E157" s="2"/>
    </row>
    <row r="158" spans="1:5">
      <c r="A158" s="168">
        <v>2458</v>
      </c>
      <c r="B158" s="2">
        <v>139162</v>
      </c>
      <c r="C158" s="2" t="s">
        <v>299</v>
      </c>
      <c r="E158" s="2"/>
    </row>
    <row r="159" spans="1:5">
      <c r="A159" s="168">
        <v>2452</v>
      </c>
      <c r="B159" s="2">
        <v>139631</v>
      </c>
      <c r="C159" s="2" t="s">
        <v>300</v>
      </c>
      <c r="E159" s="2"/>
    </row>
    <row r="160" spans="1:5">
      <c r="A160" s="168">
        <v>2057</v>
      </c>
      <c r="B160" s="2">
        <v>138410</v>
      </c>
      <c r="C160" s="2" t="s">
        <v>301</v>
      </c>
      <c r="E160" s="2"/>
    </row>
    <row r="161" spans="1:5">
      <c r="A161" s="168">
        <v>4331</v>
      </c>
      <c r="B161" s="2">
        <v>137053</v>
      </c>
      <c r="C161" s="2" t="s">
        <v>302</v>
      </c>
      <c r="E161" s="2"/>
    </row>
    <row r="162" spans="1:5">
      <c r="A162" s="168">
        <v>4041</v>
      </c>
      <c r="B162" s="2">
        <v>148553</v>
      </c>
      <c r="C162" s="2" t="s">
        <v>303</v>
      </c>
      <c r="E162" s="2"/>
    </row>
    <row r="163" spans="1:5">
      <c r="A163" s="168">
        <v>2003</v>
      </c>
      <c r="B163" s="2">
        <v>142230</v>
      </c>
      <c r="C163" s="2" t="s">
        <v>304</v>
      </c>
      <c r="E163" s="2"/>
    </row>
    <row r="164" spans="1:5">
      <c r="A164" s="168">
        <v>2156</v>
      </c>
      <c r="B164" s="2">
        <v>143436</v>
      </c>
      <c r="C164" s="2" t="s">
        <v>305</v>
      </c>
      <c r="E164" s="2"/>
    </row>
    <row r="165" spans="1:5">
      <c r="A165" s="168">
        <v>2198</v>
      </c>
      <c r="B165" s="2">
        <v>146817</v>
      </c>
      <c r="C165" s="2" t="s">
        <v>306</v>
      </c>
      <c r="E165" s="2"/>
    </row>
    <row r="166" spans="1:5">
      <c r="A166" s="168">
        <v>7001</v>
      </c>
      <c r="B166" s="2">
        <v>146858</v>
      </c>
      <c r="C166" s="2" t="s">
        <v>307</v>
      </c>
      <c r="E166" s="2"/>
    </row>
    <row r="167" spans="1:5">
      <c r="A167" s="168">
        <v>3004</v>
      </c>
      <c r="B167" s="2">
        <v>143439</v>
      </c>
      <c r="C167" s="2" t="s">
        <v>308</v>
      </c>
      <c r="E167" s="2"/>
    </row>
    <row r="168" spans="1:5">
      <c r="A168" s="168">
        <v>1107</v>
      </c>
      <c r="B168" s="2">
        <v>139671</v>
      </c>
      <c r="C168" s="2" t="s">
        <v>309</v>
      </c>
      <c r="E168" s="2"/>
    </row>
    <row r="169" spans="1:5">
      <c r="A169" s="168">
        <v>2080</v>
      </c>
      <c r="B169" s="2">
        <v>139002</v>
      </c>
      <c r="C169" s="2" t="s">
        <v>310</v>
      </c>
      <c r="E169" s="2"/>
    </row>
    <row r="170" spans="1:5">
      <c r="A170" s="168">
        <v>2460</v>
      </c>
      <c r="B170" s="2">
        <v>140262</v>
      </c>
      <c r="C170" s="2" t="s">
        <v>311</v>
      </c>
      <c r="E170" s="2"/>
    </row>
    <row r="171" spans="1:5">
      <c r="A171" s="168">
        <v>4323</v>
      </c>
      <c r="B171" s="2">
        <v>138059</v>
      </c>
      <c r="C171" s="2" t="s">
        <v>312</v>
      </c>
      <c r="E171" s="2"/>
    </row>
    <row r="172" spans="1:5">
      <c r="A172" s="168">
        <v>2481</v>
      </c>
      <c r="B172" s="2">
        <v>137168</v>
      </c>
      <c r="C172" s="2" t="s">
        <v>313</v>
      </c>
      <c r="E172" s="2"/>
    </row>
    <row r="173" spans="1:5">
      <c r="A173" s="168">
        <v>2202</v>
      </c>
      <c r="B173" s="2">
        <v>147109</v>
      </c>
      <c r="C173" s="2" t="s">
        <v>314</v>
      </c>
      <c r="E173" s="2"/>
    </row>
    <row r="174" spans="1:5">
      <c r="A174" s="168">
        <v>3302</v>
      </c>
      <c r="B174" s="2">
        <v>147478</v>
      </c>
      <c r="C174" s="2" t="s">
        <v>315</v>
      </c>
      <c r="E174" s="2"/>
    </row>
    <row r="175" spans="1:5">
      <c r="A175" s="168">
        <v>4018</v>
      </c>
      <c r="B175" s="2">
        <v>141668</v>
      </c>
      <c r="C175" s="2" t="s">
        <v>316</v>
      </c>
      <c r="E175" s="2"/>
    </row>
    <row r="176" spans="1:5">
      <c r="A176" s="168">
        <v>2037</v>
      </c>
      <c r="B176" s="2">
        <v>138590</v>
      </c>
      <c r="C176" s="2" t="s">
        <v>317</v>
      </c>
      <c r="E176" s="2"/>
    </row>
    <row r="177" spans="1:5">
      <c r="A177" s="168">
        <v>4025</v>
      </c>
      <c r="B177" s="2">
        <v>144464</v>
      </c>
      <c r="C177" s="2" t="s">
        <v>318</v>
      </c>
      <c r="E177" s="2"/>
    </row>
    <row r="178" spans="1:5">
      <c r="A178" s="168">
        <v>2181</v>
      </c>
      <c r="B178" s="2">
        <v>144722</v>
      </c>
      <c r="C178" s="2" t="s">
        <v>319</v>
      </c>
      <c r="E178" s="2"/>
    </row>
    <row r="179" spans="1:5">
      <c r="A179" s="168">
        <v>2187</v>
      </c>
      <c r="B179" s="2">
        <v>146268</v>
      </c>
      <c r="C179" s="2" t="s">
        <v>320</v>
      </c>
      <c r="E179" s="2"/>
    </row>
    <row r="180" spans="1:5">
      <c r="A180" s="168">
        <v>3362</v>
      </c>
      <c r="B180" s="2">
        <v>146298</v>
      </c>
      <c r="C180" s="2" t="s">
        <v>321</v>
      </c>
      <c r="E180" s="2"/>
    </row>
    <row r="181" spans="1:5">
      <c r="A181" s="168">
        <v>3330</v>
      </c>
      <c r="B181" s="2">
        <v>141815</v>
      </c>
      <c r="C181" s="2" t="s">
        <v>322</v>
      </c>
      <c r="E181" s="2"/>
    </row>
    <row r="182" spans="1:5">
      <c r="A182" s="168">
        <v>3337</v>
      </c>
      <c r="B182" s="2">
        <v>148440</v>
      </c>
      <c r="C182" s="2" t="s">
        <v>323</v>
      </c>
      <c r="E182" s="2"/>
    </row>
    <row r="183" spans="1:5">
      <c r="A183" s="168">
        <v>2059</v>
      </c>
      <c r="B183" s="2">
        <v>138432</v>
      </c>
      <c r="C183" s="2" t="s">
        <v>324</v>
      </c>
      <c r="E183" s="2"/>
    </row>
    <row r="184" spans="1:5">
      <c r="A184" s="168">
        <v>2154</v>
      </c>
      <c r="B184" s="2">
        <v>141669</v>
      </c>
      <c r="C184" s="2" t="s">
        <v>325</v>
      </c>
      <c r="E184" s="2"/>
    </row>
    <row r="185" spans="1:5">
      <c r="A185" s="168">
        <v>4663</v>
      </c>
      <c r="B185" s="2">
        <v>147707</v>
      </c>
      <c r="C185" s="2" t="s">
        <v>326</v>
      </c>
      <c r="E185" s="2"/>
    </row>
    <row r="186" spans="1:5">
      <c r="A186" s="168">
        <v>5205</v>
      </c>
      <c r="B186" s="2">
        <v>143434</v>
      </c>
      <c r="C186" s="2" t="s">
        <v>327</v>
      </c>
      <c r="E186" s="2"/>
    </row>
    <row r="187" spans="1:5">
      <c r="A187" s="168">
        <v>2104</v>
      </c>
      <c r="B187" s="2">
        <v>139126</v>
      </c>
      <c r="C187" s="2" t="s">
        <v>328</v>
      </c>
      <c r="E187" s="2"/>
    </row>
    <row r="188" spans="1:5">
      <c r="A188" s="168">
        <v>2120</v>
      </c>
      <c r="B188" s="2">
        <v>139267</v>
      </c>
      <c r="C188" s="2" t="s">
        <v>329</v>
      </c>
      <c r="E188" s="2"/>
    </row>
    <row r="189" spans="1:5">
      <c r="A189" s="168">
        <v>3358</v>
      </c>
      <c r="B189" s="2">
        <v>141820</v>
      </c>
      <c r="C189" s="2" t="s">
        <v>330</v>
      </c>
      <c r="E189" s="2"/>
    </row>
    <row r="190" spans="1:5">
      <c r="A190" s="168">
        <v>3360</v>
      </c>
      <c r="B190" s="2">
        <v>148266</v>
      </c>
      <c r="C190" s="2" t="s">
        <v>331</v>
      </c>
      <c r="E190" s="2"/>
    </row>
    <row r="191" spans="1:5">
      <c r="A191" s="168">
        <v>2071</v>
      </c>
      <c r="B191" s="2">
        <v>138883</v>
      </c>
      <c r="C191" s="2" t="s">
        <v>332</v>
      </c>
      <c r="E191" s="2"/>
    </row>
    <row r="192" spans="1:5">
      <c r="A192" s="168">
        <v>3306</v>
      </c>
      <c r="B192" s="2">
        <v>139173</v>
      </c>
      <c r="C192" s="2" t="s">
        <v>333</v>
      </c>
      <c r="E192" s="2"/>
    </row>
    <row r="193" spans="1:5">
      <c r="A193" s="168">
        <v>2158</v>
      </c>
      <c r="B193" s="2">
        <v>141670</v>
      </c>
      <c r="C193" s="2" t="s">
        <v>334</v>
      </c>
      <c r="E193" s="2"/>
    </row>
    <row r="194" spans="1:5">
      <c r="A194" s="168">
        <v>3339</v>
      </c>
      <c r="B194" s="2">
        <v>148441</v>
      </c>
      <c r="C194" s="2" t="s">
        <v>335</v>
      </c>
      <c r="E194" s="2"/>
    </row>
    <row r="195" spans="1:5">
      <c r="A195" s="168">
        <v>3401</v>
      </c>
      <c r="B195" s="2">
        <v>140528</v>
      </c>
      <c r="C195" s="2" t="s">
        <v>336</v>
      </c>
      <c r="E195" s="2"/>
    </row>
    <row r="196" spans="1:5">
      <c r="A196" s="168">
        <v>3383</v>
      </c>
      <c r="B196" s="2">
        <v>148973</v>
      </c>
      <c r="C196" s="2" t="s">
        <v>337</v>
      </c>
      <c r="E196" s="2"/>
    </row>
    <row r="197" spans="1:5">
      <c r="A197" s="168">
        <v>3015</v>
      </c>
      <c r="B197" s="2">
        <v>139041</v>
      </c>
      <c r="C197" s="2" t="s">
        <v>338</v>
      </c>
      <c r="E197" s="2"/>
    </row>
    <row r="198" spans="1:5">
      <c r="A198" s="168">
        <v>3311</v>
      </c>
      <c r="B198" s="2">
        <v>139174</v>
      </c>
      <c r="C198" s="2" t="s">
        <v>339</v>
      </c>
      <c r="E198" s="2"/>
    </row>
    <row r="199" spans="1:5">
      <c r="A199" s="168">
        <v>2061</v>
      </c>
      <c r="B199" s="2">
        <v>138433</v>
      </c>
      <c r="C199" s="2" t="s">
        <v>340</v>
      </c>
      <c r="E199" s="2"/>
    </row>
    <row r="200" spans="1:5">
      <c r="A200" s="168">
        <v>3403</v>
      </c>
      <c r="B200" s="2">
        <v>140529</v>
      </c>
      <c r="C200" s="2" t="s">
        <v>341</v>
      </c>
      <c r="E200" s="2"/>
    </row>
    <row r="201" spans="1:5">
      <c r="A201" s="168">
        <v>3366</v>
      </c>
      <c r="B201" s="2">
        <v>141830</v>
      </c>
      <c r="C201" s="2" t="s">
        <v>342</v>
      </c>
      <c r="E201" s="2"/>
    </row>
    <row r="202" spans="1:5">
      <c r="A202" s="168">
        <v>3385</v>
      </c>
      <c r="B202" s="2">
        <v>150849</v>
      </c>
      <c r="C202" s="2" t="s">
        <v>125</v>
      </c>
      <c r="E202" s="2"/>
    </row>
    <row r="203" spans="1:5">
      <c r="A203" s="168">
        <v>4616</v>
      </c>
      <c r="B203" s="2">
        <v>141835</v>
      </c>
      <c r="C203" s="2" t="s">
        <v>343</v>
      </c>
      <c r="E203" s="2"/>
    </row>
    <row r="204" spans="1:5">
      <c r="A204" s="168">
        <v>3314</v>
      </c>
      <c r="B204" s="2">
        <v>142375</v>
      </c>
      <c r="C204" s="2" t="s">
        <v>344</v>
      </c>
      <c r="E204" s="2"/>
    </row>
    <row r="205" spans="1:5">
      <c r="A205" s="168">
        <v>2201</v>
      </c>
      <c r="B205" s="2">
        <v>147017</v>
      </c>
      <c r="C205" s="2" t="s">
        <v>345</v>
      </c>
      <c r="E205" s="2"/>
    </row>
    <row r="206" spans="1:5">
      <c r="A206" s="168">
        <v>3359</v>
      </c>
      <c r="B206" s="2">
        <v>148083</v>
      </c>
      <c r="C206" s="2" t="s">
        <v>346</v>
      </c>
      <c r="E206" s="2"/>
    </row>
    <row r="207" spans="1:5">
      <c r="A207" s="2">
        <v>4045</v>
      </c>
      <c r="B207" s="2">
        <v>149155</v>
      </c>
      <c r="C207" s="2" t="s">
        <v>347</v>
      </c>
      <c r="E207" s="2"/>
    </row>
    <row r="208" spans="1:5">
      <c r="A208" s="2">
        <v>4038</v>
      </c>
      <c r="B208" s="2">
        <v>147757</v>
      </c>
      <c r="C208" s="2" t="s">
        <v>348</v>
      </c>
      <c r="E208" s="2"/>
    </row>
    <row r="209" spans="1:5">
      <c r="A209" s="2">
        <v>2188</v>
      </c>
      <c r="B209" s="2">
        <v>143433</v>
      </c>
      <c r="C209" s="2" t="s">
        <v>349</v>
      </c>
      <c r="E209" s="2"/>
    </row>
    <row r="210" spans="1:5">
      <c r="A210" s="2">
        <v>4206</v>
      </c>
      <c r="B210" s="2">
        <v>138137</v>
      </c>
      <c r="C210" s="2" t="s">
        <v>350</v>
      </c>
      <c r="E210" s="2"/>
    </row>
    <row r="211" spans="1:5">
      <c r="A211" s="2">
        <v>2097</v>
      </c>
      <c r="B211" s="2">
        <v>150876</v>
      </c>
      <c r="C211" s="2" t="s">
        <v>126</v>
      </c>
      <c r="E211" s="2"/>
    </row>
    <row r="212" spans="1:5">
      <c r="A212" s="2">
        <v>2214</v>
      </c>
      <c r="B212" s="2">
        <v>150708</v>
      </c>
      <c r="C212" s="2" t="s">
        <v>351</v>
      </c>
      <c r="E212" s="2"/>
    </row>
    <row r="213" spans="1:5">
      <c r="A213" s="2">
        <v>4300</v>
      </c>
      <c r="B213" s="2">
        <v>136778</v>
      </c>
      <c r="C213" s="2" t="s">
        <v>352</v>
      </c>
      <c r="E213" s="2"/>
    </row>
    <row r="214" spans="1:5">
      <c r="A214" s="2">
        <v>2204</v>
      </c>
      <c r="B214" s="2">
        <v>147111</v>
      </c>
      <c r="C214" s="2" t="s">
        <v>353</v>
      </c>
      <c r="E214" s="2"/>
    </row>
    <row r="215" spans="1:5">
      <c r="A215" s="2">
        <v>4237</v>
      </c>
      <c r="B215" s="2">
        <v>151403</v>
      </c>
      <c r="C215" s="2" t="s">
        <v>121</v>
      </c>
      <c r="E215" s="2"/>
    </row>
    <row r="216" spans="1:5">
      <c r="A216" s="2">
        <v>2098</v>
      </c>
      <c r="B216" s="2">
        <v>139011</v>
      </c>
      <c r="C216" s="2" t="s">
        <v>354</v>
      </c>
      <c r="E216" s="2"/>
    </row>
    <row r="217" spans="1:5">
      <c r="A217" s="2">
        <v>4307</v>
      </c>
      <c r="B217" s="2">
        <v>138136</v>
      </c>
      <c r="C217" s="2" t="s">
        <v>355</v>
      </c>
      <c r="E217" s="2"/>
    </row>
    <row r="218" spans="1:5">
      <c r="A218" s="2">
        <v>7049</v>
      </c>
      <c r="B218" s="2">
        <v>144043</v>
      </c>
      <c r="C218" s="2" t="s">
        <v>356</v>
      </c>
      <c r="E218" s="2"/>
    </row>
    <row r="219" spans="1:5">
      <c r="A219" s="2">
        <v>5201</v>
      </c>
      <c r="B219" s="2">
        <v>137155</v>
      </c>
      <c r="C219" s="2" t="s">
        <v>357</v>
      </c>
      <c r="E219" s="2"/>
    </row>
    <row r="220" spans="1:5">
      <c r="A220" s="2">
        <v>1111</v>
      </c>
      <c r="B220" s="2">
        <v>142071</v>
      </c>
      <c r="C220" s="2" t="s">
        <v>358</v>
      </c>
      <c r="E220" s="2"/>
    </row>
    <row r="221" spans="1:5">
      <c r="A221" s="2">
        <v>2246</v>
      </c>
      <c r="B221" s="2">
        <v>151709</v>
      </c>
      <c r="C221" s="2" t="s">
        <v>21</v>
      </c>
      <c r="E221" s="2"/>
    </row>
    <row r="222" spans="1:5">
      <c r="A222" s="2">
        <v>2064</v>
      </c>
      <c r="B222" s="2">
        <v>139183</v>
      </c>
      <c r="C222" s="2" t="s">
        <v>359</v>
      </c>
      <c r="E222" s="2"/>
    </row>
    <row r="223" spans="1:5">
      <c r="A223" s="2">
        <v>2018</v>
      </c>
      <c r="B223" s="2">
        <v>149872</v>
      </c>
      <c r="C223" s="2" t="s">
        <v>360</v>
      </c>
      <c r="E223" s="2"/>
    </row>
    <row r="224" spans="1:5">
      <c r="A224" s="2">
        <v>2167</v>
      </c>
      <c r="B224" s="2">
        <v>142888</v>
      </c>
      <c r="C224" s="2" t="s">
        <v>361</v>
      </c>
      <c r="E224" s="2"/>
    </row>
    <row r="225" spans="1:5">
      <c r="A225" s="2">
        <v>2205</v>
      </c>
      <c r="B225" s="2">
        <v>147452</v>
      </c>
      <c r="C225" s="2" t="s">
        <v>362</v>
      </c>
      <c r="E225" s="2"/>
    </row>
    <row r="226" spans="1:5">
      <c r="A226" s="2">
        <v>2249</v>
      </c>
      <c r="B226" s="2">
        <v>139860</v>
      </c>
      <c r="C226" s="2" t="s">
        <v>363</v>
      </c>
      <c r="E226" s="2"/>
    </row>
    <row r="227" spans="1:5">
      <c r="A227" s="2">
        <v>2447</v>
      </c>
      <c r="B227" s="2">
        <v>143087</v>
      </c>
      <c r="C227" s="2" t="s">
        <v>364</v>
      </c>
      <c r="E227" s="2"/>
    </row>
    <row r="228" spans="1:5">
      <c r="A228" s="2">
        <v>3325</v>
      </c>
      <c r="B228" s="2">
        <v>148439</v>
      </c>
      <c r="C228" s="2" t="s">
        <v>365</v>
      </c>
      <c r="E228" s="2"/>
    </row>
    <row r="229" spans="1:5">
      <c r="A229" s="2">
        <v>4027</v>
      </c>
      <c r="B229" s="2">
        <v>144721</v>
      </c>
      <c r="C229" s="2" t="s">
        <v>366</v>
      </c>
      <c r="E229" s="2"/>
    </row>
    <row r="230" spans="1:5">
      <c r="A230" s="2">
        <v>2058</v>
      </c>
      <c r="B230" s="2">
        <v>138425</v>
      </c>
      <c r="C230" s="2" t="s">
        <v>367</v>
      </c>
      <c r="E230" s="2"/>
    </row>
    <row r="231" spans="1:5">
      <c r="A231" s="2">
        <v>4014</v>
      </c>
      <c r="B231" s="2">
        <v>140863</v>
      </c>
      <c r="C231" s="2" t="s">
        <v>368</v>
      </c>
      <c r="E231" s="2"/>
    </row>
    <row r="232" spans="1:5">
      <c r="A232" s="2">
        <v>4024</v>
      </c>
      <c r="B232" s="2">
        <v>144306</v>
      </c>
      <c r="C232" s="2" t="s">
        <v>369</v>
      </c>
      <c r="E232" s="2"/>
    </row>
    <row r="233" spans="1:5">
      <c r="A233" s="2">
        <v>2195</v>
      </c>
      <c r="B233" s="2">
        <v>138104</v>
      </c>
      <c r="C233" s="2" t="s">
        <v>370</v>
      </c>
      <c r="E233" s="2"/>
    </row>
    <row r="234" spans="1:5">
      <c r="A234" s="2">
        <v>1112</v>
      </c>
      <c r="B234" s="2">
        <v>146731</v>
      </c>
      <c r="C234" s="2" t="s">
        <v>371</v>
      </c>
      <c r="E234" s="2"/>
    </row>
    <row r="235" spans="1:5">
      <c r="A235" s="2">
        <v>1108</v>
      </c>
      <c r="B235" s="2">
        <v>139731</v>
      </c>
      <c r="C235" s="2" t="s">
        <v>372</v>
      </c>
      <c r="E235" s="2"/>
    </row>
    <row r="236" spans="1:5">
      <c r="A236" s="2">
        <v>2126</v>
      </c>
      <c r="B236" s="2">
        <v>139439</v>
      </c>
      <c r="C236" s="2" t="s">
        <v>373</v>
      </c>
      <c r="E236" s="2"/>
    </row>
    <row r="237" spans="1:5">
      <c r="A237" s="2">
        <v>2273</v>
      </c>
      <c r="B237" s="2">
        <v>143091</v>
      </c>
      <c r="C237" s="2" t="s">
        <v>374</v>
      </c>
      <c r="E237" s="2"/>
    </row>
    <row r="238" spans="1:5">
      <c r="A238" s="2">
        <v>2145</v>
      </c>
      <c r="B238" s="2">
        <v>141206</v>
      </c>
      <c r="C238" s="2" t="s">
        <v>375</v>
      </c>
      <c r="E238" s="2"/>
    </row>
    <row r="239" spans="1:5">
      <c r="A239" s="2">
        <v>4040</v>
      </c>
      <c r="B239" s="2">
        <v>148521</v>
      </c>
      <c r="C239" s="2" t="s">
        <v>376</v>
      </c>
      <c r="E239" s="2"/>
    </row>
    <row r="240" spans="1:5">
      <c r="A240" s="2">
        <v>2175</v>
      </c>
      <c r="B240" s="2">
        <v>144390</v>
      </c>
      <c r="C240" s="2" t="s">
        <v>377</v>
      </c>
      <c r="E240" s="2"/>
    </row>
    <row r="241" spans="1:5">
      <c r="A241" s="2">
        <v>2449</v>
      </c>
      <c r="B241" s="2">
        <v>140518</v>
      </c>
      <c r="C241" s="2" t="s">
        <v>378</v>
      </c>
      <c r="E241" s="2"/>
    </row>
    <row r="242" spans="1:5">
      <c r="A242" s="2">
        <v>2068</v>
      </c>
      <c r="B242" s="2">
        <v>138303</v>
      </c>
      <c r="C242" s="2" t="s">
        <v>379</v>
      </c>
      <c r="E242" s="2"/>
    </row>
    <row r="243" spans="1:5">
      <c r="A243" s="2">
        <v>4084</v>
      </c>
      <c r="B243" s="2">
        <v>139888</v>
      </c>
      <c r="C243" s="2" t="s">
        <v>380</v>
      </c>
      <c r="E243" s="2"/>
    </row>
    <row r="244" spans="1:5">
      <c r="A244" s="2">
        <v>4009</v>
      </c>
      <c r="B244" s="2">
        <v>142219</v>
      </c>
      <c r="C244" s="2" t="s">
        <v>381</v>
      </c>
      <c r="E244" s="2"/>
    </row>
    <row r="245" spans="1:5">
      <c r="A245" s="2">
        <v>4010</v>
      </c>
      <c r="B245" s="2">
        <v>139788</v>
      </c>
      <c r="C245" s="2" t="s">
        <v>382</v>
      </c>
      <c r="E245" s="2"/>
    </row>
    <row r="246" spans="1:5">
      <c r="A246" s="2">
        <v>2471</v>
      </c>
      <c r="B246" s="2">
        <v>143943</v>
      </c>
      <c r="C246" s="2" t="s">
        <v>383</v>
      </c>
      <c r="E246" s="2"/>
    </row>
    <row r="247" spans="1:5">
      <c r="A247" s="2">
        <v>7031</v>
      </c>
      <c r="B247" s="2">
        <v>138281</v>
      </c>
      <c r="C247" s="2" t="s">
        <v>384</v>
      </c>
      <c r="E247" s="2"/>
    </row>
    <row r="248" spans="1:5">
      <c r="A248" s="2">
        <v>2136</v>
      </c>
      <c r="B248" s="2">
        <v>139637</v>
      </c>
      <c r="C248" s="2" t="s">
        <v>385</v>
      </c>
      <c r="E248" s="2"/>
    </row>
    <row r="249" spans="1:5">
      <c r="A249" s="2">
        <v>2480</v>
      </c>
      <c r="B249" s="2">
        <v>142386</v>
      </c>
      <c r="C249" s="2" t="s">
        <v>386</v>
      </c>
      <c r="E249" s="2"/>
    </row>
    <row r="250" spans="1:5">
      <c r="A250" s="2">
        <v>2146</v>
      </c>
      <c r="B250" s="2">
        <v>141319</v>
      </c>
      <c r="C250" s="2" t="s">
        <v>387</v>
      </c>
      <c r="E250" s="2"/>
    </row>
    <row r="251" spans="1:5">
      <c r="A251" s="2">
        <v>4246</v>
      </c>
      <c r="B251" s="2">
        <v>139994</v>
      </c>
      <c r="C251" s="2" t="s">
        <v>388</v>
      </c>
      <c r="E251" s="2"/>
    </row>
    <row r="252" spans="1:5">
      <c r="A252" s="2">
        <v>2122</v>
      </c>
      <c r="B252" s="2">
        <v>139378</v>
      </c>
      <c r="C252" s="2" t="s">
        <v>389</v>
      </c>
      <c r="E252" s="2"/>
    </row>
    <row r="253" spans="1:5">
      <c r="A253" s="2">
        <v>2485</v>
      </c>
      <c r="B253" s="2">
        <v>146722</v>
      </c>
      <c r="C253" s="2" t="s">
        <v>390</v>
      </c>
      <c r="E253" s="2"/>
    </row>
    <row r="254" spans="1:5">
      <c r="A254" s="2">
        <v>2180</v>
      </c>
      <c r="B254" s="2">
        <v>142858</v>
      </c>
      <c r="C254" s="2" t="s">
        <v>391</v>
      </c>
      <c r="E254" s="2"/>
    </row>
    <row r="255" spans="1:5">
      <c r="A255" s="2">
        <v>3323</v>
      </c>
      <c r="B255" s="2">
        <v>103427</v>
      </c>
      <c r="C255" s="2" t="s">
        <v>12</v>
      </c>
      <c r="E255" s="2"/>
    </row>
    <row r="256" spans="1:5">
      <c r="A256" s="2">
        <v>2314</v>
      </c>
      <c r="B256" s="2">
        <v>103334</v>
      </c>
      <c r="C256" s="2" t="s">
        <v>13</v>
      </c>
      <c r="E256" s="2"/>
    </row>
    <row r="257" spans="1:5">
      <c r="A257" s="2">
        <v>3380</v>
      </c>
      <c r="B257" s="2">
        <v>103465</v>
      </c>
      <c r="C257" s="2" t="s">
        <v>14</v>
      </c>
      <c r="E257" s="2"/>
    </row>
    <row r="258" spans="1:5">
      <c r="A258" s="2">
        <v>3431</v>
      </c>
      <c r="B258" s="2">
        <v>134774</v>
      </c>
      <c r="C258" s="2" t="s">
        <v>15</v>
      </c>
      <c r="E258" s="2"/>
    </row>
    <row r="259" spans="1:5">
      <c r="A259" s="2">
        <v>3329</v>
      </c>
      <c r="B259" s="2">
        <v>103431</v>
      </c>
      <c r="C259" s="2" t="s">
        <v>16</v>
      </c>
      <c r="E259" s="2"/>
    </row>
    <row r="260" spans="1:5">
      <c r="A260" s="2">
        <v>3406</v>
      </c>
      <c r="B260" s="2">
        <v>103476</v>
      </c>
      <c r="C260" s="2" t="s">
        <v>17</v>
      </c>
      <c r="E260" s="2"/>
    </row>
    <row r="261" spans="1:5">
      <c r="A261" s="2">
        <v>3342</v>
      </c>
      <c r="B261" s="2">
        <v>103437</v>
      </c>
      <c r="C261" s="2" t="s">
        <v>18</v>
      </c>
      <c r="E261" s="2"/>
    </row>
    <row r="262" spans="1:5">
      <c r="A262" s="2">
        <v>3365</v>
      </c>
      <c r="B262" s="2">
        <v>103456</v>
      </c>
      <c r="C262" s="2" t="s">
        <v>19</v>
      </c>
      <c r="E262" s="2"/>
    </row>
    <row r="263" spans="1:5">
      <c r="A263" s="2">
        <v>3310</v>
      </c>
      <c r="B263" s="2">
        <v>103417</v>
      </c>
      <c r="C263" s="2" t="s">
        <v>20</v>
      </c>
      <c r="E263" s="2"/>
    </row>
  </sheetData>
  <sheetProtection algorithmName="SHA-512" hashValue="ZhEG8COfijijLqIB2OgR5jYDcwXkQGk4CRuRB918wfZPIovVXJUZn3ygw0rQAh+hXIfly35N3N3eEEKXaMfYoA==" saltValue="Y47RVGnKE8m4vf1K6fU3mA==" spinCount="100000" sheet="1" objects="1" scenarios="1"/>
  <autoFilter ref="A6:P263" xr:uid="{7CE87091-4481-426B-8794-F14727353404}"/>
  <conditionalFormatting sqref="E6 A6:C7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CFC7-2873-4814-80E4-8A7B7B468BAA}">
  <sheetPr codeName="Sheet16"/>
  <dimension ref="A1:C258"/>
  <sheetViews>
    <sheetView workbookViewId="0">
      <selection activeCell="C258" sqref="B3:C258"/>
    </sheetView>
  </sheetViews>
  <sheetFormatPr defaultRowHeight="15"/>
  <cols>
    <col min="1" max="1" width="41.140625" bestFit="1" customWidth="1"/>
    <col min="2" max="2" width="6.28515625" bestFit="1" customWidth="1"/>
  </cols>
  <sheetData>
    <row r="1" spans="1:3">
      <c r="A1" s="1"/>
      <c r="B1" s="1"/>
      <c r="C1" s="1"/>
    </row>
    <row r="2" spans="1:3">
      <c r="A2" t="s">
        <v>392</v>
      </c>
      <c r="B2" t="s">
        <v>149</v>
      </c>
      <c r="C2" t="s">
        <v>149</v>
      </c>
    </row>
    <row r="3" spans="1:3">
      <c r="A3" t="s">
        <v>154</v>
      </c>
      <c r="B3">
        <v>3318</v>
      </c>
      <c r="C3">
        <v>147669</v>
      </c>
    </row>
    <row r="4" spans="1:3">
      <c r="A4" t="s">
        <v>155</v>
      </c>
      <c r="B4">
        <v>2020</v>
      </c>
      <c r="C4">
        <v>139443</v>
      </c>
    </row>
    <row r="5" spans="1:3">
      <c r="A5" t="s">
        <v>156</v>
      </c>
      <c r="B5">
        <v>3433</v>
      </c>
      <c r="C5">
        <v>140889</v>
      </c>
    </row>
    <row r="6" spans="1:3">
      <c r="A6" t="s">
        <v>157</v>
      </c>
      <c r="B6">
        <v>2144</v>
      </c>
      <c r="C6">
        <v>140656</v>
      </c>
    </row>
    <row r="7" spans="1:3">
      <c r="A7" t="s">
        <v>158</v>
      </c>
      <c r="B7">
        <v>4804</v>
      </c>
      <c r="C7">
        <v>146124</v>
      </c>
    </row>
    <row r="8" spans="1:3">
      <c r="A8" t="s">
        <v>159</v>
      </c>
      <c r="B8">
        <v>4031</v>
      </c>
      <c r="C8">
        <v>145580</v>
      </c>
    </row>
    <row r="9" spans="1:3">
      <c r="A9" t="s">
        <v>160</v>
      </c>
      <c r="B9">
        <v>4013</v>
      </c>
      <c r="C9">
        <v>140014</v>
      </c>
    </row>
    <row r="10" spans="1:3">
      <c r="A10" t="s">
        <v>161</v>
      </c>
      <c r="B10">
        <v>4001</v>
      </c>
      <c r="C10">
        <v>137578</v>
      </c>
    </row>
    <row r="11" spans="1:3">
      <c r="A11" t="s">
        <v>162</v>
      </c>
      <c r="B11">
        <v>6908</v>
      </c>
      <c r="C11">
        <v>135970</v>
      </c>
    </row>
    <row r="12" spans="1:3">
      <c r="A12" t="s">
        <v>163</v>
      </c>
      <c r="B12">
        <v>2056</v>
      </c>
      <c r="C12">
        <v>138397</v>
      </c>
    </row>
    <row r="13" spans="1:3">
      <c r="A13" t="s">
        <v>164</v>
      </c>
      <c r="B13">
        <v>4019</v>
      </c>
      <c r="C13">
        <v>141752</v>
      </c>
    </row>
    <row r="14" spans="1:3">
      <c r="A14" t="s">
        <v>165</v>
      </c>
      <c r="B14">
        <v>4220</v>
      </c>
      <c r="C14">
        <v>136882</v>
      </c>
    </row>
    <row r="15" spans="1:3">
      <c r="A15" t="s">
        <v>166</v>
      </c>
      <c r="B15">
        <v>2443</v>
      </c>
      <c r="C15">
        <v>142686</v>
      </c>
    </row>
    <row r="16" spans="1:3">
      <c r="A16" t="s">
        <v>167</v>
      </c>
      <c r="B16">
        <v>4003</v>
      </c>
      <c r="C16">
        <v>138222</v>
      </c>
    </row>
    <row r="17" spans="1:3">
      <c r="A17" t="s">
        <v>168</v>
      </c>
      <c r="B17">
        <v>3412</v>
      </c>
      <c r="C17">
        <v>143437</v>
      </c>
    </row>
    <row r="18" spans="1:3">
      <c r="A18" t="s">
        <v>169</v>
      </c>
      <c r="B18">
        <v>2450</v>
      </c>
      <c r="C18">
        <v>138694</v>
      </c>
    </row>
    <row r="19" spans="1:3">
      <c r="A19" t="s">
        <v>170</v>
      </c>
      <c r="B19">
        <v>4108</v>
      </c>
      <c r="C19">
        <v>136589</v>
      </c>
    </row>
    <row r="20" spans="1:3">
      <c r="A20" t="s">
        <v>171</v>
      </c>
      <c r="B20">
        <v>2072</v>
      </c>
      <c r="C20">
        <v>138888</v>
      </c>
    </row>
    <row r="21" spans="1:3">
      <c r="A21" t="s">
        <v>172</v>
      </c>
      <c r="B21">
        <v>2211</v>
      </c>
      <c r="C21">
        <v>150054</v>
      </c>
    </row>
    <row r="22" spans="1:3">
      <c r="A22" t="s">
        <v>173</v>
      </c>
      <c r="B22">
        <v>2186</v>
      </c>
      <c r="C22">
        <v>146075</v>
      </c>
    </row>
    <row r="23" spans="1:3">
      <c r="A23" t="s">
        <v>174</v>
      </c>
      <c r="B23">
        <v>4660</v>
      </c>
      <c r="C23">
        <v>137988</v>
      </c>
    </row>
    <row r="24" spans="1:3">
      <c r="A24" t="s">
        <v>175</v>
      </c>
      <c r="B24">
        <v>4661</v>
      </c>
      <c r="C24">
        <v>140524</v>
      </c>
    </row>
    <row r="25" spans="1:3">
      <c r="A25" t="s">
        <v>176</v>
      </c>
      <c r="B25">
        <v>4000</v>
      </c>
      <c r="C25">
        <v>136944</v>
      </c>
    </row>
    <row r="26" spans="1:3">
      <c r="A26" t="s">
        <v>177</v>
      </c>
      <c r="B26">
        <v>4044</v>
      </c>
      <c r="C26">
        <v>149042</v>
      </c>
    </row>
    <row r="27" spans="1:3">
      <c r="A27" t="s">
        <v>178</v>
      </c>
      <c r="B27">
        <v>4043</v>
      </c>
      <c r="C27">
        <v>148635</v>
      </c>
    </row>
    <row r="28" spans="1:3">
      <c r="A28" t="s">
        <v>179</v>
      </c>
      <c r="B28">
        <v>2171</v>
      </c>
      <c r="C28">
        <v>144337</v>
      </c>
    </row>
    <row r="29" spans="1:3">
      <c r="A29" t="s">
        <v>180</v>
      </c>
      <c r="B29">
        <v>4017</v>
      </c>
      <c r="C29">
        <v>141318</v>
      </c>
    </row>
    <row r="30" spans="1:3">
      <c r="A30" t="s">
        <v>181</v>
      </c>
      <c r="B30">
        <v>7038</v>
      </c>
      <c r="C30">
        <v>144042</v>
      </c>
    </row>
    <row r="31" spans="1:3">
      <c r="A31" t="s">
        <v>9</v>
      </c>
      <c r="B31">
        <v>2223</v>
      </c>
      <c r="C31">
        <v>151212</v>
      </c>
    </row>
    <row r="32" spans="1:3">
      <c r="A32" t="s">
        <v>10</v>
      </c>
      <c r="B32">
        <v>2236</v>
      </c>
      <c r="C32">
        <v>151402</v>
      </c>
    </row>
    <row r="33" spans="1:3">
      <c r="A33" t="s">
        <v>182</v>
      </c>
      <c r="B33">
        <v>4227</v>
      </c>
      <c r="C33">
        <v>139841</v>
      </c>
    </row>
    <row r="34" spans="1:3">
      <c r="A34" t="s">
        <v>183</v>
      </c>
      <c r="B34">
        <v>2196</v>
      </c>
      <c r="C34">
        <v>146437</v>
      </c>
    </row>
    <row r="35" spans="1:3">
      <c r="A35" t="s">
        <v>184</v>
      </c>
      <c r="B35">
        <v>2295</v>
      </c>
      <c r="C35">
        <v>139465</v>
      </c>
    </row>
    <row r="36" spans="1:3">
      <c r="A36" t="s">
        <v>185</v>
      </c>
      <c r="B36">
        <v>2152</v>
      </c>
      <c r="C36">
        <v>141320</v>
      </c>
    </row>
    <row r="37" spans="1:3">
      <c r="A37" t="s">
        <v>186</v>
      </c>
      <c r="B37">
        <v>7013</v>
      </c>
      <c r="C37">
        <v>141252</v>
      </c>
    </row>
    <row r="38" spans="1:3">
      <c r="A38" t="s">
        <v>187</v>
      </c>
      <c r="B38">
        <v>2039</v>
      </c>
      <c r="C38">
        <v>143942</v>
      </c>
    </row>
    <row r="39" spans="1:3">
      <c r="A39" t="s">
        <v>188</v>
      </c>
      <c r="B39">
        <v>2226</v>
      </c>
      <c r="C39">
        <v>143088</v>
      </c>
    </row>
    <row r="40" spans="1:3">
      <c r="A40" t="s">
        <v>189</v>
      </c>
      <c r="B40">
        <v>2170</v>
      </c>
      <c r="C40">
        <v>143908</v>
      </c>
    </row>
    <row r="41" spans="1:3">
      <c r="A41" t="s">
        <v>190</v>
      </c>
      <c r="B41">
        <v>2047</v>
      </c>
      <c r="C41">
        <v>138395</v>
      </c>
    </row>
    <row r="42" spans="1:3">
      <c r="A42" t="s">
        <v>191</v>
      </c>
      <c r="B42">
        <v>2140</v>
      </c>
      <c r="C42">
        <v>140159</v>
      </c>
    </row>
    <row r="43" spans="1:3">
      <c r="A43" t="s">
        <v>192</v>
      </c>
      <c r="B43">
        <v>4042</v>
      </c>
      <c r="C43">
        <v>148589</v>
      </c>
    </row>
    <row r="44" spans="1:3">
      <c r="A44" t="s">
        <v>193</v>
      </c>
      <c r="B44">
        <v>4039</v>
      </c>
      <c r="C44">
        <v>148187</v>
      </c>
    </row>
    <row r="45" spans="1:3">
      <c r="A45" t="s">
        <v>194</v>
      </c>
      <c r="B45">
        <v>2194</v>
      </c>
      <c r="C45">
        <v>146385</v>
      </c>
    </row>
    <row r="46" spans="1:3">
      <c r="A46" t="s">
        <v>195</v>
      </c>
      <c r="B46">
        <v>4022</v>
      </c>
      <c r="C46">
        <v>142388</v>
      </c>
    </row>
    <row r="47" spans="1:3">
      <c r="A47" t="s">
        <v>196</v>
      </c>
      <c r="B47">
        <v>2052</v>
      </c>
      <c r="C47">
        <v>146696</v>
      </c>
    </row>
    <row r="48" spans="1:3">
      <c r="A48" t="s">
        <v>197</v>
      </c>
      <c r="B48">
        <v>2082</v>
      </c>
      <c r="C48">
        <v>143086</v>
      </c>
    </row>
    <row r="49" spans="1:3">
      <c r="A49" t="s">
        <v>198</v>
      </c>
      <c r="B49">
        <v>2299</v>
      </c>
      <c r="C49">
        <v>140706</v>
      </c>
    </row>
    <row r="50" spans="1:3">
      <c r="A50" t="s">
        <v>122</v>
      </c>
      <c r="B50">
        <v>2191</v>
      </c>
      <c r="C50">
        <v>151017</v>
      </c>
    </row>
    <row r="51" spans="1:3">
      <c r="A51" t="s">
        <v>199</v>
      </c>
      <c r="B51">
        <v>2060</v>
      </c>
      <c r="C51">
        <v>143563</v>
      </c>
    </row>
    <row r="52" spans="1:3">
      <c r="A52" t="s">
        <v>200</v>
      </c>
      <c r="B52">
        <v>4129</v>
      </c>
      <c r="C52">
        <v>143438</v>
      </c>
    </row>
    <row r="53" spans="1:3">
      <c r="A53" t="s">
        <v>123</v>
      </c>
      <c r="B53">
        <v>2219</v>
      </c>
      <c r="C53">
        <v>150709</v>
      </c>
    </row>
    <row r="54" spans="1:3">
      <c r="A54" t="s">
        <v>201</v>
      </c>
      <c r="B54">
        <v>2065</v>
      </c>
      <c r="C54">
        <v>138218</v>
      </c>
    </row>
    <row r="55" spans="1:3">
      <c r="A55" t="s">
        <v>202</v>
      </c>
      <c r="B55">
        <v>6905</v>
      </c>
      <c r="C55">
        <v>135907</v>
      </c>
    </row>
    <row r="56" spans="1:3">
      <c r="A56" t="s">
        <v>203</v>
      </c>
      <c r="B56">
        <v>2048</v>
      </c>
      <c r="C56">
        <v>138396</v>
      </c>
    </row>
    <row r="57" spans="1:3">
      <c r="A57" t="s">
        <v>204</v>
      </c>
      <c r="B57">
        <v>6909</v>
      </c>
      <c r="C57">
        <v>136032</v>
      </c>
    </row>
    <row r="58" spans="1:3">
      <c r="A58" t="s">
        <v>205</v>
      </c>
      <c r="B58">
        <v>6907</v>
      </c>
      <c r="C58">
        <v>135911</v>
      </c>
    </row>
    <row r="59" spans="1:3">
      <c r="A59" t="s">
        <v>206</v>
      </c>
      <c r="B59">
        <v>1105</v>
      </c>
      <c r="C59">
        <v>138775</v>
      </c>
    </row>
    <row r="60" spans="1:3">
      <c r="A60" t="s">
        <v>207</v>
      </c>
      <c r="B60">
        <v>1110</v>
      </c>
      <c r="C60">
        <v>141739</v>
      </c>
    </row>
    <row r="61" spans="1:3">
      <c r="A61" t="s">
        <v>208</v>
      </c>
      <c r="B61">
        <v>4032</v>
      </c>
      <c r="C61">
        <v>145878</v>
      </c>
    </row>
    <row r="62" spans="1:3">
      <c r="A62" t="s">
        <v>209</v>
      </c>
      <c r="B62">
        <v>4021</v>
      </c>
      <c r="C62">
        <v>141969</v>
      </c>
    </row>
    <row r="63" spans="1:3">
      <c r="A63" t="s">
        <v>210</v>
      </c>
      <c r="B63">
        <v>4035</v>
      </c>
      <c r="C63">
        <v>147201</v>
      </c>
    </row>
    <row r="64" spans="1:3">
      <c r="A64" t="s">
        <v>211</v>
      </c>
      <c r="B64">
        <v>2168</v>
      </c>
      <c r="C64">
        <v>143413</v>
      </c>
    </row>
    <row r="65" spans="1:3">
      <c r="A65" t="s">
        <v>212</v>
      </c>
      <c r="B65">
        <v>2036</v>
      </c>
      <c r="C65">
        <v>138194</v>
      </c>
    </row>
    <row r="66" spans="1:3">
      <c r="A66" t="s">
        <v>213</v>
      </c>
      <c r="B66">
        <v>5410</v>
      </c>
      <c r="C66">
        <v>136908</v>
      </c>
    </row>
    <row r="67" spans="1:3">
      <c r="A67" t="s">
        <v>214</v>
      </c>
      <c r="B67">
        <v>2310</v>
      </c>
      <c r="C67">
        <v>139484</v>
      </c>
    </row>
    <row r="68" spans="1:3">
      <c r="A68" t="s">
        <v>215</v>
      </c>
      <c r="B68">
        <v>2475</v>
      </c>
      <c r="C68">
        <v>143089</v>
      </c>
    </row>
    <row r="69" spans="1:3">
      <c r="A69" t="s">
        <v>216</v>
      </c>
      <c r="B69">
        <v>5403</v>
      </c>
      <c r="C69">
        <v>143435</v>
      </c>
    </row>
    <row r="70" spans="1:3">
      <c r="A70" t="s">
        <v>217</v>
      </c>
      <c r="B70">
        <v>4005</v>
      </c>
      <c r="C70">
        <v>139047</v>
      </c>
    </row>
    <row r="71" spans="1:3">
      <c r="A71" t="s">
        <v>218</v>
      </c>
      <c r="B71">
        <v>2109</v>
      </c>
      <c r="C71">
        <v>139131</v>
      </c>
    </row>
    <row r="72" spans="1:3">
      <c r="A72" t="s">
        <v>219</v>
      </c>
      <c r="B72">
        <v>5412</v>
      </c>
      <c r="C72">
        <v>138695</v>
      </c>
    </row>
    <row r="73" spans="1:3">
      <c r="A73" t="s">
        <v>220</v>
      </c>
      <c r="B73">
        <v>2448</v>
      </c>
      <c r="C73">
        <v>142794</v>
      </c>
    </row>
    <row r="74" spans="1:3">
      <c r="A74" t="s">
        <v>221</v>
      </c>
      <c r="B74">
        <v>2451</v>
      </c>
      <c r="C74">
        <v>141610</v>
      </c>
    </row>
    <row r="75" spans="1:3">
      <c r="A75" t="s">
        <v>222</v>
      </c>
      <c r="B75">
        <v>2085</v>
      </c>
      <c r="C75">
        <v>138693</v>
      </c>
    </row>
    <row r="76" spans="1:3">
      <c r="A76" t="s">
        <v>223</v>
      </c>
      <c r="B76">
        <v>4006</v>
      </c>
      <c r="C76">
        <v>139048</v>
      </c>
    </row>
    <row r="77" spans="1:3">
      <c r="A77" t="s">
        <v>224</v>
      </c>
      <c r="B77">
        <v>2086</v>
      </c>
      <c r="C77">
        <v>143090</v>
      </c>
    </row>
    <row r="78" spans="1:3">
      <c r="A78" t="s">
        <v>225</v>
      </c>
      <c r="B78">
        <v>2138</v>
      </c>
      <c r="C78">
        <v>139904</v>
      </c>
    </row>
    <row r="79" spans="1:3">
      <c r="A79" t="s">
        <v>226</v>
      </c>
      <c r="B79">
        <v>3316</v>
      </c>
      <c r="C79">
        <v>148081</v>
      </c>
    </row>
    <row r="80" spans="1:3">
      <c r="A80" t="s">
        <v>227</v>
      </c>
      <c r="B80">
        <v>5409</v>
      </c>
      <c r="C80">
        <v>137858</v>
      </c>
    </row>
    <row r="81" spans="1:3">
      <c r="A81" t="s">
        <v>228</v>
      </c>
      <c r="B81">
        <v>7000</v>
      </c>
      <c r="C81">
        <v>144336</v>
      </c>
    </row>
    <row r="82" spans="1:3">
      <c r="A82" t="s">
        <v>229</v>
      </c>
      <c r="B82">
        <v>4240</v>
      </c>
      <c r="C82">
        <v>139746</v>
      </c>
    </row>
    <row r="83" spans="1:3">
      <c r="A83" t="s">
        <v>230</v>
      </c>
      <c r="B83">
        <v>6910</v>
      </c>
      <c r="C83">
        <v>136213</v>
      </c>
    </row>
    <row r="84" spans="1:3">
      <c r="A84" t="s">
        <v>231</v>
      </c>
      <c r="B84">
        <v>2121</v>
      </c>
      <c r="C84">
        <v>139269</v>
      </c>
    </row>
    <row r="85" spans="1:3">
      <c r="A85" t="s">
        <v>232</v>
      </c>
      <c r="B85">
        <v>2313</v>
      </c>
      <c r="C85">
        <v>149366</v>
      </c>
    </row>
    <row r="86" spans="1:3">
      <c r="A86" t="s">
        <v>233</v>
      </c>
      <c r="B86">
        <v>2309</v>
      </c>
      <c r="C86">
        <v>142231</v>
      </c>
    </row>
    <row r="87" spans="1:3">
      <c r="A87" t="s">
        <v>234</v>
      </c>
      <c r="B87">
        <v>2455</v>
      </c>
      <c r="C87">
        <v>140890</v>
      </c>
    </row>
    <row r="88" spans="1:3">
      <c r="A88" t="s">
        <v>235</v>
      </c>
      <c r="B88">
        <v>2165</v>
      </c>
      <c r="C88">
        <v>142570</v>
      </c>
    </row>
    <row r="89" spans="1:3">
      <c r="A89" t="s">
        <v>236</v>
      </c>
      <c r="B89">
        <v>2210</v>
      </c>
      <c r="C89">
        <v>149483</v>
      </c>
    </row>
    <row r="90" spans="1:3">
      <c r="A90" t="s">
        <v>237</v>
      </c>
      <c r="B90">
        <v>3429</v>
      </c>
      <c r="C90">
        <v>139520</v>
      </c>
    </row>
    <row r="91" spans="1:3">
      <c r="A91" t="s">
        <v>238</v>
      </c>
      <c r="B91">
        <v>4012</v>
      </c>
      <c r="C91">
        <v>137346</v>
      </c>
    </row>
    <row r="92" spans="1:3">
      <c r="A92" t="s">
        <v>239</v>
      </c>
      <c r="B92">
        <v>2434</v>
      </c>
      <c r="C92">
        <v>141270</v>
      </c>
    </row>
    <row r="93" spans="1:3">
      <c r="A93" t="s">
        <v>240</v>
      </c>
      <c r="B93">
        <v>3430</v>
      </c>
      <c r="C93">
        <v>143869</v>
      </c>
    </row>
    <row r="94" spans="1:3">
      <c r="A94" t="s">
        <v>241</v>
      </c>
      <c r="B94">
        <v>2429</v>
      </c>
      <c r="C94">
        <v>149305</v>
      </c>
    </row>
    <row r="95" spans="1:3">
      <c r="A95" t="s">
        <v>242</v>
      </c>
      <c r="B95">
        <v>2288</v>
      </c>
      <c r="C95">
        <v>149607</v>
      </c>
    </row>
    <row r="96" spans="1:3">
      <c r="A96" t="s">
        <v>243</v>
      </c>
      <c r="B96" s="1">
        <v>3402</v>
      </c>
      <c r="C96">
        <v>140525</v>
      </c>
    </row>
    <row r="97" spans="1:3">
      <c r="A97" t="s">
        <v>244</v>
      </c>
      <c r="B97">
        <v>2199</v>
      </c>
      <c r="C97">
        <v>147009</v>
      </c>
    </row>
    <row r="98" spans="1:3">
      <c r="A98" t="s">
        <v>245</v>
      </c>
      <c r="B98">
        <v>4026</v>
      </c>
      <c r="C98">
        <v>144719</v>
      </c>
    </row>
    <row r="99" spans="1:3">
      <c r="A99" t="s">
        <v>246</v>
      </c>
      <c r="B99">
        <v>3303</v>
      </c>
      <c r="C99">
        <v>140463</v>
      </c>
    </row>
    <row r="100" spans="1:3">
      <c r="A100" t="s">
        <v>247</v>
      </c>
      <c r="B100">
        <v>4241</v>
      </c>
      <c r="C100">
        <v>137034</v>
      </c>
    </row>
    <row r="101" spans="1:3">
      <c r="A101" t="s">
        <v>248</v>
      </c>
      <c r="B101">
        <v>7063</v>
      </c>
      <c r="C101">
        <v>139526</v>
      </c>
    </row>
    <row r="102" spans="1:3">
      <c r="A102" t="s">
        <v>249</v>
      </c>
      <c r="B102">
        <v>2111</v>
      </c>
      <c r="C102">
        <v>142353</v>
      </c>
    </row>
    <row r="103" spans="1:3">
      <c r="A103" t="s">
        <v>250</v>
      </c>
      <c r="B103">
        <v>4016</v>
      </c>
      <c r="C103">
        <v>141003</v>
      </c>
    </row>
    <row r="104" spans="1:3">
      <c r="A104" t="s">
        <v>251</v>
      </c>
      <c r="B104">
        <v>5408</v>
      </c>
      <c r="C104">
        <v>137043</v>
      </c>
    </row>
    <row r="105" spans="1:3">
      <c r="A105" t="s">
        <v>252</v>
      </c>
      <c r="B105">
        <v>4036</v>
      </c>
      <c r="C105">
        <v>147440</v>
      </c>
    </row>
    <row r="106" spans="1:3">
      <c r="A106" t="s">
        <v>253</v>
      </c>
      <c r="B106">
        <v>5407</v>
      </c>
      <c r="C106">
        <v>137045</v>
      </c>
    </row>
    <row r="107" spans="1:3">
      <c r="A107" t="s">
        <v>254</v>
      </c>
      <c r="B107">
        <v>5406</v>
      </c>
      <c r="C107">
        <v>137044</v>
      </c>
    </row>
    <row r="108" spans="1:3">
      <c r="A108" t="s">
        <v>255</v>
      </c>
      <c r="B108">
        <v>5405</v>
      </c>
      <c r="C108">
        <v>137046</v>
      </c>
    </row>
    <row r="109" spans="1:3">
      <c r="A109" t="s">
        <v>256</v>
      </c>
      <c r="B109">
        <v>5402</v>
      </c>
      <c r="C109">
        <v>143562</v>
      </c>
    </row>
    <row r="110" spans="1:3">
      <c r="A110" t="s">
        <v>257</v>
      </c>
      <c r="B110">
        <v>5404</v>
      </c>
      <c r="C110">
        <v>137047</v>
      </c>
    </row>
    <row r="111" spans="1:3">
      <c r="A111" t="s">
        <v>258</v>
      </c>
      <c r="B111">
        <v>4207</v>
      </c>
      <c r="C111">
        <v>138937</v>
      </c>
    </row>
    <row r="112" spans="1:3">
      <c r="A112" t="s">
        <v>259</v>
      </c>
      <c r="B112">
        <v>5415</v>
      </c>
      <c r="C112">
        <v>150320</v>
      </c>
    </row>
    <row r="113" spans="1:3">
      <c r="A113" t="s">
        <v>260</v>
      </c>
      <c r="B113">
        <v>4060</v>
      </c>
      <c r="C113">
        <v>136592</v>
      </c>
    </row>
    <row r="114" spans="1:3">
      <c r="A114" t="s">
        <v>261</v>
      </c>
      <c r="B114">
        <v>4187</v>
      </c>
      <c r="C114">
        <v>148684</v>
      </c>
    </row>
    <row r="115" spans="1:3">
      <c r="A115" t="s">
        <v>262</v>
      </c>
      <c r="B115">
        <v>6906</v>
      </c>
      <c r="C115">
        <v>136152</v>
      </c>
    </row>
    <row r="116" spans="1:3">
      <c r="A116" t="s">
        <v>263</v>
      </c>
      <c r="B116">
        <v>5414</v>
      </c>
      <c r="C116">
        <v>136590</v>
      </c>
    </row>
    <row r="117" spans="1:3">
      <c r="A117" t="s">
        <v>264</v>
      </c>
      <c r="B117">
        <v>2209</v>
      </c>
      <c r="C117">
        <v>149131</v>
      </c>
    </row>
    <row r="118" spans="1:3">
      <c r="A118" t="s">
        <v>265</v>
      </c>
      <c r="B118">
        <v>2073</v>
      </c>
      <c r="C118">
        <v>138889</v>
      </c>
    </row>
    <row r="119" spans="1:3">
      <c r="A119" t="s">
        <v>417</v>
      </c>
      <c r="B119">
        <v>7005</v>
      </c>
      <c r="C119">
        <v>148722</v>
      </c>
    </row>
    <row r="120" spans="1:3">
      <c r="A120" t="s">
        <v>266</v>
      </c>
      <c r="B120">
        <v>2119</v>
      </c>
      <c r="C120">
        <v>150181</v>
      </c>
    </row>
    <row r="121" spans="1:3">
      <c r="A121" t="s">
        <v>267</v>
      </c>
      <c r="B121">
        <v>2096</v>
      </c>
      <c r="C121">
        <v>139003</v>
      </c>
    </row>
    <row r="122" spans="1:3">
      <c r="A122" t="s">
        <v>269</v>
      </c>
      <c r="B122">
        <v>2453</v>
      </c>
      <c r="C122">
        <v>140502</v>
      </c>
    </row>
    <row r="123" spans="1:3">
      <c r="A123" t="s">
        <v>270</v>
      </c>
      <c r="B123">
        <v>2207</v>
      </c>
      <c r="C123">
        <v>148653</v>
      </c>
    </row>
    <row r="124" spans="1:3">
      <c r="A124" t="s">
        <v>271</v>
      </c>
      <c r="B124">
        <v>4029</v>
      </c>
      <c r="C124">
        <v>145120</v>
      </c>
    </row>
    <row r="125" spans="1:3">
      <c r="A125" t="s">
        <v>272</v>
      </c>
      <c r="B125">
        <v>2162</v>
      </c>
      <c r="C125">
        <v>141977</v>
      </c>
    </row>
    <row r="126" spans="1:3">
      <c r="A126" t="s">
        <v>273</v>
      </c>
      <c r="B126">
        <v>2075</v>
      </c>
      <c r="C126">
        <v>138998</v>
      </c>
    </row>
    <row r="127" spans="1:3">
      <c r="A127" t="s">
        <v>274</v>
      </c>
      <c r="B127">
        <v>2132</v>
      </c>
      <c r="C127">
        <v>146701</v>
      </c>
    </row>
    <row r="128" spans="1:3">
      <c r="A128" t="s">
        <v>11</v>
      </c>
      <c r="B128">
        <v>3322</v>
      </c>
      <c r="C128">
        <v>151625</v>
      </c>
    </row>
    <row r="129" spans="1:3">
      <c r="A129" t="s">
        <v>275</v>
      </c>
      <c r="B129">
        <v>7004</v>
      </c>
      <c r="C129">
        <v>148225</v>
      </c>
    </row>
    <row r="130" spans="1:3">
      <c r="A130" t="s">
        <v>276</v>
      </c>
      <c r="B130">
        <v>2463</v>
      </c>
      <c r="C130">
        <v>139452</v>
      </c>
    </row>
    <row r="131" spans="1:3">
      <c r="A131" t="s">
        <v>277</v>
      </c>
      <c r="B131">
        <v>2100</v>
      </c>
      <c r="C131">
        <v>139014</v>
      </c>
    </row>
    <row r="132" spans="1:3">
      <c r="A132" t="s">
        <v>278</v>
      </c>
      <c r="B132">
        <v>2070</v>
      </c>
      <c r="C132">
        <v>138864</v>
      </c>
    </row>
    <row r="133" spans="1:3">
      <c r="A133" t="s">
        <v>279</v>
      </c>
      <c r="B133">
        <v>2078</v>
      </c>
      <c r="C133">
        <v>139000</v>
      </c>
    </row>
    <row r="134" spans="1:3">
      <c r="A134" t="s">
        <v>280</v>
      </c>
      <c r="B134">
        <v>2038</v>
      </c>
      <c r="C134">
        <v>138799</v>
      </c>
    </row>
    <row r="135" spans="1:3">
      <c r="A135" t="s">
        <v>15</v>
      </c>
      <c r="B135">
        <v>3431</v>
      </c>
      <c r="C135">
        <v>151942</v>
      </c>
    </row>
    <row r="136" spans="1:3">
      <c r="A136" t="s">
        <v>281</v>
      </c>
      <c r="B136">
        <v>5411</v>
      </c>
      <c r="C136">
        <v>136406</v>
      </c>
    </row>
    <row r="137" spans="1:3">
      <c r="A137" t="s">
        <v>282</v>
      </c>
      <c r="B137">
        <v>4004</v>
      </c>
      <c r="C137">
        <v>138586</v>
      </c>
    </row>
    <row r="138" spans="1:3">
      <c r="A138" t="s">
        <v>283</v>
      </c>
      <c r="B138">
        <v>2032</v>
      </c>
      <c r="C138">
        <v>137492</v>
      </c>
    </row>
    <row r="139" spans="1:3">
      <c r="A139" t="s">
        <v>284</v>
      </c>
      <c r="B139">
        <v>2315</v>
      </c>
      <c r="C139">
        <v>142358</v>
      </c>
    </row>
    <row r="140" spans="1:3">
      <c r="A140" t="s">
        <v>285</v>
      </c>
      <c r="B140">
        <v>2263</v>
      </c>
      <c r="C140">
        <v>142203</v>
      </c>
    </row>
    <row r="141" spans="1:3">
      <c r="A141" t="s">
        <v>286</v>
      </c>
      <c r="B141">
        <v>2212</v>
      </c>
      <c r="C141">
        <v>150692</v>
      </c>
    </row>
    <row r="142" spans="1:3">
      <c r="A142" t="s">
        <v>287</v>
      </c>
      <c r="B142">
        <v>2102</v>
      </c>
      <c r="C142">
        <v>139120</v>
      </c>
    </row>
    <row r="143" spans="1:3">
      <c r="A143" t="s">
        <v>288</v>
      </c>
      <c r="B143">
        <v>2107</v>
      </c>
      <c r="C143">
        <v>139129</v>
      </c>
    </row>
    <row r="144" spans="1:3">
      <c r="A144" t="s">
        <v>289</v>
      </c>
      <c r="B144">
        <v>2117</v>
      </c>
      <c r="C144">
        <v>139242</v>
      </c>
    </row>
    <row r="145" spans="1:3">
      <c r="A145" t="s">
        <v>290</v>
      </c>
      <c r="B145">
        <v>2141</v>
      </c>
      <c r="C145">
        <v>140161</v>
      </c>
    </row>
    <row r="146" spans="1:3">
      <c r="A146" t="s">
        <v>291</v>
      </c>
      <c r="B146">
        <v>2110</v>
      </c>
      <c r="C146">
        <v>139214</v>
      </c>
    </row>
    <row r="147" spans="1:3">
      <c r="A147" t="s">
        <v>292</v>
      </c>
      <c r="B147">
        <v>2103</v>
      </c>
      <c r="C147">
        <v>139125</v>
      </c>
    </row>
    <row r="148" spans="1:3">
      <c r="A148" t="s">
        <v>293</v>
      </c>
      <c r="B148">
        <v>2221</v>
      </c>
      <c r="C148">
        <v>150894</v>
      </c>
    </row>
    <row r="149" spans="1:3">
      <c r="A149" t="s">
        <v>294</v>
      </c>
      <c r="B149">
        <v>2105</v>
      </c>
      <c r="C149">
        <v>139128</v>
      </c>
    </row>
    <row r="150" spans="1:3">
      <c r="A150" t="s">
        <v>295</v>
      </c>
      <c r="B150" s="1">
        <v>2206</v>
      </c>
      <c r="C150">
        <v>147758</v>
      </c>
    </row>
    <row r="151" spans="1:3">
      <c r="A151" t="s">
        <v>405</v>
      </c>
      <c r="B151">
        <v>7007</v>
      </c>
      <c r="C151">
        <v>151642</v>
      </c>
    </row>
    <row r="152" spans="1:3">
      <c r="A152" t="s">
        <v>296</v>
      </c>
      <c r="B152">
        <v>3374</v>
      </c>
      <c r="C152">
        <v>141484</v>
      </c>
    </row>
    <row r="153" spans="1:3">
      <c r="A153" t="s">
        <v>297</v>
      </c>
      <c r="B153">
        <v>3357</v>
      </c>
      <c r="C153">
        <v>148082</v>
      </c>
    </row>
    <row r="154" spans="1:3">
      <c r="A154" t="s">
        <v>298</v>
      </c>
      <c r="B154">
        <v>2021</v>
      </c>
      <c r="C154">
        <v>150148</v>
      </c>
    </row>
    <row r="155" spans="1:3">
      <c r="A155" t="s">
        <v>124</v>
      </c>
      <c r="B155">
        <v>2149</v>
      </c>
      <c r="C155">
        <v>150639</v>
      </c>
    </row>
    <row r="156" spans="1:3">
      <c r="A156" t="s">
        <v>299</v>
      </c>
      <c r="B156">
        <v>2458</v>
      </c>
      <c r="C156">
        <v>139162</v>
      </c>
    </row>
    <row r="157" spans="1:3">
      <c r="A157" t="s">
        <v>300</v>
      </c>
      <c r="B157">
        <v>2452</v>
      </c>
      <c r="C157">
        <v>139631</v>
      </c>
    </row>
    <row r="158" spans="1:3">
      <c r="A158" t="s">
        <v>301</v>
      </c>
      <c r="B158">
        <v>2057</v>
      </c>
      <c r="C158">
        <v>138410</v>
      </c>
    </row>
    <row r="159" spans="1:3">
      <c r="A159" t="s">
        <v>302</v>
      </c>
      <c r="B159">
        <v>4331</v>
      </c>
      <c r="C159">
        <v>137053</v>
      </c>
    </row>
    <row r="160" spans="1:3">
      <c r="A160" t="s">
        <v>303</v>
      </c>
      <c r="B160">
        <v>4041</v>
      </c>
      <c r="C160">
        <v>148553</v>
      </c>
    </row>
    <row r="161" spans="1:3">
      <c r="A161" t="s">
        <v>304</v>
      </c>
      <c r="B161">
        <v>2003</v>
      </c>
      <c r="C161">
        <v>142230</v>
      </c>
    </row>
    <row r="162" spans="1:3">
      <c r="A162" t="s">
        <v>305</v>
      </c>
      <c r="B162">
        <v>2156</v>
      </c>
      <c r="C162">
        <v>143436</v>
      </c>
    </row>
    <row r="163" spans="1:3">
      <c r="A163" t="s">
        <v>306</v>
      </c>
      <c r="B163">
        <v>2198</v>
      </c>
      <c r="C163">
        <v>146817</v>
      </c>
    </row>
    <row r="164" spans="1:3">
      <c r="A164" t="s">
        <v>307</v>
      </c>
      <c r="B164">
        <v>7001</v>
      </c>
      <c r="C164">
        <v>146858</v>
      </c>
    </row>
    <row r="165" spans="1:3">
      <c r="A165" t="s">
        <v>308</v>
      </c>
      <c r="B165">
        <v>3004</v>
      </c>
      <c r="C165">
        <v>143439</v>
      </c>
    </row>
    <row r="166" spans="1:3">
      <c r="A166" t="s">
        <v>309</v>
      </c>
      <c r="B166">
        <v>1107</v>
      </c>
      <c r="C166">
        <v>139671</v>
      </c>
    </row>
    <row r="167" spans="1:3">
      <c r="A167" t="s">
        <v>310</v>
      </c>
      <c r="B167">
        <v>2080</v>
      </c>
      <c r="C167">
        <v>139002</v>
      </c>
    </row>
    <row r="168" spans="1:3">
      <c r="A168" t="s">
        <v>311</v>
      </c>
      <c r="B168">
        <v>2460</v>
      </c>
      <c r="C168">
        <v>140262</v>
      </c>
    </row>
    <row r="169" spans="1:3">
      <c r="A169" t="s">
        <v>312</v>
      </c>
      <c r="B169">
        <v>4323</v>
      </c>
      <c r="C169">
        <v>138059</v>
      </c>
    </row>
    <row r="170" spans="1:3">
      <c r="A170" t="s">
        <v>313</v>
      </c>
      <c r="B170">
        <v>2481</v>
      </c>
      <c r="C170">
        <v>137168</v>
      </c>
    </row>
    <row r="171" spans="1:3">
      <c r="A171" t="s">
        <v>314</v>
      </c>
      <c r="B171">
        <v>2202</v>
      </c>
      <c r="C171">
        <v>147109</v>
      </c>
    </row>
    <row r="172" spans="1:3">
      <c r="A172" t="s">
        <v>315</v>
      </c>
      <c r="B172">
        <v>3302</v>
      </c>
      <c r="C172">
        <v>147478</v>
      </c>
    </row>
    <row r="173" spans="1:3">
      <c r="A173" t="s">
        <v>316</v>
      </c>
      <c r="B173">
        <v>4018</v>
      </c>
      <c r="C173">
        <v>141668</v>
      </c>
    </row>
    <row r="174" spans="1:3">
      <c r="A174" t="s">
        <v>317</v>
      </c>
      <c r="B174">
        <v>2037</v>
      </c>
      <c r="C174">
        <v>138590</v>
      </c>
    </row>
    <row r="175" spans="1:3">
      <c r="A175" t="s">
        <v>318</v>
      </c>
      <c r="B175">
        <v>4025</v>
      </c>
      <c r="C175">
        <v>144464</v>
      </c>
    </row>
    <row r="176" spans="1:3">
      <c r="A176" t="s">
        <v>319</v>
      </c>
      <c r="B176">
        <v>2181</v>
      </c>
      <c r="C176">
        <v>144722</v>
      </c>
    </row>
    <row r="177" spans="1:3">
      <c r="A177" t="s">
        <v>320</v>
      </c>
      <c r="B177">
        <v>2187</v>
      </c>
      <c r="C177">
        <v>146268</v>
      </c>
    </row>
    <row r="178" spans="1:3">
      <c r="A178" t="s">
        <v>321</v>
      </c>
      <c r="B178" s="1">
        <v>3362</v>
      </c>
      <c r="C178">
        <v>146298</v>
      </c>
    </row>
    <row r="179" spans="1:3">
      <c r="A179" t="s">
        <v>14</v>
      </c>
      <c r="B179">
        <v>3380</v>
      </c>
      <c r="C179">
        <v>151940</v>
      </c>
    </row>
    <row r="180" spans="1:3">
      <c r="A180" t="s">
        <v>16</v>
      </c>
      <c r="B180">
        <v>3329</v>
      </c>
      <c r="C180">
        <v>151937</v>
      </c>
    </row>
    <row r="181" spans="1:3">
      <c r="A181" t="s">
        <v>322</v>
      </c>
      <c r="B181">
        <v>3330</v>
      </c>
      <c r="C181">
        <v>141815</v>
      </c>
    </row>
    <row r="182" spans="1:3">
      <c r="A182" t="s">
        <v>323</v>
      </c>
      <c r="B182">
        <v>3337</v>
      </c>
      <c r="C182">
        <v>148440</v>
      </c>
    </row>
    <row r="183" spans="1:3">
      <c r="A183" t="s">
        <v>17</v>
      </c>
      <c r="B183">
        <v>3406</v>
      </c>
      <c r="C183">
        <v>151941</v>
      </c>
    </row>
    <row r="184" spans="1:3">
      <c r="A184" t="s">
        <v>324</v>
      </c>
      <c r="B184">
        <v>2059</v>
      </c>
      <c r="C184">
        <v>138432</v>
      </c>
    </row>
    <row r="185" spans="1:3">
      <c r="A185" t="s">
        <v>325</v>
      </c>
      <c r="B185">
        <v>2154</v>
      </c>
      <c r="C185">
        <v>141669</v>
      </c>
    </row>
    <row r="186" spans="1:3">
      <c r="A186" t="s">
        <v>326</v>
      </c>
      <c r="B186">
        <v>4663</v>
      </c>
      <c r="C186">
        <v>147707</v>
      </c>
    </row>
    <row r="187" spans="1:3">
      <c r="A187" t="s">
        <v>18</v>
      </c>
      <c r="B187">
        <v>3342</v>
      </c>
      <c r="C187">
        <v>151938</v>
      </c>
    </row>
    <row r="188" spans="1:3">
      <c r="A188" t="s">
        <v>327</v>
      </c>
      <c r="B188">
        <v>5205</v>
      </c>
      <c r="C188">
        <v>143434</v>
      </c>
    </row>
    <row r="189" spans="1:3">
      <c r="A189" t="s">
        <v>328</v>
      </c>
      <c r="B189">
        <v>2104</v>
      </c>
      <c r="C189">
        <v>139126</v>
      </c>
    </row>
    <row r="190" spans="1:3">
      <c r="A190" t="s">
        <v>329</v>
      </c>
      <c r="B190">
        <v>2120</v>
      </c>
      <c r="C190">
        <v>139267</v>
      </c>
    </row>
    <row r="191" spans="1:3">
      <c r="A191" t="s">
        <v>330</v>
      </c>
      <c r="B191">
        <v>3358</v>
      </c>
      <c r="C191">
        <v>141820</v>
      </c>
    </row>
    <row r="192" spans="1:3">
      <c r="A192" t="s">
        <v>331</v>
      </c>
      <c r="B192">
        <v>3360</v>
      </c>
      <c r="C192">
        <v>148266</v>
      </c>
    </row>
    <row r="193" spans="1:3">
      <c r="A193" t="s">
        <v>332</v>
      </c>
      <c r="B193">
        <v>2071</v>
      </c>
      <c r="C193">
        <v>138883</v>
      </c>
    </row>
    <row r="194" spans="1:3">
      <c r="A194" t="s">
        <v>333</v>
      </c>
      <c r="B194">
        <v>3306</v>
      </c>
      <c r="C194">
        <v>139173</v>
      </c>
    </row>
    <row r="195" spans="1:3">
      <c r="A195" t="s">
        <v>334</v>
      </c>
      <c r="B195">
        <v>2158</v>
      </c>
      <c r="C195">
        <v>141670</v>
      </c>
    </row>
    <row r="196" spans="1:3">
      <c r="A196" t="s">
        <v>335</v>
      </c>
      <c r="B196">
        <v>3339</v>
      </c>
      <c r="C196">
        <v>148441</v>
      </c>
    </row>
    <row r="197" spans="1:3">
      <c r="A197" t="s">
        <v>336</v>
      </c>
      <c r="B197">
        <v>3401</v>
      </c>
      <c r="C197">
        <v>140528</v>
      </c>
    </row>
    <row r="198" spans="1:3">
      <c r="A198" t="s">
        <v>337</v>
      </c>
      <c r="B198">
        <v>3383</v>
      </c>
      <c r="C198">
        <v>148973</v>
      </c>
    </row>
    <row r="199" spans="1:3">
      <c r="A199" t="s">
        <v>338</v>
      </c>
      <c r="B199">
        <v>3015</v>
      </c>
      <c r="C199">
        <v>139041</v>
      </c>
    </row>
    <row r="200" spans="1:3">
      <c r="A200" t="s">
        <v>339</v>
      </c>
      <c r="B200">
        <v>3311</v>
      </c>
      <c r="C200">
        <v>139174</v>
      </c>
    </row>
    <row r="201" spans="1:3">
      <c r="A201" t="s">
        <v>340</v>
      </c>
      <c r="B201">
        <v>2061</v>
      </c>
      <c r="C201">
        <v>138433</v>
      </c>
    </row>
    <row r="202" spans="1:3">
      <c r="A202" t="s">
        <v>341</v>
      </c>
      <c r="B202">
        <v>3403</v>
      </c>
      <c r="C202">
        <v>140529</v>
      </c>
    </row>
    <row r="203" spans="1:3">
      <c r="A203" t="s">
        <v>342</v>
      </c>
      <c r="B203">
        <v>3366</v>
      </c>
      <c r="C203">
        <v>141830</v>
      </c>
    </row>
    <row r="204" spans="1:3">
      <c r="A204" t="s">
        <v>125</v>
      </c>
      <c r="B204">
        <v>3385</v>
      </c>
      <c r="C204">
        <v>150849</v>
      </c>
    </row>
    <row r="205" spans="1:3">
      <c r="A205" t="s">
        <v>19</v>
      </c>
      <c r="B205">
        <v>3365</v>
      </c>
      <c r="C205">
        <v>151939</v>
      </c>
    </row>
    <row r="206" spans="1:3">
      <c r="A206" t="s">
        <v>343</v>
      </c>
      <c r="B206">
        <v>4616</v>
      </c>
      <c r="C206">
        <v>141835</v>
      </c>
    </row>
    <row r="207" spans="1:3">
      <c r="A207" t="s">
        <v>344</v>
      </c>
      <c r="B207">
        <v>3314</v>
      </c>
      <c r="C207">
        <v>142375</v>
      </c>
    </row>
    <row r="208" spans="1:3">
      <c r="A208" t="s">
        <v>345</v>
      </c>
      <c r="B208">
        <v>2201</v>
      </c>
      <c r="C208">
        <v>147017</v>
      </c>
    </row>
    <row r="209" spans="1:3">
      <c r="A209" t="s">
        <v>20</v>
      </c>
      <c r="B209">
        <v>3310</v>
      </c>
      <c r="C209">
        <v>151936</v>
      </c>
    </row>
    <row r="210" spans="1:3">
      <c r="A210" t="s">
        <v>346</v>
      </c>
      <c r="B210">
        <v>3359</v>
      </c>
      <c r="C210">
        <v>148083</v>
      </c>
    </row>
    <row r="211" spans="1:3">
      <c r="A211" t="s">
        <v>347</v>
      </c>
      <c r="B211">
        <v>4045</v>
      </c>
      <c r="C211">
        <v>149155</v>
      </c>
    </row>
    <row r="212" spans="1:3">
      <c r="A212" t="s">
        <v>348</v>
      </c>
      <c r="B212">
        <v>4038</v>
      </c>
      <c r="C212">
        <v>147757</v>
      </c>
    </row>
    <row r="213" spans="1:3">
      <c r="A213" t="s">
        <v>349</v>
      </c>
      <c r="B213">
        <v>2188</v>
      </c>
      <c r="C213">
        <v>143433</v>
      </c>
    </row>
    <row r="214" spans="1:3">
      <c r="A214" t="s">
        <v>350</v>
      </c>
      <c r="B214">
        <v>4206</v>
      </c>
      <c r="C214">
        <v>138137</v>
      </c>
    </row>
    <row r="215" spans="1:3">
      <c r="A215" t="s">
        <v>126</v>
      </c>
      <c r="B215">
        <v>2097</v>
      </c>
      <c r="C215">
        <v>150876</v>
      </c>
    </row>
    <row r="216" spans="1:3">
      <c r="A216" t="s">
        <v>351</v>
      </c>
      <c r="B216">
        <v>2214</v>
      </c>
      <c r="C216">
        <v>150708</v>
      </c>
    </row>
    <row r="217" spans="1:3">
      <c r="A217" t="s">
        <v>352</v>
      </c>
      <c r="B217">
        <v>4300</v>
      </c>
      <c r="C217">
        <v>136778</v>
      </c>
    </row>
    <row r="218" spans="1:3">
      <c r="A218" t="s">
        <v>353</v>
      </c>
      <c r="B218">
        <v>2204</v>
      </c>
      <c r="C218">
        <v>147111</v>
      </c>
    </row>
    <row r="219" spans="1:3">
      <c r="A219" t="s">
        <v>121</v>
      </c>
      <c r="B219">
        <v>4237</v>
      </c>
      <c r="C219">
        <v>151403</v>
      </c>
    </row>
    <row r="220" spans="1:3">
      <c r="A220" t="s">
        <v>354</v>
      </c>
      <c r="B220">
        <v>2098</v>
      </c>
      <c r="C220">
        <v>139011</v>
      </c>
    </row>
    <row r="221" spans="1:3">
      <c r="A221" t="s">
        <v>355</v>
      </c>
      <c r="B221">
        <v>4307</v>
      </c>
      <c r="C221">
        <v>138136</v>
      </c>
    </row>
    <row r="222" spans="1:3">
      <c r="A222" t="s">
        <v>356</v>
      </c>
      <c r="B222">
        <v>7049</v>
      </c>
      <c r="C222">
        <v>144043</v>
      </c>
    </row>
    <row r="223" spans="1:3">
      <c r="A223" t="s">
        <v>357</v>
      </c>
      <c r="B223">
        <v>5201</v>
      </c>
      <c r="C223">
        <v>137155</v>
      </c>
    </row>
    <row r="224" spans="1:3">
      <c r="A224" t="s">
        <v>21</v>
      </c>
      <c r="B224">
        <v>2246</v>
      </c>
      <c r="C224">
        <v>151709</v>
      </c>
    </row>
    <row r="225" spans="1:3">
      <c r="A225" t="s">
        <v>359</v>
      </c>
      <c r="B225">
        <v>2064</v>
      </c>
      <c r="C225">
        <v>139183</v>
      </c>
    </row>
    <row r="226" spans="1:3">
      <c r="A226" t="s">
        <v>360</v>
      </c>
      <c r="B226">
        <v>2018</v>
      </c>
      <c r="C226">
        <v>149872</v>
      </c>
    </row>
    <row r="227" spans="1:3">
      <c r="A227" t="s">
        <v>362</v>
      </c>
      <c r="B227">
        <v>2205</v>
      </c>
      <c r="C227">
        <v>147452</v>
      </c>
    </row>
    <row r="228" spans="1:3">
      <c r="A228" t="s">
        <v>361</v>
      </c>
      <c r="B228">
        <v>2167</v>
      </c>
      <c r="C228">
        <v>142888</v>
      </c>
    </row>
    <row r="229" spans="1:3">
      <c r="A229" t="s">
        <v>12</v>
      </c>
      <c r="B229">
        <v>2222</v>
      </c>
      <c r="C229">
        <v>150954</v>
      </c>
    </row>
    <row r="230" spans="1:3">
      <c r="A230" t="s">
        <v>363</v>
      </c>
      <c r="B230">
        <v>2249</v>
      </c>
      <c r="C230">
        <v>139860</v>
      </c>
    </row>
    <row r="231" spans="1:3">
      <c r="A231" t="s">
        <v>364</v>
      </c>
      <c r="B231">
        <v>2447</v>
      </c>
      <c r="C231">
        <v>143087</v>
      </c>
    </row>
    <row r="232" spans="1:3">
      <c r="A232" t="s">
        <v>365</v>
      </c>
      <c r="B232">
        <v>3325</v>
      </c>
      <c r="C232">
        <v>148439</v>
      </c>
    </row>
    <row r="233" spans="1:3">
      <c r="A233" t="s">
        <v>366</v>
      </c>
      <c r="B233">
        <v>4027</v>
      </c>
      <c r="C233">
        <v>144721</v>
      </c>
    </row>
    <row r="234" spans="1:3">
      <c r="A234" t="s">
        <v>367</v>
      </c>
      <c r="B234">
        <v>2058</v>
      </c>
      <c r="C234">
        <v>138425</v>
      </c>
    </row>
    <row r="235" spans="1:3">
      <c r="A235" t="s">
        <v>368</v>
      </c>
      <c r="B235">
        <v>4014</v>
      </c>
      <c r="C235">
        <v>140863</v>
      </c>
    </row>
    <row r="236" spans="1:3">
      <c r="A236" t="s">
        <v>369</v>
      </c>
      <c r="B236">
        <v>4024</v>
      </c>
      <c r="C236">
        <v>144306</v>
      </c>
    </row>
    <row r="237" spans="1:3">
      <c r="A237" t="s">
        <v>370</v>
      </c>
      <c r="B237">
        <v>2195</v>
      </c>
      <c r="C237">
        <v>138104</v>
      </c>
    </row>
    <row r="238" spans="1:3">
      <c r="A238" t="s">
        <v>371</v>
      </c>
      <c r="B238">
        <v>1112</v>
      </c>
      <c r="C238">
        <v>146731</v>
      </c>
    </row>
    <row r="239" spans="1:3">
      <c r="A239" t="s">
        <v>373</v>
      </c>
      <c r="B239">
        <v>2126</v>
      </c>
      <c r="C239">
        <v>139439</v>
      </c>
    </row>
    <row r="240" spans="1:3">
      <c r="A240" t="s">
        <v>374</v>
      </c>
      <c r="B240">
        <v>2273</v>
      </c>
      <c r="C240">
        <v>143091</v>
      </c>
    </row>
    <row r="241" spans="1:3">
      <c r="A241" t="s">
        <v>375</v>
      </c>
      <c r="B241">
        <v>2145</v>
      </c>
      <c r="C241">
        <v>141206</v>
      </c>
    </row>
    <row r="242" spans="1:3">
      <c r="A242" t="s">
        <v>376</v>
      </c>
      <c r="B242">
        <v>4040</v>
      </c>
      <c r="C242">
        <v>148521</v>
      </c>
    </row>
    <row r="243" spans="1:3">
      <c r="A243" t="s">
        <v>377</v>
      </c>
      <c r="B243">
        <v>2175</v>
      </c>
      <c r="C243">
        <v>144390</v>
      </c>
    </row>
    <row r="244" spans="1:3">
      <c r="A244" t="s">
        <v>378</v>
      </c>
      <c r="B244">
        <v>2449</v>
      </c>
      <c r="C244">
        <v>140518</v>
      </c>
    </row>
    <row r="245" spans="1:3">
      <c r="A245" t="s">
        <v>379</v>
      </c>
      <c r="B245">
        <v>2068</v>
      </c>
      <c r="C245">
        <v>138303</v>
      </c>
    </row>
    <row r="246" spans="1:3">
      <c r="A246" t="s">
        <v>380</v>
      </c>
      <c r="B246">
        <v>4084</v>
      </c>
      <c r="C246">
        <v>139888</v>
      </c>
    </row>
    <row r="247" spans="1:3">
      <c r="A247" t="s">
        <v>381</v>
      </c>
      <c r="B247">
        <v>4009</v>
      </c>
      <c r="C247">
        <v>142219</v>
      </c>
    </row>
    <row r="248" spans="1:3">
      <c r="A248" t="s">
        <v>382</v>
      </c>
      <c r="B248">
        <v>4010</v>
      </c>
      <c r="C248">
        <v>139788</v>
      </c>
    </row>
    <row r="249" spans="1:3">
      <c r="A249" t="s">
        <v>383</v>
      </c>
      <c r="B249">
        <v>2471</v>
      </c>
      <c r="C249">
        <v>143943</v>
      </c>
    </row>
    <row r="250" spans="1:3">
      <c r="A250" t="s">
        <v>384</v>
      </c>
      <c r="B250">
        <v>7031</v>
      </c>
      <c r="C250">
        <v>138281</v>
      </c>
    </row>
    <row r="251" spans="1:3">
      <c r="A251" t="s">
        <v>385</v>
      </c>
      <c r="B251">
        <v>2136</v>
      </c>
      <c r="C251">
        <v>139637</v>
      </c>
    </row>
    <row r="252" spans="1:3">
      <c r="A252" t="s">
        <v>13</v>
      </c>
      <c r="B252">
        <v>2314</v>
      </c>
      <c r="C252">
        <v>151894</v>
      </c>
    </row>
    <row r="253" spans="1:3">
      <c r="A253" t="s">
        <v>386</v>
      </c>
      <c r="B253">
        <v>2480</v>
      </c>
      <c r="C253">
        <v>142386</v>
      </c>
    </row>
    <row r="254" spans="1:3">
      <c r="A254" t="s">
        <v>387</v>
      </c>
      <c r="B254">
        <v>2146</v>
      </c>
      <c r="C254">
        <v>141319</v>
      </c>
    </row>
    <row r="255" spans="1:3">
      <c r="A255" t="s">
        <v>388</v>
      </c>
      <c r="B255">
        <v>4246</v>
      </c>
      <c r="C255">
        <v>139994</v>
      </c>
    </row>
    <row r="256" spans="1:3">
      <c r="A256" t="s">
        <v>389</v>
      </c>
      <c r="B256">
        <v>2122</v>
      </c>
      <c r="C256">
        <v>139378</v>
      </c>
    </row>
    <row r="257" spans="1:3">
      <c r="A257" t="s">
        <v>390</v>
      </c>
      <c r="B257">
        <v>2485</v>
      </c>
      <c r="C257">
        <v>146722</v>
      </c>
    </row>
    <row r="258" spans="1:3">
      <c r="A258" t="s">
        <v>391</v>
      </c>
      <c r="B258">
        <v>2180</v>
      </c>
      <c r="C258">
        <v>142858</v>
      </c>
    </row>
  </sheetData>
  <autoFilter ref="A2:C258" xr:uid="{0750CFC7-2873-4814-80E4-8A7B7B468BAA}"/>
  <phoneticPr fontId="94" type="noConversion"/>
  <pageMargins left="0.7" right="0.7" top="0.75" bottom="0.75" header="0.3" footer="0.3"/>
  <headerFooter>
    <oddFooter>&amp;C_x000D_&amp;1#&amp;"Calibri"&amp;10&amp;K000000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43D2-ED2A-404F-864C-9C05859B73A0}">
  <dimension ref="A1:C7"/>
  <sheetViews>
    <sheetView workbookViewId="0">
      <selection activeCell="C22" sqref="C22"/>
    </sheetView>
  </sheetViews>
  <sheetFormatPr defaultRowHeight="15"/>
  <cols>
    <col min="3" max="3" width="27.42578125" bestFit="1" customWidth="1"/>
  </cols>
  <sheetData>
    <row r="1" spans="1:3">
      <c r="A1" s="239" t="s">
        <v>395</v>
      </c>
      <c r="B1" s="238"/>
      <c r="C1" s="238"/>
    </row>
    <row r="4" spans="1:3">
      <c r="A4">
        <v>3322</v>
      </c>
      <c r="B4">
        <v>151625</v>
      </c>
      <c r="C4" t="s">
        <v>11</v>
      </c>
    </row>
    <row r="5" spans="1:3">
      <c r="A5">
        <v>2246</v>
      </c>
      <c r="B5">
        <v>151709</v>
      </c>
      <c r="C5" t="s">
        <v>21</v>
      </c>
    </row>
    <row r="6" spans="1:3">
      <c r="A6">
        <v>2223</v>
      </c>
      <c r="B6">
        <v>151212</v>
      </c>
      <c r="C6" t="s">
        <v>9</v>
      </c>
    </row>
    <row r="7" spans="1:3">
      <c r="A7">
        <v>2236</v>
      </c>
      <c r="B7">
        <v>151402</v>
      </c>
      <c r="C7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d051f25b37c5f98882f7a49a1b763792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da688b352a2041fa20d9e68dc7297162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CEB0B6-1A5E-45F2-A605-B2C0D3E4F3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208F7-8C11-4951-BB85-466BA6BD88E0}">
  <ds:schemaRefs>
    <ds:schemaRef ds:uri="http://schemas.microsoft.com/office/2006/metadata/properties"/>
    <ds:schemaRef ds:uri="http://schemas.microsoft.com/office/infopath/2007/PartnerControls"/>
    <ds:schemaRef ds:uri="1ce9011b-86f1-4b85-8468-bde8c49fc6b6"/>
    <ds:schemaRef ds:uri="db86872e-852c-4ba3-99d1-10e4e0767240"/>
  </ds:schemaRefs>
</ds:datastoreItem>
</file>

<file path=customXml/itemProps3.xml><?xml version="1.0" encoding="utf-8"?>
<ds:datastoreItem xmlns:ds="http://schemas.openxmlformats.org/officeDocument/2006/customXml" ds:itemID="{6D1FB6CB-C828-4B77-BC6A-0FB796CC6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Calculator</vt:lpstr>
      <vt:lpstr>HN</vt:lpstr>
      <vt:lpstr>EY</vt:lpstr>
      <vt:lpstr>Grants+ Other Funding</vt:lpstr>
      <vt:lpstr>Other Adjustments</vt:lpstr>
      <vt:lpstr>Lookup</vt:lpstr>
      <vt:lpstr>Academy Conversions</vt:lpstr>
      <vt:lpstr>Calculator!Print_Area</vt:lpstr>
    </vt:vector>
  </TitlesOfParts>
  <Manager/>
  <Company>London Borough of Redbridge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Sheets October 2025 Academy</dc:title>
  <dc:subject/>
  <dc:creator>Melissa Williamson</dc:creator>
  <cp:keywords/>
  <dc:description/>
  <cp:lastModifiedBy>Christopher Deacon</cp:lastModifiedBy>
  <cp:revision/>
  <dcterms:created xsi:type="dcterms:W3CDTF">2017-03-31T08:18:11Z</dcterms:created>
  <dcterms:modified xsi:type="dcterms:W3CDTF">2026-04-09T12:50:54Z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0x010100718E088D61435D429F53A8D9D38B3C75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17471b1-27ab-4640-9264-e69a67407ca3_Enabled">
    <vt:lpwstr>true</vt:lpwstr>
  </property>
  <property fmtid="{D5CDD505-2E9C-101B-9397-08002B2CF9AE}" pid="7" name="MSIP_Label_a17471b1-27ab-4640-9264-e69a67407ca3_SetDate">
    <vt:lpwstr>2024-05-24T10:54:52Z</vt:lpwstr>
  </property>
  <property fmtid="{D5CDD505-2E9C-101B-9397-08002B2CF9AE}" pid="8" name="MSIP_Label_a17471b1-27ab-4640-9264-e69a67407ca3_Method">
    <vt:lpwstr>Standard</vt:lpwstr>
  </property>
  <property fmtid="{D5CDD505-2E9C-101B-9397-08002B2CF9AE}" pid="9" name="MSIP_Label_a17471b1-27ab-4640-9264-e69a67407ca3_Name">
    <vt:lpwstr>BCC - OFFICIAL</vt:lpwstr>
  </property>
  <property fmtid="{D5CDD505-2E9C-101B-9397-08002B2CF9AE}" pid="10" name="MSIP_Label_a17471b1-27ab-4640-9264-e69a67407ca3_SiteId">
    <vt:lpwstr>699ace67-d2e4-4bcd-b303-d2bbe2b9bbf1</vt:lpwstr>
  </property>
  <property fmtid="{D5CDD505-2E9C-101B-9397-08002B2CF9AE}" pid="11" name="MSIP_Label_a17471b1-27ab-4640-9264-e69a67407ca3_ActionId">
    <vt:lpwstr>d69e5e4a-f524-4583-8dd9-b967dc4ea78d</vt:lpwstr>
  </property>
  <property fmtid="{D5CDD505-2E9C-101B-9397-08002B2CF9AE}" pid="12" name="MSIP_Label_a17471b1-27ab-4640-9264-e69a67407ca3_ContentBits">
    <vt:lpwstr>2</vt:lpwstr>
  </property>
  <property fmtid="{D5CDD505-2E9C-101B-9397-08002B2CF9AE}" pid="13" name="MediaServiceImageTags">
    <vt:lpwstr/>
  </property>
  <property fmtid="{D5CDD505-2E9C-101B-9397-08002B2CF9AE}" pid="14" name="CloudStatistics_StoryID">
    <vt:lpwstr>1ab04ef2-709f-4396-90fd-26e34b75f0d3</vt:lpwstr>
  </property>
</Properties>
</file>