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IASNHS\Downloads\21 Oct\"/>
    </mc:Choice>
  </mc:AlternateContent>
  <xr:revisionPtr revIDLastSave="0" documentId="13_ncr:1_{A8E6B0FC-3475-485B-8960-64B63A470156}" xr6:coauthVersionLast="44" xr6:coauthVersionMax="45" xr10:uidLastSave="{00000000-0000-0000-0000-000000000000}"/>
  <workbookProtection workbookAlgorithmName="SHA-512" workbookHashValue="FpExvaGMgi93W1kpRZ5LkT2YFHB8vcpQ35sgRLMvofwFO+0ALjM+lwoFYOmBIHW4L6pgK5uIOcfjcmV92wwYRA==" workbookSaltValue="3ugCDZDZj99wckFdX+C71A==" workbookSpinCount="100000" lockStructure="1"/>
  <bookViews>
    <workbookView xWindow="-110" yWindow="-110" windowWidth="19420" windowHeight="10420" firstSheet="2" activeTab="2" xr2:uid="{CEE1E15A-7861-4B4D-8902-BBC1DE56A7C2}"/>
  </bookViews>
  <sheets>
    <sheet name="Data EYFSS Actual" sheetId="1" state="hidden" r:id="rId1"/>
    <sheet name="Data EYFSS Indiac" sheetId="3" state="hidden" r:id="rId2"/>
    <sheet name="EYFSS 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  <c r="W23" i="2"/>
  <c r="H20" i="2"/>
  <c r="V20" i="2"/>
  <c r="V21" i="2"/>
  <c r="V23" i="2"/>
  <c r="G20" i="2"/>
  <c r="U20" i="2"/>
  <c r="U21" i="2"/>
  <c r="U23" i="2"/>
  <c r="I16" i="2"/>
  <c r="I20" i="2"/>
  <c r="I21" i="2"/>
  <c r="I17" i="2"/>
  <c r="I23" i="2"/>
  <c r="H16" i="2"/>
  <c r="H21" i="2"/>
  <c r="H17" i="2"/>
  <c r="H23" i="2"/>
  <c r="G16" i="2"/>
  <c r="G21" i="2"/>
  <c r="G17" i="2"/>
  <c r="G23" i="2"/>
  <c r="W45" i="2"/>
  <c r="I31" i="2"/>
  <c r="W31" i="2"/>
  <c r="H31" i="2"/>
  <c r="V31" i="2"/>
  <c r="G31" i="2"/>
  <c r="U31" i="2"/>
  <c r="I30" i="2"/>
  <c r="W30" i="2"/>
  <c r="H30" i="2"/>
  <c r="V30" i="2"/>
  <c r="G30" i="2"/>
  <c r="U30" i="2"/>
  <c r="W20" i="2"/>
  <c r="U19" i="2"/>
  <c r="V19" i="2"/>
  <c r="W19" i="2"/>
  <c r="W59" i="2"/>
  <c r="W61" i="2"/>
  <c r="Z69" i="2"/>
  <c r="Z64" i="2"/>
  <c r="V59" i="2"/>
  <c r="V61" i="2"/>
  <c r="U45" i="2"/>
  <c r="U47" i="2"/>
  <c r="Y38" i="2"/>
  <c r="W33" i="2"/>
  <c r="V33" i="2"/>
  <c r="U33" i="2"/>
  <c r="U59" i="2"/>
  <c r="U61" i="2"/>
  <c r="V45" i="2"/>
  <c r="V47" i="2"/>
  <c r="W47" i="2"/>
  <c r="L69" i="2"/>
  <c r="L64" i="2"/>
  <c r="I57" i="2"/>
  <c r="I59" i="2"/>
  <c r="I61" i="2"/>
  <c r="H57" i="2"/>
  <c r="H59" i="2"/>
  <c r="H61" i="2"/>
  <c r="G57" i="2"/>
  <c r="G59" i="2"/>
  <c r="G61" i="2"/>
  <c r="I43" i="2"/>
  <c r="I45" i="2"/>
  <c r="I47" i="2"/>
  <c r="H43" i="2"/>
  <c r="H45" i="2"/>
  <c r="H47" i="2"/>
  <c r="G43" i="2"/>
  <c r="G45" i="2"/>
  <c r="G47" i="2"/>
  <c r="I36" i="2"/>
  <c r="K38" i="2"/>
  <c r="I33" i="2"/>
  <c r="H33" i="2"/>
  <c r="G33" i="2"/>
  <c r="L63" i="2"/>
  <c r="Y47" i="2"/>
  <c r="Z63" i="2"/>
  <c r="Y33" i="2"/>
  <c r="K47" i="2"/>
  <c r="K33" i="2"/>
  <c r="Y23" i="2"/>
  <c r="Z50" i="2"/>
  <c r="Z67" i="2"/>
  <c r="H19" i="2"/>
  <c r="I19" i="2"/>
  <c r="G19" i="2"/>
  <c r="K23" i="2"/>
  <c r="L50" i="2"/>
  <c r="L67" i="2"/>
</calcChain>
</file>

<file path=xl/sharedStrings.xml><?xml version="1.0" encoding="utf-8"?>
<sst xmlns="http://schemas.openxmlformats.org/spreadsheetml/2006/main" count="2335" uniqueCount="345">
  <si>
    <t>schoolname</t>
  </si>
  <si>
    <t>type</t>
  </si>
  <si>
    <t>dfesno</t>
  </si>
  <si>
    <t>SumPupil</t>
  </si>
  <si>
    <t>AutPupil</t>
  </si>
  <si>
    <t>SprPupils</t>
  </si>
  <si>
    <t>SumFTPupil</t>
  </si>
  <si>
    <t>AutFTPupil</t>
  </si>
  <si>
    <t>SprFTPupil</t>
  </si>
  <si>
    <t>SumFundHrs</t>
  </si>
  <si>
    <t>AutFundHrs</t>
  </si>
  <si>
    <t>SprFundHrs</t>
  </si>
  <si>
    <t>CapSum</t>
  </si>
  <si>
    <t>CapAut</t>
  </si>
  <si>
    <t>CapSpr</t>
  </si>
  <si>
    <t>Dep5%</t>
  </si>
  <si>
    <t>Dep10%</t>
  </si>
  <si>
    <t>Dep20%</t>
  </si>
  <si>
    <t>DepHr5%</t>
  </si>
  <si>
    <t>DepHr10%</t>
  </si>
  <si>
    <t>DepHr20%</t>
  </si>
  <si>
    <t>FSMPupils</t>
  </si>
  <si>
    <t>Sum2yoPup</t>
  </si>
  <si>
    <t>aut2yoPup</t>
  </si>
  <si>
    <t>Spr2yoPup</t>
  </si>
  <si>
    <t>LumpSum</t>
  </si>
  <si>
    <t>RB</t>
  </si>
  <si>
    <t>SumPPG</t>
  </si>
  <si>
    <t>AutPPG</t>
  </si>
  <si>
    <t>SprPPG</t>
  </si>
  <si>
    <t>DevCap</t>
  </si>
  <si>
    <t>SumWF</t>
  </si>
  <si>
    <t>AutWF</t>
  </si>
  <si>
    <t>SprWF</t>
  </si>
  <si>
    <t>AddProt</t>
  </si>
  <si>
    <t>SELLY OAK NURSERY SCHOOL</t>
  </si>
  <si>
    <t>Nursery - Maintained</t>
  </si>
  <si>
    <t>BORDESLEY GREEN EAST NURSERY SCHOOL &amp; CHILDRENS CENTRE</t>
  </si>
  <si>
    <t>BREARLEY - TEVIOT CHILDREN'S CENTRE</t>
  </si>
  <si>
    <t>GARRETTS GREEN NURSERY SCHOOL</t>
  </si>
  <si>
    <t>PERRY BEECHES NURSERY SCHOOL</t>
  </si>
  <si>
    <t>ST. THOMAS CENTRE NURSERY</t>
  </si>
  <si>
    <t>HIGHFIELD CHILDREN'S CENTRE (NURSERY SCHOOL)</t>
  </si>
  <si>
    <t>MARSH HILL NURSERY SCHOOL</t>
  </si>
  <si>
    <t>WEST HEATH NURSERY SCHOOL</t>
  </si>
  <si>
    <t>GOODWAY NURSERY SCHOOL</t>
  </si>
  <si>
    <t>KINGS NORTON NURSERY SCHOOL &amp; CAMP LANE CHILDRENS CENTRE</t>
  </si>
  <si>
    <t>ALLENS CROFT CHILDRENS CENTRE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</si>
  <si>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</si>
  <si>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</si>
  <si>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</si>
  <si>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</si>
  <si>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</si>
  <si>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EARLY YEARS CENTRE</t>
  </si>
  <si>
    <t>LILLIAN DE LISSA NURSERY SCHOOL</t>
  </si>
  <si>
    <t>BLOOMSBURY NURSERY SCHOOL &amp; CHILDREN'S CENTRE</t>
  </si>
  <si>
    <t>FEATHERSTONE NURSERY SCHOOL</t>
  </si>
  <si>
    <t>ADDERLEY CHILDREN'S CENTRE</t>
  </si>
  <si>
    <t>NEWTOWN NURSERY SCHOOL</t>
  </si>
  <si>
    <t>SHENLEY FIELDS DAYCARE AND NURSERY SCHOOL</t>
  </si>
  <si>
    <t>CASTLE VALE NURSERY SCHOOL &amp; CHILDREN CENTRE</t>
  </si>
  <si>
    <t>OSBORNE NURSERY SCHOOL</t>
  </si>
  <si>
    <t>EDITH CADBURY NURSERY SCHOOL</t>
  </si>
  <si>
    <t>BORDESLEY VILLAGE PRIMARY SCHOOL</t>
  </si>
  <si>
    <t>Primary Academy</t>
  </si>
  <si>
    <t>PRINCE ALBERT JUNIOR/INFANT SCHOOL</t>
  </si>
  <si>
    <t>MAPLEDENE PRIMARY SCHOOL</t>
  </si>
  <si>
    <t>Primary Maintained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</si>
  <si>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</si>
  <si>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</si>
  <si>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</si>
  <si>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</si>
  <si>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</si>
  <si>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</si>
  <si>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</si>
  <si>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PAGANEL PRIMARY SCHOOL</t>
  </si>
  <si>
    <t>BIRCHES GREEN INFANT SCHOOL</t>
  </si>
  <si>
    <t>BANNERS GATE PRIMARY SCHOOL</t>
  </si>
  <si>
    <t>BORDESLEY GREEN PRIMARY SCHOOL</t>
  </si>
  <si>
    <t>BROOKFIELDS PRIMARY SCHOOL</t>
  </si>
  <si>
    <t>ERDINGTON HALL PRIMARY SCHOOL</t>
  </si>
  <si>
    <t>SLADE PRIMARY SCHOOL</t>
  </si>
  <si>
    <t>NANSEN PRIMARY SCHOOL</t>
  </si>
  <si>
    <t>CANTERBURY CROSS PRIMARY SCHOOL (NC)</t>
  </si>
  <si>
    <t>CHERRY ORCHARD PRIMARY SCHOOL</t>
  </si>
  <si>
    <t xml:space="preserve">Ark Kings Academy formerly Ark Rose </t>
  </si>
  <si>
    <t>New from September</t>
  </si>
  <si>
    <t>Ark Kings Academy new from September 19 formerly Ark Rose</t>
  </si>
  <si>
    <t>NECHELLS JI SCHOOL</t>
  </si>
  <si>
    <t>Closed provision</t>
  </si>
  <si>
    <t>COLMORE INFANT AND NURSERY SCHOOL</t>
  </si>
  <si>
    <t>COTTERIDGE J I SCHOOL</t>
  </si>
  <si>
    <t>ARK TINDAL PRIMARY ACADEMY</t>
  </si>
  <si>
    <t>PERCY SHURMER ACADEMY</t>
  </si>
  <si>
    <t>SHIRESTONE ACADEMY</t>
  </si>
  <si>
    <t>ST. CLEMENTS C. OF E. PRIMARY ACADEMY, NECHELLS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</si>
  <si>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</si>
  <si>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</si>
  <si>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</si>
  <si>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</si>
  <si>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</si>
  <si>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SUMMERFIELD J.I. SCHOOL (N.C.)</t>
  </si>
  <si>
    <t>WARREN FARM PRIMARY SCHOOL</t>
  </si>
  <si>
    <t>MONTGOMERY PRIMARY ACADEMY</t>
  </si>
  <si>
    <t>BILLESLEY</t>
  </si>
  <si>
    <t>KINGS RISE ACADEMY</t>
  </si>
  <si>
    <t>GILBERTSTONE PRIMARY SCHOOL</t>
  </si>
  <si>
    <t>CONWAY PRIMARY SCHOOL</t>
  </si>
  <si>
    <t>GREET PRIMARY SCHOOL</t>
  </si>
  <si>
    <t>GRENDON PRIMARY SCHOOL (N.C.)</t>
  </si>
  <si>
    <t>GRENDON PRIMARY SCHOOL (N.C.) Closed Summer 18</t>
  </si>
  <si>
    <t>GUNTER PRIMARY SCHOOL</t>
  </si>
  <si>
    <t>GUNTER PRIMARY SCHOOL Closed September 2019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</si>
  <si>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</si>
  <si>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</si>
  <si>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</si>
  <si>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</si>
  <si>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</si>
  <si>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E-ACT PRIMARY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</si>
  <si>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</si>
  <si>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</si>
  <si>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</si>
  <si>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</si>
  <si>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</si>
  <si>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JERVOISE SCHOOL</t>
  </si>
  <si>
    <t>JERVOISE SCHOOL  Closed September 2019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</si>
  <si>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</si>
  <si>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</si>
  <si>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</si>
  <si>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</si>
  <si>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</si>
  <si>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TIVERTON ACADEMY</t>
  </si>
  <si>
    <t>LOZELLS PRIMARY SCHOOL</t>
  </si>
  <si>
    <t>MARLBOROUGH INFANTS SCHOOL</t>
  </si>
  <si>
    <t>CITY ROAD PRIMARY ACADEMY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</si>
  <si>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</si>
  <si>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</si>
  <si>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</si>
  <si>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</si>
  <si>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</si>
  <si>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</si>
  <si>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</si>
  <si>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</si>
  <si>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</si>
  <si>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</si>
  <si>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REDHILL PRIMARY SCHOOL</t>
  </si>
  <si>
    <t>REDHILL PRIMARY SCHOOL closed Summer 2018</t>
  </si>
  <si>
    <t>REDNAL HILL INFANT SCHOOL (N.C.)</t>
  </si>
  <si>
    <t>SEVERNE PRIMARY SCHOOL</t>
  </si>
  <si>
    <t>SOMERVILLE PRIMARY SCHOOL (NC)</t>
  </si>
  <si>
    <t>STANVILLE PRIMARY SCHOOL</t>
  </si>
  <si>
    <t>STARBANK  SCHOOL</t>
  </si>
  <si>
    <t>YEW TREE COMMUNITY SCHOOL</t>
  </si>
  <si>
    <t>ST. BENEDICT'S INFANT SCHOOL</t>
  </si>
  <si>
    <t>STECHFORD PRIMARY SCHOOL</t>
  </si>
  <si>
    <t>STIRCHLEY PRIMARY SCHOOL</t>
  </si>
  <si>
    <t>LADYPOOL PRIMARY SCHOOL</t>
  </si>
  <si>
    <t>TIMBERLEY ACADEMY</t>
  </si>
  <si>
    <t>YARDLEY WOOD COMMUNITY SCHOOL (NC)</t>
  </si>
  <si>
    <t>YORKMEAD PRIMARY SCHOOL</t>
  </si>
  <si>
    <t>BROADMEADOW INFANT &amp; NURSERY SCHOOL</t>
  </si>
  <si>
    <t>BELLFIELD INFANTS SCHOOL</t>
  </si>
  <si>
    <t>WELSH HOUSE FARM COMMUNITY SCHOOL</t>
  </si>
  <si>
    <t>THE ORCHARDS PRIMARY ACADEMY</t>
  </si>
  <si>
    <t>CHILCOTE PRIMARY SCHOOL</t>
  </si>
  <si>
    <t xml:space="preserve">NORTHFIELD MANOR JI </t>
  </si>
  <si>
    <t>WILKES GREEN INFANT SCHOOL (NC)</t>
  </si>
  <si>
    <t>William Murdoch formerly (Wilkes Green Infant School now amalgamated)</t>
  </si>
  <si>
    <t>BIRCHFIELD COMMUNITY SCHOOL</t>
  </si>
  <si>
    <t>COTTESBROOKE INFANT &amp; NURSERY SCHOOL</t>
  </si>
  <si>
    <t>ARDEN PRIMARY SCHOOL NC</t>
  </si>
  <si>
    <t>CHANDOS PRIMARY SCHOOL</t>
  </si>
  <si>
    <t>WELFORD PRIMARY SCHOOL</t>
  </si>
  <si>
    <t>HEATHFIELD PRIMARY SCHOOL</t>
  </si>
  <si>
    <t>NONSUCH PRIMARY SCHOOL</t>
  </si>
  <si>
    <t>WORLDS END INFANT NC SCHOOL</t>
  </si>
  <si>
    <t>KITWELL PRIMARY SCHOOL</t>
  </si>
  <si>
    <t>BOLDMERE INFANT SCHOOL AND NURSERY</t>
  </si>
  <si>
    <t>HOLLAND HOUSE INFANT SCHOOL AND NURSERY</t>
  </si>
  <si>
    <t>HILLSTONE PRIMARY SCHOOL</t>
  </si>
  <si>
    <t>BENSON COMMUNITY SCHOOL</t>
  </si>
  <si>
    <t>KINGSTHORNE SCHOOL (NC)</t>
  </si>
  <si>
    <t>ASTON TOWER COMMUNITY PRIMARY SCHOOL</t>
  </si>
  <si>
    <t>THE OVAL PRIMARY SCHOOL</t>
  </si>
  <si>
    <t>GOSSEY LANE JI &amp; NURSERY SCH</t>
  </si>
  <si>
    <t>GOSSEY LANE JI &amp; NURSERY SCH Closed Provision</t>
  </si>
  <si>
    <t>TWICKENHAM PRIMARY SCHOOL</t>
  </si>
  <si>
    <t>GREAT BARR PRIMARY &amp; NURSERY SCHOOL</t>
  </si>
  <si>
    <t>LEIGH PRIMARY SCHOOL</t>
  </si>
  <si>
    <t>ELMS FARM PRIMARY SCHOOL</t>
  </si>
  <si>
    <t>HEATHLANDS PRIMARY ACADEMY</t>
  </si>
  <si>
    <t>NELSON MANDELA SCHOOL</t>
  </si>
  <si>
    <t>PARKFIELD PRIMARY SCHOOL</t>
  </si>
  <si>
    <t>ROBIN HOOD ACADEMY</t>
  </si>
  <si>
    <t>MERE GREEN PRIMARY SCHOOL</t>
  </si>
  <si>
    <t>CALSHOT PRIMARY SCHOOL</t>
  </si>
  <si>
    <t>GROVE JUNIOR AND INFANT SCHOOL</t>
  </si>
  <si>
    <t>NEW HALL PRIMARY &amp; CHILDREN'S CENTRE</t>
  </si>
  <si>
    <t>NEW HALL PRIMARY &amp; CHILDREN'S CENTRE closed September 2019</t>
  </si>
  <si>
    <t>WESTMINSTER PRIMARY SCHOOL</t>
  </si>
  <si>
    <t>FIRS PRIMARY SCHOOL</t>
  </si>
  <si>
    <t>FIRS PRIMARY SCHOOL closed Sept 2019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</si>
  <si>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</si>
  <si>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</si>
  <si>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</si>
  <si>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</si>
  <si>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</si>
  <si>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</si>
  <si>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</si>
  <si>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</si>
  <si>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</si>
  <si>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HOLY TRINITY C.E. PRIMARY ACADEMY</t>
  </si>
  <si>
    <t>HOLY TRINITY C.E. PRIMARY ACADEMY Closed Provision</t>
  </si>
  <si>
    <t>ST JOHN'S CE PRIMARY SCHOOL</t>
  </si>
  <si>
    <t>ST VINCENT'S CATHOLIC PRIMARY SCHOOL</t>
  </si>
  <si>
    <t>ST. MICHAEL'S C.E. PRIMARY SCHOOL</t>
  </si>
  <si>
    <t>ST THOMAS C.E. PRIMARY SCHOOL</t>
  </si>
  <si>
    <t>HOLY FAMILY CATHOLIC PRIMARY SCHOOL</t>
  </si>
  <si>
    <t>CHRIST THE KING CATHOLIC PRIMARY SCHOOL</t>
  </si>
  <si>
    <t>MARYVALE CATHOLIC PRIMARY SCHOOL</t>
  </si>
  <si>
    <t>THE ORATORY RC PRIMARY &amp;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</si>
  <si>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</si>
  <si>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</si>
  <si>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</si>
  <si>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</si>
  <si>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</si>
  <si>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ST.EDMUND CATHOLIC PRIMARY SCHOOL</t>
  </si>
  <si>
    <t>SS. MARY AND JOHN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</si>
  <si>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</si>
  <si>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</si>
  <si>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</si>
  <si>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</si>
  <si>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</si>
  <si>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</si>
  <si>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ST. GERARD'S CATHOLIC PRIMARY SCHOOL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</si>
  <si>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</si>
  <si>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</si>
  <si>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</si>
  <si>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</si>
  <si>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</si>
  <si>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</si>
  <si>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SPRINGFIELD PRIMARY SCHOOL</t>
  </si>
  <si>
    <t>ST PETER'S C.E. PRIMARY SCHOOL</t>
  </si>
  <si>
    <t>NEW OSCOTT PRIMARY SCHOOL</t>
  </si>
  <si>
    <t>CLIFTON PRIMARY SCHOOL</t>
  </si>
  <si>
    <t>ALBERT BRADBEER PRIMARY ACADEMY</t>
  </si>
  <si>
    <t>THE HARPER BELL SEVENTH-DAY ADVENTIST SCHOOL</t>
  </si>
  <si>
    <t>DEANERY C.E. PRIMARY SCHOOL</t>
  </si>
  <si>
    <t>WALMLEY INFANT SCHOOL</t>
  </si>
  <si>
    <t>MANOR PARK PRIMARY SCHOOL</t>
  </si>
  <si>
    <t>ST FRANCIS CHURCH OF ENGLAND AIDED PRIMARY SCHOOL AND NURSERY</t>
  </si>
  <si>
    <t>PERRY BEECHES V - THE ALL THROUGH FAMILY SCHOOL</t>
  </si>
  <si>
    <t>Ark Victoria Academy</t>
  </si>
  <si>
    <t>Mansfield Green (new provision September)</t>
  </si>
  <si>
    <t>COURT FARM (new provision September)</t>
  </si>
  <si>
    <t>Moor Green Primary Academy(new provision September 18)</t>
  </si>
  <si>
    <t>Colebourne Primary(new provision September 18)</t>
  </si>
  <si>
    <t>Colebourne Primary (new provision Sept 19)</t>
  </si>
  <si>
    <t>Last year 18/19 Actual</t>
  </si>
  <si>
    <t>Ark Kings formerly ARK ROSE PRIMARY ACADEMY new from 19</t>
  </si>
  <si>
    <t>Budget</t>
  </si>
  <si>
    <t>RB Top up</t>
  </si>
  <si>
    <t>EARLY YEARS SINGLE FUNDING FORMULA ACTUAL ALLOCATIONS 2020-21</t>
  </si>
  <si>
    <t>Birmingham City Council</t>
  </si>
  <si>
    <t>Memorandum Item</t>
  </si>
  <si>
    <t xml:space="preserve">Proposed Summer Notification </t>
  </si>
  <si>
    <t>2017-18 Actual Formula Budget Determination Summer term Notification only</t>
  </si>
  <si>
    <t>3/4 Year Olds</t>
  </si>
  <si>
    <t>Census Data</t>
  </si>
  <si>
    <t>Summer</t>
  </si>
  <si>
    <t>Autumn</t>
  </si>
  <si>
    <t>Spring</t>
  </si>
  <si>
    <t>Total
Funding
£</t>
  </si>
  <si>
    <t>Total Pupils Accessing Free Entitlement (15 Hours)</t>
  </si>
  <si>
    <t>* Qualifying Working Families FTE total pupils  (Additional 15 Hours)</t>
  </si>
  <si>
    <t>Qualifying Working Families total pupils (Additional 15 Hours)-                                  MNSchools@ 4.24 MNClasses@ 4.26</t>
  </si>
  <si>
    <t>Autumn and Spring onwards</t>
  </si>
  <si>
    <t>No. of Funded Weeks</t>
  </si>
  <si>
    <t>Total Delivery Hours</t>
  </si>
  <si>
    <t>Total Delivery hours</t>
  </si>
  <si>
    <t>Capacity Check - Available Hours</t>
  </si>
  <si>
    <t>Capcity Check EEE- Available Hours</t>
  </si>
  <si>
    <t>Capcity Check - Available Hours</t>
  </si>
  <si>
    <t>Capacity Adjustment</t>
  </si>
  <si>
    <t>Early Years Funding Rate £</t>
  </si>
  <si>
    <t>3&amp;4 Year Old Funding</t>
  </si>
  <si>
    <t>Deprivation Funding</t>
  </si>
  <si>
    <t>IDACI Data Identifying % of Pupils living in Deprived Areas</t>
  </si>
  <si>
    <t>Top 5%</t>
  </si>
  <si>
    <t>Top 10%</t>
  </si>
  <si>
    <t>Top 20%</t>
  </si>
  <si>
    <t>% No of Pupils in Deprived Areas</t>
  </si>
  <si>
    <t>No. of Funded Hours</t>
  </si>
  <si>
    <t>Deprivation Funding Rates £</t>
  </si>
  <si>
    <t>Free School Meals</t>
  </si>
  <si>
    <t>No. of Qualifying Pupils</t>
  </si>
  <si>
    <t>FSM Funding Rate £</t>
  </si>
  <si>
    <t>Total FSM Funding</t>
  </si>
  <si>
    <t>2 Year Olds</t>
  </si>
  <si>
    <t>Qualifying Pupils (15 Hours)</t>
  </si>
  <si>
    <t>2 Year Old Funding Rate £</t>
  </si>
  <si>
    <t>2 Year Old Funding Rate</t>
  </si>
  <si>
    <t>Free 2 Year Old Entitlement Funding</t>
  </si>
  <si>
    <t>Total Early Years Funding 2017/18</t>
  </si>
  <si>
    <t>Early Years Lump Sum (Nursery Schools Only)</t>
  </si>
  <si>
    <t>Early Years Maintained Nursery Schools Protection Lump Sum</t>
  </si>
  <si>
    <t>Early Years Pupil Premium</t>
  </si>
  <si>
    <t>Qualifying Pupils</t>
  </si>
  <si>
    <t>Pupil Premium Funding Rate £</t>
  </si>
  <si>
    <t>Pupil Premium Funding Rate</t>
  </si>
  <si>
    <t>Pupil Premium Funding</t>
  </si>
  <si>
    <t>Total Indicative Early Years Pupil Premium Funding</t>
  </si>
  <si>
    <t>Total Early Years Pupil Premium</t>
  </si>
  <si>
    <t>Early Years Maintained Nursery Schools Protection Funding</t>
  </si>
  <si>
    <t>(Protection funding  is only applicable to Maintained Nursery Schools and not the Primary schools settings)</t>
  </si>
  <si>
    <t>Total Funding 2017/18</t>
  </si>
  <si>
    <t>Devolved Formula Capital Funding (Maintained Nursery school only)</t>
  </si>
  <si>
    <t>* Qualifying Working Families allocation hours are converted to 15 hour FTE number of pupils to three decimal places.</t>
  </si>
  <si>
    <t>Notes:</t>
  </si>
  <si>
    <t xml:space="preserve">School: </t>
  </si>
  <si>
    <t>Sum WF FundHrs</t>
  </si>
  <si>
    <t>Aut WF FundHrs</t>
  </si>
  <si>
    <t>Spr WF FundHrs</t>
  </si>
  <si>
    <t>2yo hours Summer</t>
  </si>
  <si>
    <t>2yo hours Autumn</t>
  </si>
  <si>
    <t>2yo hours Spring</t>
  </si>
  <si>
    <t>RB places</t>
  </si>
  <si>
    <t>RB top up</t>
  </si>
  <si>
    <t>Closed Provision</t>
  </si>
  <si>
    <t>closed provision</t>
  </si>
  <si>
    <t>living in Deprived Areas</t>
  </si>
  <si>
    <t xml:space="preserve">IDACI Data Identifying % of Pupils </t>
  </si>
  <si>
    <t xml:space="preserve">increase or reduction in funding in the next term </t>
  </si>
  <si>
    <t>The Actual budget will be updated on a termly basis to reflect actual provision being delivered in schools. Any variation to actual will be processed as</t>
  </si>
  <si>
    <t>PLEASE SELECT DFE NUMBER</t>
  </si>
  <si>
    <t>Total Early Years Funding 2021/22</t>
  </si>
  <si>
    <t>Total Delegated Indiactive Funding 2021/22</t>
  </si>
  <si>
    <t>Total Revenue Funding Funding 2021/22</t>
  </si>
  <si>
    <t>&lt;&lt;&lt;&lt;&lt;&lt;&lt;&lt;</t>
  </si>
  <si>
    <t>The right side of this template may be used to forecast allocations for 2021/22 using the school's local intelligence. This forecast may support the setting of the</t>
  </si>
  <si>
    <t>school budget for 2021/22, with any variation being treated as income in this process.</t>
  </si>
  <si>
    <t>Early Years Single Funding Formula Indicative Allocation 2021-22</t>
  </si>
  <si>
    <t>2021 -22 Indicative Formula Budget Determination: Analysis of Early Years Funding</t>
  </si>
  <si>
    <t xml:space="preserve">2021 -22 Actual Formula Budget Determination: School Forecasting Tool </t>
  </si>
  <si>
    <t>* Qualifying Working Families FTE total pupils (Additional 15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</si>
</sst>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#,##0\ ;\(#,##0\)"/>
    <numFmt numFmtId="167" formatCode="#,##0;\(#,##0\)"/>
    <numFmt numFmtId="168" formatCode="#,##0_);\(#,##0\)"/>
    <numFmt numFmtId="169" formatCode="[$-809]\ mmmm\ yyyy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/>
    <xf numFmtId="0" fontId="3" fillId="2" borderId="0" xfId="1" applyFont="1" applyFill="1" applyProtection="1">
      <protection hidden="1"/>
    </xf>
    <xf numFmtId="0" fontId="2" fillId="2" borderId="0" xfId="1" applyFill="1" applyProtection="1">
      <protection hidden="1"/>
    </xf>
    <xf numFmtId="0" fontId="2" fillId="2" borderId="1" xfId="1" applyFill="1" applyBorder="1" applyProtection="1">
      <protection hidden="1"/>
    </xf>
    <xf numFmtId="0" fontId="2" fillId="2" borderId="2" xfId="1" applyFill="1" applyBorder="1" applyProtection="1">
      <protection hidden="1"/>
    </xf>
    <xf numFmtId="0" fontId="2" fillId="2" borderId="3" xfId="1" applyFill="1" applyBorder="1" applyProtection="1">
      <protection hidden="1"/>
    </xf>
    <xf numFmtId="0" fontId="2" fillId="3" borderId="1" xfId="1" applyFill="1" applyBorder="1" applyProtection="1">
      <protection hidden="1"/>
    </xf>
    <xf numFmtId="0" fontId="2" fillId="3" borderId="2" xfId="1" applyFill="1" applyBorder="1" applyProtection="1">
      <protection hidden="1"/>
    </xf>
    <xf numFmtId="0" fontId="2" fillId="3" borderId="3" xfId="1" applyFill="1" applyBorder="1" applyProtection="1">
      <protection hidden="1"/>
    </xf>
    <xf numFmtId="0" fontId="2" fillId="2" borderId="4" xfId="1" applyFill="1" applyBorder="1" applyProtection="1">
      <protection hidden="1"/>
    </xf>
    <xf numFmtId="0" fontId="2" fillId="2" borderId="5" xfId="1" applyFill="1" applyBorder="1" applyProtection="1">
      <protection hidden="1"/>
    </xf>
    <xf numFmtId="0" fontId="2" fillId="3" borderId="4" xfId="1" applyFill="1" applyBorder="1" applyProtection="1">
      <protection hidden="1"/>
    </xf>
    <xf numFmtId="0" fontId="2" fillId="3" borderId="0" xfId="1" applyFill="1" applyProtection="1">
      <protection hidden="1"/>
    </xf>
    <xf numFmtId="0" fontId="2" fillId="3" borderId="5" xfId="1" applyFill="1" applyBorder="1" applyProtection="1">
      <protection hidden="1"/>
    </xf>
    <xf numFmtId="0" fontId="2" fillId="2" borderId="4" xfId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horizontal="center" vertical="center"/>
      <protection hidden="1"/>
    </xf>
    <xf numFmtId="0" fontId="2" fillId="3" borderId="4" xfId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0" fontId="2" fillId="3" borderId="0" xfId="1" applyFill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horizontal="center" vertical="center"/>
      <protection hidden="1"/>
    </xf>
    <xf numFmtId="164" fontId="2" fillId="2" borderId="10" xfId="3" applyNumberFormat="1" applyFill="1" applyBorder="1" applyAlignment="1" applyProtection="1">
      <alignment horizontal="left" vertical="center" indent="1"/>
      <protection hidden="1"/>
    </xf>
    <xf numFmtId="164" fontId="2" fillId="2" borderId="11" xfId="3" applyNumberFormat="1" applyFill="1" applyBorder="1" applyAlignment="1" applyProtection="1">
      <alignment vertical="center"/>
      <protection hidden="1"/>
    </xf>
    <xf numFmtId="164" fontId="2" fillId="2" borderId="12" xfId="3" applyNumberForma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164" fontId="2" fillId="3" borderId="10" xfId="3" applyNumberFormat="1" applyFill="1" applyBorder="1" applyAlignment="1" applyProtection="1">
      <alignment horizontal="left" vertical="center" indent="1"/>
      <protection hidden="1"/>
    </xf>
    <xf numFmtId="164" fontId="2" fillId="3" borderId="11" xfId="3" applyNumberFormat="1" applyFill="1" applyBorder="1" applyAlignment="1" applyProtection="1">
      <alignment vertical="center"/>
      <protection hidden="1"/>
    </xf>
    <xf numFmtId="164" fontId="2" fillId="3" borderId="12" xfId="3" applyNumberForma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/>
    </xf>
    <xf numFmtId="164" fontId="2" fillId="2" borderId="15" xfId="3" applyNumberFormat="1" applyFill="1" applyBorder="1" applyAlignment="1" applyProtection="1">
      <alignment vertical="center"/>
      <protection locked="0"/>
    </xf>
    <xf numFmtId="164" fontId="2" fillId="2" borderId="14" xfId="3" applyNumberFormat="1" applyFill="1" applyBorder="1" applyAlignment="1" applyProtection="1">
      <alignment vertical="center"/>
      <protection locked="0"/>
    </xf>
    <xf numFmtId="165" fontId="2" fillId="2" borderId="15" xfId="3" applyNumberFormat="1" applyFill="1" applyBorder="1" applyAlignment="1" applyProtection="1">
      <alignment vertical="center"/>
      <protection hidden="1"/>
    </xf>
    <xf numFmtId="0" fontId="3" fillId="3" borderId="0" xfId="1" applyFont="1" applyFill="1" applyProtection="1">
      <protection hidden="1"/>
    </xf>
    <xf numFmtId="0" fontId="7" fillId="3" borderId="0" xfId="1" applyFont="1" applyFill="1" applyAlignment="1" applyProtection="1">
      <alignment vertical="center"/>
      <protection hidden="1"/>
    </xf>
    <xf numFmtId="164" fontId="2" fillId="4" borderId="15" xfId="3" applyNumberFormat="1" applyFill="1" applyBorder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 wrapText="1"/>
      <protection hidden="1"/>
    </xf>
    <xf numFmtId="164" fontId="2" fillId="2" borderId="16" xfId="3" applyNumberFormat="1" applyFill="1" applyBorder="1" applyAlignment="1" applyProtection="1">
      <alignment horizontal="left" vertical="center" indent="1"/>
      <protection hidden="1"/>
    </xf>
    <xf numFmtId="164" fontId="2" fillId="2" borderId="17" xfId="3" applyNumberFormat="1" applyFill="1" applyBorder="1" applyAlignment="1" applyProtection="1">
      <alignment vertical="center"/>
      <protection hidden="1"/>
    </xf>
    <xf numFmtId="164" fontId="2" fillId="2" borderId="18" xfId="3" applyNumberFormat="1" applyFill="1" applyBorder="1" applyAlignment="1" applyProtection="1">
      <alignment vertical="center"/>
      <protection hidden="1"/>
    </xf>
    <xf numFmtId="164" fontId="2" fillId="2" borderId="15" xfId="3" applyNumberFormat="1" applyFill="1" applyBorder="1" applyAlignment="1" applyProtection="1">
      <alignment vertical="center"/>
      <protection hidden="1"/>
    </xf>
    <xf numFmtId="164" fontId="2" fillId="2" borderId="19" xfId="3" applyNumberFormat="1" applyFill="1" applyBorder="1" applyAlignment="1" applyProtection="1">
      <alignment vertical="center"/>
      <protection hidden="1"/>
    </xf>
    <xf numFmtId="164" fontId="2" fillId="3" borderId="16" xfId="3" applyNumberFormat="1" applyFill="1" applyBorder="1" applyAlignment="1" applyProtection="1">
      <alignment horizontal="left" vertical="center" indent="1"/>
      <protection hidden="1"/>
    </xf>
    <xf numFmtId="164" fontId="2" fillId="3" borderId="17" xfId="3" applyNumberFormat="1" applyFill="1" applyBorder="1" applyAlignment="1" applyProtection="1">
      <alignment vertical="center"/>
      <protection hidden="1"/>
    </xf>
    <xf numFmtId="164" fontId="2" fillId="3" borderId="18" xfId="3" applyNumberFormat="1" applyFill="1" applyBorder="1" applyAlignment="1" applyProtection="1">
      <alignment vertical="center"/>
      <protection hidden="1"/>
    </xf>
    <xf numFmtId="164" fontId="2" fillId="3" borderId="15" xfId="3" applyNumberFormat="1" applyFill="1" applyBorder="1" applyAlignment="1" applyProtection="1">
      <alignment vertical="center"/>
      <protection hidden="1"/>
    </xf>
    <xf numFmtId="164" fontId="2" fillId="3" borderId="19" xfId="3" applyNumberFormat="1" applyFill="1" applyBorder="1" applyAlignment="1" applyProtection="1">
      <alignment vertical="center"/>
      <protection hidden="1"/>
    </xf>
    <xf numFmtId="164" fontId="2" fillId="5" borderId="15" xfId="3" applyNumberFormat="1" applyFill="1" applyBorder="1" applyAlignment="1" applyProtection="1">
      <alignment vertical="center"/>
      <protection hidden="1"/>
    </xf>
    <xf numFmtId="164" fontId="2" fillId="5" borderId="19" xfId="3" applyNumberFormat="1" applyFill="1" applyBorder="1" applyAlignment="1" applyProtection="1">
      <alignment vertical="center"/>
      <protection hidden="1"/>
    </xf>
    <xf numFmtId="166" fontId="2" fillId="2" borderId="15" xfId="3" applyNumberFormat="1" applyFill="1" applyBorder="1" applyAlignment="1" applyProtection="1">
      <alignment vertical="center"/>
      <protection hidden="1"/>
    </xf>
    <xf numFmtId="167" fontId="2" fillId="3" borderId="15" xfId="3" applyNumberFormat="1" applyFill="1" applyBorder="1" applyAlignment="1" applyProtection="1">
      <alignment vertical="center"/>
      <protection hidden="1"/>
    </xf>
    <xf numFmtId="167" fontId="2" fillId="3" borderId="19" xfId="3" applyNumberFormat="1" applyFill="1" applyBorder="1" applyAlignment="1" applyProtection="1">
      <alignment vertical="center"/>
      <protection hidden="1"/>
    </xf>
    <xf numFmtId="166" fontId="2" fillId="3" borderId="15" xfId="3" applyNumberFormat="1" applyFill="1" applyBorder="1" applyAlignment="1" applyProtection="1">
      <alignment vertical="center"/>
      <protection hidden="1"/>
    </xf>
    <xf numFmtId="166" fontId="2" fillId="3" borderId="19" xfId="3" applyNumberFormat="1" applyFill="1" applyBorder="1" applyAlignment="1" applyProtection="1">
      <alignment vertical="center"/>
      <protection hidden="1"/>
    </xf>
    <xf numFmtId="43" fontId="2" fillId="2" borderId="15" xfId="3" applyFill="1" applyBorder="1" applyAlignment="1" applyProtection="1">
      <alignment vertical="center"/>
      <protection hidden="1"/>
    </xf>
    <xf numFmtId="43" fontId="2" fillId="2" borderId="19" xfId="3" applyFill="1" applyBorder="1" applyAlignment="1" applyProtection="1">
      <alignment vertical="center"/>
      <protection hidden="1"/>
    </xf>
    <xf numFmtId="0" fontId="2" fillId="2" borderId="20" xfId="1" applyFill="1" applyBorder="1" applyAlignment="1" applyProtection="1">
      <alignment vertical="center"/>
      <protection hidden="1"/>
    </xf>
    <xf numFmtId="43" fontId="2" fillId="3" borderId="15" xfId="3" applyFill="1" applyBorder="1" applyAlignment="1" applyProtection="1">
      <alignment vertical="center"/>
      <protection hidden="1"/>
    </xf>
    <xf numFmtId="43" fontId="2" fillId="3" borderId="19" xfId="3" applyFill="1" applyBorder="1" applyAlignment="1" applyProtection="1">
      <alignment vertical="center"/>
      <protection hidden="1"/>
    </xf>
    <xf numFmtId="0" fontId="2" fillId="3" borderId="20" xfId="1" applyFill="1" applyBorder="1" applyAlignment="1" applyProtection="1">
      <alignment vertical="center"/>
      <protection hidden="1"/>
    </xf>
    <xf numFmtId="164" fontId="3" fillId="5" borderId="21" xfId="3" applyNumberFormat="1" applyFont="1" applyFill="1" applyBorder="1" applyAlignment="1" applyProtection="1">
      <alignment horizontal="left" vertical="center" indent="1"/>
      <protection hidden="1"/>
    </xf>
    <xf numFmtId="164" fontId="2" fillId="5" borderId="22" xfId="3" applyNumberFormat="1" applyFill="1" applyBorder="1" applyAlignment="1" applyProtection="1">
      <alignment vertical="center"/>
      <protection hidden="1"/>
    </xf>
    <xf numFmtId="164" fontId="2" fillId="5" borderId="23" xfId="3" applyNumberFormat="1" applyFill="1" applyBorder="1" applyAlignment="1" applyProtection="1">
      <alignment vertical="center"/>
      <protection hidden="1"/>
    </xf>
    <xf numFmtId="164" fontId="2" fillId="5" borderId="24" xfId="3" applyNumberFormat="1" applyFill="1" applyBorder="1" applyAlignment="1" applyProtection="1">
      <alignment vertical="center"/>
      <protection hidden="1"/>
    </xf>
    <xf numFmtId="164" fontId="3" fillId="2" borderId="22" xfId="3" applyNumberFormat="1" applyFont="1" applyFill="1" applyBorder="1" applyAlignment="1" applyProtection="1">
      <alignment vertical="center"/>
      <protection hidden="1"/>
    </xf>
    <xf numFmtId="164" fontId="3" fillId="3" borderId="22" xfId="3" applyNumberFormat="1" applyFon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wrapText="1"/>
      <protection hidden="1"/>
    </xf>
    <xf numFmtId="0" fontId="2" fillId="3" borderId="0" xfId="1" applyFill="1" applyAlignment="1" applyProtection="1">
      <alignment wrapText="1"/>
      <protection hidden="1"/>
    </xf>
    <xf numFmtId="0" fontId="2" fillId="2" borderId="4" xfId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3" fillId="2" borderId="27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vertical="center"/>
      <protection hidden="1"/>
    </xf>
    <xf numFmtId="0" fontId="2" fillId="3" borderId="4" xfId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horizontal="center" vertical="center"/>
      <protection hidden="1"/>
    </xf>
    <xf numFmtId="0" fontId="3" fillId="3" borderId="27" xfId="1" applyFont="1" applyFill="1" applyBorder="1" applyAlignment="1" applyProtection="1">
      <alignment horizontal="center" vertical="center"/>
      <protection hidden="1"/>
    </xf>
    <xf numFmtId="0" fontId="3" fillId="3" borderId="28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vertical="center"/>
      <protection hidden="1"/>
    </xf>
    <xf numFmtId="0" fontId="2" fillId="2" borderId="10" xfId="1" applyFill="1" applyBorder="1" applyAlignment="1" applyProtection="1">
      <alignment horizontal="left" vertical="center" indent="1"/>
      <protection hidden="1"/>
    </xf>
    <xf numFmtId="0" fontId="2" fillId="2" borderId="11" xfId="1" applyFill="1" applyBorder="1" applyAlignment="1" applyProtection="1">
      <alignment vertical="center"/>
      <protection hidden="1"/>
    </xf>
    <xf numFmtId="0" fontId="2" fillId="2" borderId="12" xfId="1" applyFill="1" applyBorder="1" applyAlignment="1" applyProtection="1">
      <alignment vertical="center"/>
      <protection hidden="1"/>
    </xf>
    <xf numFmtId="9" fontId="2" fillId="2" borderId="13" xfId="4" applyFill="1" applyBorder="1" applyAlignment="1" applyProtection="1">
      <alignment vertical="center"/>
      <protection hidden="1"/>
    </xf>
    <xf numFmtId="0" fontId="2" fillId="3" borderId="10" xfId="1" applyFill="1" applyBorder="1" applyAlignment="1" applyProtection="1">
      <alignment horizontal="left" vertical="center" indent="1"/>
      <protection hidden="1"/>
    </xf>
    <xf numFmtId="0" fontId="2" fillId="3" borderId="11" xfId="1" applyFill="1" applyBorder="1" applyAlignment="1" applyProtection="1">
      <alignment vertical="center"/>
      <protection hidden="1"/>
    </xf>
    <xf numFmtId="0" fontId="2" fillId="3" borderId="12" xfId="1" applyFill="1" applyBorder="1" applyAlignment="1" applyProtection="1">
      <alignment vertical="center"/>
      <protection hidden="1"/>
    </xf>
    <xf numFmtId="9" fontId="2" fillId="3" borderId="13" xfId="4" applyFill="1" applyBorder="1" applyAlignment="1" applyProtection="1">
      <alignment vertical="center"/>
      <protection hidden="1"/>
    </xf>
    <xf numFmtId="9" fontId="2" fillId="3" borderId="14" xfId="4" applyFill="1" applyBorder="1" applyAlignment="1" applyProtection="1">
      <alignment vertical="center"/>
      <protection hidden="1"/>
    </xf>
    <xf numFmtId="0" fontId="2" fillId="2" borderId="16" xfId="1" applyFill="1" applyBorder="1" applyAlignment="1" applyProtection="1">
      <alignment horizontal="left" vertical="center" indent="1"/>
      <protection hidden="1"/>
    </xf>
    <xf numFmtId="0" fontId="2" fillId="2" borderId="17" xfId="1" applyFill="1" applyBorder="1" applyAlignment="1" applyProtection="1">
      <alignment vertical="center"/>
      <protection hidden="1"/>
    </xf>
    <xf numFmtId="0" fontId="2" fillId="2" borderId="18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horizontal="left" vertical="center" indent="1"/>
      <protection hidden="1"/>
    </xf>
    <xf numFmtId="0" fontId="2" fillId="3" borderId="17" xfId="1" applyFill="1" applyBorder="1" applyAlignment="1" applyProtection="1">
      <alignment vertical="center"/>
      <protection hidden="1"/>
    </xf>
    <xf numFmtId="0" fontId="2" fillId="3" borderId="18" xfId="1" applyFill="1" applyBorder="1" applyAlignment="1" applyProtection="1">
      <alignment vertical="center"/>
      <protection hidden="1"/>
    </xf>
    <xf numFmtId="0" fontId="3" fillId="5" borderId="21" xfId="1" applyFont="1" applyFill="1" applyBorder="1" applyAlignment="1" applyProtection="1">
      <alignment horizontal="left" vertical="center" indent="1"/>
      <protection hidden="1"/>
    </xf>
    <xf numFmtId="0" fontId="2" fillId="5" borderId="22" xfId="1" applyFill="1" applyBorder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2" fillId="2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hidden="1"/>
    </xf>
    <xf numFmtId="0" fontId="4" fillId="3" borderId="0" xfId="1" applyFont="1" applyFill="1" applyProtection="1">
      <protection hidden="1"/>
    </xf>
    <xf numFmtId="0" fontId="2" fillId="3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locked="0"/>
    </xf>
    <xf numFmtId="0" fontId="2" fillId="2" borderId="20" xfId="1" applyFill="1" applyBorder="1" applyProtection="1">
      <protection hidden="1"/>
    </xf>
    <xf numFmtId="0" fontId="2" fillId="3" borderId="15" xfId="1" applyFill="1" applyBorder="1" applyAlignment="1" applyProtection="1">
      <alignment vertical="center"/>
      <protection hidden="1"/>
    </xf>
    <xf numFmtId="0" fontId="2" fillId="3" borderId="20" xfId="1" applyFill="1" applyBorder="1" applyProtection="1">
      <protection hidden="1"/>
    </xf>
    <xf numFmtId="0" fontId="3" fillId="5" borderId="29" xfId="1" applyFont="1" applyFill="1" applyBorder="1" applyAlignment="1" applyProtection="1">
      <alignment horizontal="left" vertical="center" indent="1"/>
      <protection hidden="1"/>
    </xf>
    <xf numFmtId="0" fontId="2" fillId="5" borderId="17" xfId="1" applyFill="1" applyBorder="1" applyAlignment="1" applyProtection="1">
      <alignment vertical="center"/>
      <protection hidden="1"/>
    </xf>
    <xf numFmtId="0" fontId="2" fillId="5" borderId="18" xfId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2" fillId="3" borderId="10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vertical="center"/>
      <protection hidden="1"/>
    </xf>
    <xf numFmtId="0" fontId="2" fillId="5" borderId="21" xfId="1" applyFill="1" applyBorder="1" applyAlignment="1" applyProtection="1">
      <alignment vertical="center"/>
      <protection hidden="1"/>
    </xf>
    <xf numFmtId="164" fontId="3" fillId="2" borderId="0" xfId="3" applyNumberFormat="1" applyFont="1" applyFill="1" applyAlignment="1" applyProtection="1">
      <alignment vertical="center"/>
      <protection hidden="1"/>
    </xf>
    <xf numFmtId="164" fontId="3" fillId="3" borderId="0" xfId="3" applyNumberFormat="1" applyFont="1" applyFill="1" applyAlignment="1" applyProtection="1">
      <alignment vertical="center"/>
      <protection hidden="1"/>
    </xf>
    <xf numFmtId="164" fontId="3" fillId="2" borderId="0" xfId="3" applyNumberFormat="1" applyFont="1" applyFill="1" applyProtection="1">
      <protection hidden="1"/>
    </xf>
    <xf numFmtId="164" fontId="3" fillId="3" borderId="0" xfId="3" applyNumberFormat="1" applyFont="1" applyFill="1" applyProtection="1">
      <protection hidden="1"/>
    </xf>
    <xf numFmtId="164" fontId="2" fillId="3" borderId="0" xfId="3" applyNumberFormat="1" applyFill="1" applyProtection="1">
      <protection hidden="1"/>
    </xf>
    <xf numFmtId="0" fontId="3" fillId="2" borderId="0" xfId="1" applyFont="1" applyFill="1" applyAlignment="1" applyProtection="1">
      <alignment horizontal="left" vertical="center" indent="1"/>
      <protection hidden="1"/>
    </xf>
    <xf numFmtId="164" fontId="2" fillId="2" borderId="0" xfId="3" applyNumberForma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left" vertical="center" indent="1"/>
      <protection hidden="1"/>
    </xf>
    <xf numFmtId="164" fontId="2" fillId="3" borderId="0" xfId="3" applyNumberFormat="1" applyFill="1" applyAlignment="1" applyProtection="1">
      <alignment vertical="center"/>
      <protection hidden="1"/>
    </xf>
    <xf numFmtId="0" fontId="3" fillId="2" borderId="0" xfId="2" applyFont="1" applyFill="1" applyProtection="1">
      <protection hidden="1"/>
    </xf>
    <xf numFmtId="0" fontId="9" fillId="2" borderId="0" xfId="2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left" vertical="center" indent="1"/>
      <protection hidden="1"/>
    </xf>
    <xf numFmtId="164" fontId="3" fillId="2" borderId="30" xfId="3" applyNumberFormat="1" applyFont="1" applyFill="1" applyBorder="1" applyAlignment="1" applyProtection="1">
      <alignment vertical="center"/>
      <protection hidden="1"/>
    </xf>
    <xf numFmtId="164" fontId="3" fillId="3" borderId="30" xfId="3" applyNumberFormat="1" applyFont="1" applyFill="1" applyBorder="1" applyAlignment="1" applyProtection="1">
      <alignment vertical="center"/>
      <protection hidden="1"/>
    </xf>
    <xf numFmtId="0" fontId="3" fillId="3" borderId="0" xfId="2" applyFont="1" applyFill="1"/>
    <xf numFmtId="0" fontId="2" fillId="2" borderId="26" xfId="1" applyFill="1" applyBorder="1" applyProtection="1">
      <protection hidden="1"/>
    </xf>
    <xf numFmtId="0" fontId="2" fillId="2" borderId="27" xfId="1" applyFill="1" applyBorder="1" applyProtection="1">
      <protection hidden="1"/>
    </xf>
    <xf numFmtId="0" fontId="2" fillId="2" borderId="28" xfId="1" applyFill="1" applyBorder="1" applyProtection="1">
      <protection hidden="1"/>
    </xf>
    <xf numFmtId="0" fontId="2" fillId="3" borderId="26" xfId="1" applyFill="1" applyBorder="1" applyProtection="1">
      <protection hidden="1"/>
    </xf>
    <xf numFmtId="0" fontId="2" fillId="3" borderId="27" xfId="1" applyFill="1" applyBorder="1" applyProtection="1">
      <protection hidden="1"/>
    </xf>
    <xf numFmtId="0" fontId="2" fillId="3" borderId="28" xfId="1" applyFill="1" applyBorder="1" applyProtection="1">
      <protection hidden="1"/>
    </xf>
    <xf numFmtId="0" fontId="2" fillId="0" borderId="0" xfId="1" applyProtection="1">
      <protection hidden="1"/>
    </xf>
    <xf numFmtId="0" fontId="3" fillId="0" borderId="0" xfId="1" applyFont="1" applyProtection="1">
      <protection hidden="1"/>
    </xf>
    <xf numFmtId="168" fontId="3" fillId="0" borderId="0" xfId="1" applyNumberFormat="1" applyFont="1" applyProtection="1">
      <protection hidden="1"/>
    </xf>
    <xf numFmtId="0" fontId="10" fillId="2" borderId="0" xfId="0" applyFont="1" applyFill="1" applyProtection="1">
      <protection hidden="1"/>
    </xf>
    <xf numFmtId="0" fontId="5" fillId="0" borderId="0" xfId="0" applyFont="1"/>
    <xf numFmtId="0" fontId="5" fillId="2" borderId="0" xfId="1" applyFont="1" applyFill="1" applyProtection="1">
      <protection hidden="1"/>
    </xf>
    <xf numFmtId="0" fontId="2" fillId="2" borderId="0" xfId="2" applyFill="1" applyProtection="1">
      <protection hidden="1"/>
    </xf>
    <xf numFmtId="0" fontId="2" fillId="0" borderId="0" xfId="2"/>
    <xf numFmtId="0" fontId="2" fillId="2" borderId="0" xfId="2" applyFill="1"/>
    <xf numFmtId="0" fontId="4" fillId="2" borderId="0" xfId="2" applyFont="1" applyFill="1" applyProtection="1">
      <protection locked="0" hidden="1"/>
    </xf>
    <xf numFmtId="0" fontId="2" fillId="2" borderId="0" xfId="2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31" xfId="2" applyFill="1" applyBorder="1" applyAlignment="1" applyProtection="1">
      <alignment horizontal="center" vertical="center"/>
      <protection locked="0" hidden="1"/>
    </xf>
    <xf numFmtId="0" fontId="2" fillId="2" borderId="32" xfId="2" applyFill="1" applyBorder="1" applyAlignment="1" applyProtection="1">
      <alignment horizontal="center" vertical="center"/>
      <protection locked="0" hidden="1"/>
    </xf>
    <xf numFmtId="0" fontId="2" fillId="2" borderId="33" xfId="2" applyFill="1" applyBorder="1" applyAlignment="1" applyProtection="1">
      <alignment horizontal="center" vertical="center"/>
      <protection locked="0" hidden="1"/>
    </xf>
    <xf numFmtId="0" fontId="2" fillId="2" borderId="0" xfId="2" applyFill="1" applyAlignment="1" applyProtection="1">
      <alignment horizontal="center" vertical="center"/>
      <protection locked="0" hidden="1"/>
    </xf>
    <xf numFmtId="0" fontId="2" fillId="2" borderId="31" xfId="2" applyFill="1" applyBorder="1" applyAlignment="1" applyProtection="1">
      <alignment horizontal="left" vertical="center" indent="2"/>
      <protection locked="0" hidden="1"/>
    </xf>
    <xf numFmtId="0" fontId="2" fillId="2" borderId="32" xfId="2" applyFill="1" applyBorder="1" applyAlignment="1" applyProtection="1">
      <alignment horizontal="left" vertical="center" indent="2"/>
      <protection locked="0" hidden="1"/>
    </xf>
    <xf numFmtId="164" fontId="2" fillId="2" borderId="33" xfId="3" applyNumberFormat="1" applyFill="1" applyBorder="1" applyAlignment="1" applyProtection="1">
      <alignment horizontal="center" vertical="center"/>
      <protection locked="0" hidden="1"/>
    </xf>
    <xf numFmtId="0" fontId="11" fillId="2" borderId="0" xfId="2" applyFont="1" applyFill="1" applyAlignment="1" applyProtection="1">
      <alignment horizontal="left" vertical="center" indent="1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2" borderId="31" xfId="2" applyFill="1" applyBorder="1" applyProtection="1">
      <protection locked="0" hidden="1"/>
    </xf>
    <xf numFmtId="0" fontId="2" fillId="2" borderId="32" xfId="2" applyFill="1" applyBorder="1" applyProtection="1">
      <protection locked="0" hidden="1"/>
    </xf>
    <xf numFmtId="0" fontId="2" fillId="2" borderId="10" xfId="1" applyFill="1" applyBorder="1" applyAlignment="1" applyProtection="1">
      <alignment vertical="center"/>
      <protection hidden="1"/>
    </xf>
    <xf numFmtId="0" fontId="3" fillId="3" borderId="10" xfId="1" applyFont="1" applyFill="1" applyBorder="1" applyAlignment="1" applyProtection="1">
      <alignment vertical="center" wrapText="1"/>
      <protection hidden="1"/>
    </xf>
    <xf numFmtId="0" fontId="3" fillId="3" borderId="11" xfId="1" applyFont="1" applyFill="1" applyBorder="1" applyAlignment="1" applyProtection="1">
      <alignment vertical="center" wrapText="1"/>
      <protection hidden="1"/>
    </xf>
    <xf numFmtId="0" fontId="3" fillId="3" borderId="25" xfId="1" applyFont="1" applyFill="1" applyBorder="1" applyAlignment="1" applyProtection="1">
      <alignment vertical="center" wrapText="1"/>
      <protection hidden="1"/>
    </xf>
    <xf numFmtId="0" fontId="3" fillId="2" borderId="6" xfId="1" applyFont="1" applyFill="1" applyBorder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vertical="center"/>
      <protection hidden="1"/>
    </xf>
    <xf numFmtId="0" fontId="3" fillId="3" borderId="6" xfId="1" applyFont="1" applyFill="1" applyBorder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vertical="center"/>
      <protection hidden="1"/>
    </xf>
    <xf numFmtId="164" fontId="5" fillId="2" borderId="16" xfId="3" applyNumberFormat="1" applyFont="1" applyFill="1" applyBorder="1" applyAlignment="1" applyProtection="1">
      <alignment vertical="center"/>
      <protection hidden="1"/>
    </xf>
    <xf numFmtId="164" fontId="5" fillId="2" borderId="17" xfId="3" applyNumberFormat="1" applyFont="1" applyFill="1" applyBorder="1" applyAlignment="1" applyProtection="1">
      <alignment vertical="center"/>
      <protection hidden="1"/>
    </xf>
    <xf numFmtId="164" fontId="5" fillId="2" borderId="18" xfId="3" applyNumberFormat="1" applyFont="1" applyFill="1" applyBorder="1" applyAlignment="1" applyProtection="1">
      <alignment vertical="center"/>
      <protection hidden="1"/>
    </xf>
    <xf numFmtId="164" fontId="6" fillId="3" borderId="16" xfId="3" applyNumberFormat="1" applyFont="1" applyFill="1" applyBorder="1" applyAlignment="1" applyProtection="1">
      <alignment vertical="center" wrapText="1"/>
      <protection hidden="1"/>
    </xf>
    <xf numFmtId="164" fontId="6" fillId="3" borderId="17" xfId="3" applyNumberFormat="1" applyFont="1" applyFill="1" applyBorder="1" applyAlignment="1" applyProtection="1">
      <alignment vertical="center" wrapText="1"/>
      <protection hidden="1"/>
    </xf>
    <xf numFmtId="164" fontId="6" fillId="3" borderId="18" xfId="3" applyNumberFormat="1" applyFont="1" applyFill="1" applyBorder="1" applyAlignment="1" applyProtection="1">
      <alignment vertical="center" wrapText="1"/>
      <protection hidden="1"/>
    </xf>
    <xf numFmtId="0" fontId="3" fillId="2" borderId="1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vertical="center"/>
      <protection hidden="1"/>
    </xf>
    <xf numFmtId="0" fontId="3" fillId="2" borderId="27" xfId="1" applyFont="1" applyFill="1" applyBorder="1" applyAlignment="1" applyProtection="1">
      <alignment vertical="center"/>
      <protection hidden="1"/>
    </xf>
    <xf numFmtId="0" fontId="3" fillId="2" borderId="28" xfId="1" applyFont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3" xfId="1" applyFont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vertical="center"/>
      <protection hidden="1"/>
    </xf>
    <xf numFmtId="0" fontId="3" fillId="3" borderId="27" xfId="1" applyFont="1" applyFill="1" applyBorder="1" applyAlignment="1" applyProtection="1">
      <alignment vertical="center"/>
      <protection hidden="1"/>
    </xf>
    <xf numFmtId="0" fontId="3" fillId="3" borderId="28" xfId="1" applyFont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protection hidden="1"/>
    </xf>
    <xf numFmtId="0" fontId="3" fillId="2" borderId="0" xfId="2" applyFont="1" applyFill="1" applyAlignment="1" applyProtection="1">
      <protection hidden="1"/>
    </xf>
    <xf numFmtId="0" fontId="3" fillId="2" borderId="0" xfId="2" applyFont="1" applyFill="1" applyAlignment="1"/>
    <xf numFmtId="0" fontId="3" fillId="2" borderId="4" xfId="1" applyFont="1" applyFill="1" applyBorder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center"/>
      <protection hidden="1"/>
    </xf>
    <xf numFmtId="0" fontId="3" fillId="2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/>
      <protection hidden="1"/>
    </xf>
    <xf numFmtId="0" fontId="3" fillId="3" borderId="0" xfId="1" applyFont="1" applyFill="1" applyBorder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 wrapText="1"/>
      <protection hidden="1"/>
    </xf>
    <xf numFmtId="0" fontId="3" fillId="3" borderId="0" xfId="1" applyFont="1" applyFill="1" applyBorder="1" applyAlignment="1" applyProtection="1">
      <alignment vertical="center" wrapText="1"/>
      <protection hidden="1"/>
    </xf>
    <xf numFmtId="0" fontId="3" fillId="3" borderId="5" xfId="1" applyFont="1" applyFill="1" applyBorder="1" applyAlignment="1" applyProtection="1">
      <alignment vertical="center" wrapText="1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3" fillId="2" borderId="3" xfId="1" applyFont="1" applyFill="1" applyBorder="1" applyAlignment="1" applyProtection="1">
      <alignment vertical="center" wrapText="1"/>
      <protection hidden="1"/>
    </xf>
    <xf numFmtId="0" fontId="3" fillId="2" borderId="27" xfId="1" applyFont="1" applyFill="1" applyBorder="1" applyAlignment="1" applyProtection="1">
      <alignment vertical="center" wrapText="1"/>
      <protection hidden="1"/>
    </xf>
    <xf numFmtId="0" fontId="3" fillId="2" borderId="28" xfId="1" applyFont="1" applyFill="1" applyBorder="1" applyAlignment="1" applyProtection="1">
      <alignment vertical="center" wrapText="1"/>
      <protection hidden="1"/>
    </xf>
    <xf numFmtId="164" fontId="2" fillId="2" borderId="35" xfId="3" applyNumberFormat="1" applyFill="1" applyBorder="1" applyAlignment="1" applyProtection="1">
      <alignment horizontal="center" vertical="center"/>
      <protection locked="0" hidden="1"/>
    </xf>
    <xf numFmtId="164" fontId="2" fillId="2" borderId="0" xfId="2" applyNumberFormat="1" applyFill="1" applyBorder="1" applyProtection="1">
      <protection locked="0" hidden="1"/>
    </xf>
    <xf numFmtId="0" fontId="2" fillId="6" borderId="0" xfId="1" applyFill="1" applyProtection="1">
      <protection hidden="1"/>
    </xf>
    <xf numFmtId="0" fontId="3" fillId="3" borderId="10" xfId="1" applyFont="1" applyFill="1" applyBorder="1" applyAlignment="1" applyProtection="1">
      <alignment vertical="center"/>
      <protection hidden="1"/>
    </xf>
    <xf numFmtId="0" fontId="2" fillId="7" borderId="34" xfId="1" applyFill="1" applyBorder="1" applyAlignment="1" applyProtection="1">
      <alignment horizontal="center"/>
      <protection hidden="1"/>
    </xf>
    <xf numFmtId="169" fontId="2" fillId="7" borderId="36" xfId="1" applyNumberFormat="1" applyFill="1" applyBorder="1" applyAlignment="1" applyProtection="1">
      <alignment horizontal="center"/>
      <protection hidden="1"/>
    </xf>
    <xf numFmtId="0" fontId="2" fillId="7" borderId="37" xfId="1" applyFill="1" applyBorder="1" applyAlignment="1" applyProtection="1">
      <alignment horizontal="center"/>
      <protection hidden="1"/>
    </xf>
    <xf numFmtId="0" fontId="12" fillId="2" borderId="0" xfId="1" applyFont="1" applyFill="1" applyProtection="1">
      <protection hidden="1"/>
    </xf>
    <xf numFmtId="0" fontId="13" fillId="6" borderId="0" xfId="1" applyFont="1" applyFill="1" applyProtection="1">
      <protection hidden="1"/>
    </xf>
    <xf numFmtId="0" fontId="14" fillId="6" borderId="0" xfId="1" applyFont="1" applyFill="1" applyProtection="1">
      <protection hidden="1"/>
    </xf>
    <xf numFmtId="0" fontId="14" fillId="2" borderId="0" xfId="1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1" applyFont="1" applyFill="1" applyProtection="1">
      <protection hidden="1"/>
    </xf>
    <xf numFmtId="0" fontId="2" fillId="2" borderId="0" xfId="1" applyFill="1" applyBorder="1" applyProtection="1">
      <protection hidden="1"/>
    </xf>
    <xf numFmtId="0" fontId="13" fillId="0" borderId="0" xfId="1" applyFont="1" applyProtection="1">
      <protection hidden="1"/>
    </xf>
    <xf numFmtId="0" fontId="13" fillId="6" borderId="9" xfId="1" applyFont="1" applyFill="1" applyBorder="1" applyProtection="1">
      <protection locked="0" hidden="1"/>
    </xf>
    <xf numFmtId="0" fontId="0" fillId="0" borderId="0" xfId="0" applyBorder="1"/>
    <xf numFmtId="0" fontId="2" fillId="2" borderId="0" xfId="0" applyFont="1" applyFill="1" applyBorder="1" applyProtection="1">
      <protection locked="0" hidden="1"/>
    </xf>
    <xf numFmtId="0" fontId="15" fillId="6" borderId="0" xfId="1" applyFont="1" applyFill="1" applyProtection="1">
      <protection hidden="1"/>
    </xf>
    <xf numFmtId="0" fontId="15" fillId="0" borderId="0" xfId="1" applyFont="1" applyFill="1" applyProtection="1">
      <protection hidden="1"/>
    </xf>
    <xf numFmtId="164" fontId="6" fillId="3" borderId="17" xfId="3" applyNumberFormat="1" applyFont="1" applyFill="1" applyBorder="1" applyAlignment="1" applyProtection="1">
      <alignment vertical="center"/>
      <protection hidden="1"/>
    </xf>
    <xf numFmtId="164" fontId="6" fillId="3" borderId="18" xfId="3" applyNumberFormat="1" applyFont="1" applyFill="1" applyBorder="1" applyAlignment="1" applyProtection="1">
      <alignment vertical="center"/>
      <protection hidden="1"/>
    </xf>
    <xf numFmtId="164" fontId="5" fillId="3" borderId="16" xfId="3" applyNumberFormat="1" applyFon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 hidden="1"/>
    </xf>
    <xf numFmtId="165" fontId="2" fillId="2" borderId="15" xfId="3" applyNumberFormat="1" applyFill="1" applyBorder="1" applyAlignment="1" applyProtection="1">
      <alignment vertical="center"/>
      <protection locked="0" hidden="1"/>
    </xf>
    <xf numFmtId="164" fontId="2" fillId="2" borderId="15" xfId="3" applyNumberFormat="1" applyFill="1" applyBorder="1" applyAlignment="1" applyProtection="1">
      <alignment vertical="center"/>
      <protection locked="0" hidden="1"/>
    </xf>
  </cellXfs>
  <cellStyles count="5">
    <cellStyle name="Comma 2" xfId="3" xr:uid="{931A56DE-17E7-493E-A862-108585D73F89}"/>
    <cellStyle name="Normal" xfId="0" builtinId="0"/>
    <cellStyle name="Normal 14" xfId="2" xr:uid="{59655626-99FD-4A4F-89BB-D93E9B929DD7}"/>
    <cellStyle name="Normal 2 2" xfId="1" xr:uid="{4C3CA6BF-B530-4730-ADB8-85D811F6F52D}"/>
    <cellStyle name="Percent 2" xfId="4" xr:uid="{1353AE2F-CB5F-4F3C-9971-27E010574E4B}"/>
  </cellStyles>
  <dxfs count="2">
    <dxf>
      <font>
        <color rgb="FFFFFFCC"/>
        <name val="Cambria"/>
        <scheme val="none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B5F4-F767-4B11-87E9-959AAA5F2AAE}">
  <sheetPr codeName="Sheet1"/>
  <dimension ref="A1:AQ642"/>
  <sheetViews>
    <sheetView workbookViewId="0">
      <selection activeCell="A28" sqref="A28"/>
    </sheetView>
  </sheetViews>
  <sheetFormatPr defaultRowHeight="14.5" x14ac:dyDescent="0.35"/>
  <cols>
    <col min="1" max="1" width="67.26953125" bestFit="1" customWidth="1"/>
    <col min="2" max="2" width="20.453125" bestFit="1" customWidth="1"/>
    <col min="3" max="3" width="7.1796875" bestFit="1" customWidth="1"/>
    <col min="4" max="4" width="9.453125" bestFit="1" customWidth="1"/>
    <col min="5" max="5" width="8.7265625" bestFit="1" customWidth="1"/>
    <col min="6" max="6" width="9.26953125" bestFit="1" customWidth="1"/>
    <col min="7" max="7" width="11.453125" bestFit="1" customWidth="1"/>
    <col min="8" max="8" width="10.7265625" bestFit="1" customWidth="1"/>
    <col min="9" max="9" width="10.453125" bestFit="1" customWidth="1"/>
    <col min="10" max="10" width="12.1796875" bestFit="1" customWidth="1"/>
    <col min="11" max="11" width="11.453125" bestFit="1" customWidth="1"/>
    <col min="12" max="12" width="11.1796875" bestFit="1" customWidth="1"/>
    <col min="13" max="13" width="8.1796875" bestFit="1" customWidth="1"/>
    <col min="14" max="14" width="7.453125" bestFit="1" customWidth="1"/>
    <col min="15" max="15" width="7.1796875" bestFit="1" customWidth="1"/>
    <col min="16" max="16" width="16.1796875" bestFit="1" customWidth="1"/>
    <col min="17" max="21" width="12.7265625" bestFit="1" customWidth="1"/>
    <col min="22" max="22" width="10.1796875" bestFit="1" customWidth="1"/>
    <col min="23" max="23" width="11.453125" bestFit="1" customWidth="1"/>
    <col min="24" max="25" width="10.453125" bestFit="1" customWidth="1"/>
    <col min="26" max="26" width="23.54296875" bestFit="1" customWidth="1"/>
    <col min="27" max="27" width="5.54296875" bestFit="1" customWidth="1"/>
    <col min="28" max="28" width="8.453125" bestFit="1" customWidth="1"/>
    <col min="29" max="29" width="7.7265625" bestFit="1" customWidth="1"/>
    <col min="30" max="30" width="7.453125" bestFit="1" customWidth="1"/>
    <col min="31" max="31" width="41.26953125" bestFit="1" customWidth="1"/>
    <col min="32" max="34" width="12.7265625" bestFit="1" customWidth="1"/>
    <col min="35" max="35" width="8.26953125" bestFit="1" customWidth="1"/>
    <col min="36" max="36" width="6.1796875" bestFit="1" customWidth="1"/>
    <col min="37" max="37" width="12.7265625" bestFit="1" customWidth="1"/>
    <col min="38" max="38" width="44.81640625" bestFit="1" customWidth="1"/>
    <col min="39" max="39" width="68.7265625" bestFit="1" customWidth="1"/>
  </cols>
  <sheetData>
    <row r="1" spans="1:35" ht="18.5" x14ac:dyDescent="0.45">
      <c r="A1" s="1" t="s">
        <v>262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</row>
    <row r="2" spans="1:3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</row>
    <row r="3" spans="1:35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</row>
    <row r="4" spans="1:35" x14ac:dyDescent="0.35">
      <c r="A4" t="s">
        <v>35</v>
      </c>
      <c r="B4" t="s">
        <v>36</v>
      </c>
      <c r="C4">
        <v>1000</v>
      </c>
    </row>
    <row r="5" spans="1:35" x14ac:dyDescent="0.35">
      <c r="A5" t="s">
        <v>37</v>
      </c>
      <c r="B5" t="s">
        <v>36</v>
      </c>
      <c r="C5">
        <v>1001</v>
      </c>
    </row>
    <row r="6" spans="1:35" x14ac:dyDescent="0.35">
      <c r="A6" t="s">
        <v>38</v>
      </c>
      <c r="B6" t="s">
        <v>36</v>
      </c>
      <c r="C6">
        <v>1002</v>
      </c>
    </row>
    <row r="7" spans="1:35" x14ac:dyDescent="0.35">
      <c r="A7" t="s">
        <v>39</v>
      </c>
      <c r="B7" t="s">
        <v>36</v>
      </c>
      <c r="C7">
        <v>1006</v>
      </c>
    </row>
    <row r="8" spans="1:35" x14ac:dyDescent="0.35">
      <c r="A8" t="s">
        <v>40</v>
      </c>
      <c r="B8" t="s">
        <v>36</v>
      </c>
      <c r="C8">
        <v>1008</v>
      </c>
    </row>
    <row r="9" spans="1:35" x14ac:dyDescent="0.35">
      <c r="A9" t="s">
        <v>41</v>
      </c>
      <c r="B9" t="s">
        <v>36</v>
      </c>
      <c r="C9">
        <v>1009</v>
      </c>
    </row>
    <row r="10" spans="1:35" x14ac:dyDescent="0.35">
      <c r="A10" t="s">
        <v>42</v>
      </c>
      <c r="B10" t="s">
        <v>36</v>
      </c>
      <c r="C10">
        <v>1010</v>
      </c>
    </row>
    <row r="11" spans="1:35" x14ac:dyDescent="0.35">
      <c r="A11" t="s">
        <v>43</v>
      </c>
      <c r="B11" t="s">
        <v>36</v>
      </c>
      <c r="C11">
        <v>1012</v>
      </c>
    </row>
    <row r="12" spans="1:35" x14ac:dyDescent="0.35">
      <c r="A12" t="s">
        <v>44</v>
      </c>
      <c r="B12" t="s">
        <v>36</v>
      </c>
      <c r="C12">
        <v>1014</v>
      </c>
    </row>
    <row r="13" spans="1:35" x14ac:dyDescent="0.35">
      <c r="A13" t="s">
        <v>45</v>
      </c>
      <c r="B13" t="s">
        <v>36</v>
      </c>
      <c r="C13">
        <v>1015</v>
      </c>
    </row>
    <row r="14" spans="1:35" x14ac:dyDescent="0.35">
      <c r="A14" t="s">
        <v>46</v>
      </c>
      <c r="B14" t="s">
        <v>36</v>
      </c>
      <c r="C14">
        <v>1016</v>
      </c>
    </row>
    <row r="15" spans="1:35" x14ac:dyDescent="0.35">
      <c r="A15" t="s">
        <v>47</v>
      </c>
      <c r="B15" t="s">
        <v>36</v>
      </c>
      <c r="C15">
        <v>1017</v>
      </c>
    </row>
    <row r="16" spans="1:35" x14ac:dyDescent="0.35">
      <c r="A16" t="s">
        <v>48</v>
      </c>
      <c r="B16" t="s">
        <v>36</v>
      </c>
      <c r="C16">
        <v>1018</v>
      </c>
    </row>
    <row r="17" spans="1:43" x14ac:dyDescent="0.35">
      <c r="A17" t="s">
        <v>49</v>
      </c>
      <c r="B17" t="s">
        <v>36</v>
      </c>
      <c r="C17">
        <v>1019</v>
      </c>
    </row>
    <row r="18" spans="1:43" x14ac:dyDescent="0.35">
      <c r="A18" t="s">
        <v>50</v>
      </c>
      <c r="B18" t="s">
        <v>36</v>
      </c>
      <c r="C18">
        <v>1020</v>
      </c>
    </row>
    <row r="19" spans="1:43" x14ac:dyDescent="0.35">
      <c r="A19" t="s">
        <v>51</v>
      </c>
      <c r="B19" t="s">
        <v>36</v>
      </c>
      <c r="C19">
        <v>1021</v>
      </c>
    </row>
    <row r="20" spans="1:43" x14ac:dyDescent="0.35">
      <c r="A20" t="s">
        <v>52</v>
      </c>
      <c r="B20" t="s">
        <v>36</v>
      </c>
      <c r="C20">
        <v>1022</v>
      </c>
    </row>
    <row r="21" spans="1:43" x14ac:dyDescent="0.35">
      <c r="A21" t="s">
        <v>53</v>
      </c>
      <c r="B21" t="s">
        <v>36</v>
      </c>
      <c r="C21">
        <v>1023</v>
      </c>
    </row>
    <row r="22" spans="1:43" x14ac:dyDescent="0.35">
      <c r="A22" t="s">
        <v>54</v>
      </c>
      <c r="B22" t="s">
        <v>36</v>
      </c>
      <c r="C22">
        <v>1024</v>
      </c>
    </row>
    <row r="23" spans="1:43" x14ac:dyDescent="0.35">
      <c r="A23" t="s">
        <v>55</v>
      </c>
      <c r="B23" t="s">
        <v>36</v>
      </c>
      <c r="C23">
        <v>1025</v>
      </c>
    </row>
    <row r="24" spans="1:43" x14ac:dyDescent="0.35">
      <c r="A24" t="s">
        <v>56</v>
      </c>
      <c r="B24" t="s">
        <v>36</v>
      </c>
      <c r="C24">
        <v>1026</v>
      </c>
    </row>
    <row r="25" spans="1:43" x14ac:dyDescent="0.35">
      <c r="A25" t="s">
        <v>57</v>
      </c>
      <c r="B25" t="s">
        <v>36</v>
      </c>
      <c r="C25">
        <v>1027</v>
      </c>
    </row>
    <row r="26" spans="1:43" x14ac:dyDescent="0.35">
      <c r="A26" t="s">
        <v>58</v>
      </c>
      <c r="B26" t="s">
        <v>36</v>
      </c>
      <c r="C26">
        <v>1028</v>
      </c>
    </row>
    <row r="27" spans="1:43" x14ac:dyDescent="0.35">
      <c r="A27" t="s">
        <v>59</v>
      </c>
      <c r="B27" t="s">
        <v>36</v>
      </c>
      <c r="C27">
        <v>1038</v>
      </c>
    </row>
    <row r="28" spans="1:43" x14ac:dyDescent="0.35">
      <c r="A28" t="s">
        <v>60</v>
      </c>
      <c r="B28" t="s">
        <v>36</v>
      </c>
      <c r="C28">
        <v>1048</v>
      </c>
    </row>
    <row r="29" spans="1:43" x14ac:dyDescent="0.35">
      <c r="A29" t="s">
        <v>61</v>
      </c>
      <c r="B29" t="s">
        <v>36</v>
      </c>
      <c r="C29">
        <v>1049</v>
      </c>
    </row>
    <row r="30" spans="1:43" x14ac:dyDescent="0.35">
      <c r="A30" t="s">
        <v>62</v>
      </c>
      <c r="B30" t="s">
        <v>36</v>
      </c>
      <c r="C30">
        <v>1802</v>
      </c>
    </row>
    <row r="31" spans="1:43" x14ac:dyDescent="0.35"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</row>
    <row r="32" spans="1:43" x14ac:dyDescent="0.35">
      <c r="A32" t="s">
        <v>63</v>
      </c>
      <c r="B32" t="s">
        <v>64</v>
      </c>
      <c r="C32">
        <v>2171</v>
      </c>
    </row>
    <row r="33" spans="1:3" x14ac:dyDescent="0.35">
      <c r="A33" t="s">
        <v>65</v>
      </c>
      <c r="B33" t="s">
        <v>64</v>
      </c>
      <c r="C33">
        <v>2003</v>
      </c>
    </row>
    <row r="34" spans="1:3" x14ac:dyDescent="0.35">
      <c r="A34" t="s">
        <v>66</v>
      </c>
      <c r="B34" t="s">
        <v>67</v>
      </c>
      <c r="C34">
        <v>2004</v>
      </c>
    </row>
    <row r="35" spans="1:3" x14ac:dyDescent="0.35">
      <c r="A35" t="s">
        <v>68</v>
      </c>
      <c r="B35" t="s">
        <v>67</v>
      </c>
      <c r="C35">
        <v>2005</v>
      </c>
    </row>
    <row r="36" spans="1:3" x14ac:dyDescent="0.35">
      <c r="A36" t="s">
        <v>69</v>
      </c>
      <c r="B36" t="s">
        <v>67</v>
      </c>
      <c r="C36">
        <v>2008</v>
      </c>
    </row>
    <row r="37" spans="1:3" x14ac:dyDescent="0.35">
      <c r="A37" t="s">
        <v>70</v>
      </c>
      <c r="B37" t="s">
        <v>67</v>
      </c>
      <c r="C37">
        <v>2011</v>
      </c>
    </row>
    <row r="38" spans="1:3" x14ac:dyDescent="0.35">
      <c r="A38" t="s">
        <v>71</v>
      </c>
      <c r="B38" t="s">
        <v>67</v>
      </c>
      <c r="C38">
        <v>2014</v>
      </c>
    </row>
    <row r="39" spans="1:3" x14ac:dyDescent="0.35">
      <c r="A39" t="s">
        <v>72</v>
      </c>
      <c r="B39" t="s">
        <v>67</v>
      </c>
      <c r="C39">
        <v>2015</v>
      </c>
    </row>
    <row r="40" spans="1:3" x14ac:dyDescent="0.35">
      <c r="A40" t="s">
        <v>73</v>
      </c>
      <c r="B40" t="s">
        <v>67</v>
      </c>
      <c r="C40">
        <v>2018</v>
      </c>
    </row>
    <row r="41" spans="1:3" x14ac:dyDescent="0.35">
      <c r="A41" t="s">
        <v>74</v>
      </c>
      <c r="B41" t="s">
        <v>64</v>
      </c>
      <c r="C41">
        <v>2020</v>
      </c>
    </row>
    <row r="42" spans="1:3" x14ac:dyDescent="0.35">
      <c r="A42" t="s">
        <v>75</v>
      </c>
      <c r="B42" t="s">
        <v>67</v>
      </c>
      <c r="C42">
        <v>2021</v>
      </c>
    </row>
    <row r="43" spans="1:3" x14ac:dyDescent="0.35">
      <c r="A43" t="s">
        <v>76</v>
      </c>
      <c r="B43" t="s">
        <v>67</v>
      </c>
      <c r="C43">
        <v>2025</v>
      </c>
    </row>
    <row r="44" spans="1:3" x14ac:dyDescent="0.35">
      <c r="A44" t="s">
        <v>77</v>
      </c>
      <c r="B44" t="s">
        <v>67</v>
      </c>
      <c r="C44">
        <v>2204</v>
      </c>
    </row>
    <row r="45" spans="1:3" x14ac:dyDescent="0.35">
      <c r="A45" t="s">
        <v>78</v>
      </c>
      <c r="B45" t="s">
        <v>67</v>
      </c>
      <c r="C45">
        <v>2030</v>
      </c>
    </row>
    <row r="46" spans="1:3" x14ac:dyDescent="0.35">
      <c r="A46" t="s">
        <v>79</v>
      </c>
      <c r="B46" t="s">
        <v>64</v>
      </c>
      <c r="C46">
        <v>2196</v>
      </c>
    </row>
    <row r="47" spans="1:3" x14ac:dyDescent="0.35">
      <c r="A47" t="s">
        <v>80</v>
      </c>
      <c r="B47" t="s">
        <v>64</v>
      </c>
      <c r="C47">
        <v>2036</v>
      </c>
    </row>
    <row r="48" spans="1:3" x14ac:dyDescent="0.35">
      <c r="A48" t="s">
        <v>81</v>
      </c>
      <c r="B48" t="s">
        <v>64</v>
      </c>
      <c r="C48">
        <v>2037</v>
      </c>
    </row>
    <row r="49" spans="1:3" x14ac:dyDescent="0.35">
      <c r="A49" t="s">
        <v>82</v>
      </c>
      <c r="B49" t="s">
        <v>64</v>
      </c>
      <c r="C49">
        <v>2038</v>
      </c>
    </row>
    <row r="50" spans="1:3" x14ac:dyDescent="0.35">
      <c r="A50" t="s">
        <v>83</v>
      </c>
      <c r="B50" t="s">
        <v>64</v>
      </c>
      <c r="C50">
        <v>2039</v>
      </c>
    </row>
    <row r="51" spans="1:3" x14ac:dyDescent="0.35">
      <c r="A51" t="s">
        <v>84</v>
      </c>
      <c r="B51" t="s">
        <v>67</v>
      </c>
      <c r="C51">
        <v>2040</v>
      </c>
    </row>
    <row r="52" spans="1:3" x14ac:dyDescent="0.35">
      <c r="A52" t="s">
        <v>85</v>
      </c>
      <c r="B52" t="s">
        <v>86</v>
      </c>
      <c r="C52">
        <v>4001</v>
      </c>
    </row>
    <row r="53" spans="1:3" x14ac:dyDescent="0.35">
      <c r="A53" t="s">
        <v>88</v>
      </c>
      <c r="B53" t="s">
        <v>89</v>
      </c>
      <c r="C53">
        <v>2048</v>
      </c>
    </row>
    <row r="54" spans="1:3" x14ac:dyDescent="0.35">
      <c r="A54" t="s">
        <v>90</v>
      </c>
      <c r="B54" t="s">
        <v>67</v>
      </c>
      <c r="C54">
        <v>2054</v>
      </c>
    </row>
    <row r="55" spans="1:3" x14ac:dyDescent="0.35">
      <c r="A55" t="s">
        <v>91</v>
      </c>
      <c r="B55" t="s">
        <v>67</v>
      </c>
      <c r="C55">
        <v>2055</v>
      </c>
    </row>
    <row r="56" spans="1:3" x14ac:dyDescent="0.35">
      <c r="A56" t="s">
        <v>92</v>
      </c>
      <c r="B56" t="s">
        <v>64</v>
      </c>
      <c r="C56">
        <v>2056</v>
      </c>
    </row>
    <row r="57" spans="1:3" x14ac:dyDescent="0.35">
      <c r="A57" t="s">
        <v>93</v>
      </c>
      <c r="B57" t="s">
        <v>64</v>
      </c>
      <c r="C57">
        <v>2057</v>
      </c>
    </row>
    <row r="58" spans="1:3" x14ac:dyDescent="0.35">
      <c r="A58" t="s">
        <v>94</v>
      </c>
      <c r="B58" t="s">
        <v>64</v>
      </c>
      <c r="C58">
        <v>2058</v>
      </c>
    </row>
    <row r="59" spans="1:3" x14ac:dyDescent="0.35">
      <c r="A59" t="s">
        <v>95</v>
      </c>
      <c r="B59" t="s">
        <v>64</v>
      </c>
      <c r="C59">
        <v>2059</v>
      </c>
    </row>
    <row r="60" spans="1:3" x14ac:dyDescent="0.35">
      <c r="A60" t="s">
        <v>96</v>
      </c>
      <c r="B60" t="s">
        <v>64</v>
      </c>
      <c r="C60">
        <v>2060</v>
      </c>
    </row>
    <row r="61" spans="1:3" x14ac:dyDescent="0.35">
      <c r="A61" t="s">
        <v>97</v>
      </c>
      <c r="B61" t="s">
        <v>67</v>
      </c>
      <c r="C61">
        <v>2062</v>
      </c>
    </row>
    <row r="62" spans="1:3" x14ac:dyDescent="0.35">
      <c r="A62" t="s">
        <v>98</v>
      </c>
      <c r="B62" t="s">
        <v>67</v>
      </c>
      <c r="C62">
        <v>2063</v>
      </c>
    </row>
    <row r="63" spans="1:3" x14ac:dyDescent="0.35">
      <c r="A63" t="s">
        <v>99</v>
      </c>
      <c r="B63" t="s">
        <v>64</v>
      </c>
      <c r="C63">
        <v>2064</v>
      </c>
    </row>
    <row r="64" spans="1:3" x14ac:dyDescent="0.35">
      <c r="A64" t="s">
        <v>100</v>
      </c>
      <c r="B64" t="s">
        <v>64</v>
      </c>
      <c r="C64">
        <v>2065</v>
      </c>
    </row>
    <row r="65" spans="1:3" x14ac:dyDescent="0.35">
      <c r="A65" t="s">
        <v>101</v>
      </c>
      <c r="B65" t="s">
        <v>67</v>
      </c>
      <c r="C65">
        <v>2067</v>
      </c>
    </row>
    <row r="66" spans="1:3" x14ac:dyDescent="0.35">
      <c r="A66" t="s">
        <v>102</v>
      </c>
      <c r="B66" t="s">
        <v>64</v>
      </c>
      <c r="C66">
        <v>2068</v>
      </c>
    </row>
    <row r="67" spans="1:3" x14ac:dyDescent="0.35">
      <c r="A67" t="s">
        <v>103</v>
      </c>
      <c r="B67" t="s">
        <v>64</v>
      </c>
      <c r="C67">
        <v>2070</v>
      </c>
    </row>
    <row r="68" spans="1:3" x14ac:dyDescent="0.35">
      <c r="A68" t="s">
        <v>104</v>
      </c>
      <c r="B68" t="s">
        <v>64</v>
      </c>
      <c r="C68">
        <v>2072</v>
      </c>
    </row>
    <row r="69" spans="1:3" x14ac:dyDescent="0.35">
      <c r="A69" t="s">
        <v>105</v>
      </c>
      <c r="B69" t="s">
        <v>64</v>
      </c>
      <c r="C69">
        <v>2073</v>
      </c>
    </row>
    <row r="70" spans="1:3" x14ac:dyDescent="0.35">
      <c r="A70" t="s">
        <v>106</v>
      </c>
      <c r="B70" t="s">
        <v>67</v>
      </c>
      <c r="C70">
        <v>2081</v>
      </c>
    </row>
    <row r="71" spans="1:3" x14ac:dyDescent="0.35">
      <c r="A71" t="s">
        <v>107</v>
      </c>
      <c r="B71" t="s">
        <v>64</v>
      </c>
      <c r="C71">
        <v>2082</v>
      </c>
    </row>
    <row r="72" spans="1:3" x14ac:dyDescent="0.35">
      <c r="A72" t="s">
        <v>108</v>
      </c>
      <c r="B72" t="s">
        <v>64</v>
      </c>
      <c r="C72">
        <v>2086</v>
      </c>
    </row>
    <row r="73" spans="1:3" x14ac:dyDescent="0.35">
      <c r="A73" t="s">
        <v>109</v>
      </c>
      <c r="B73" t="s">
        <v>67</v>
      </c>
      <c r="C73">
        <v>2087</v>
      </c>
    </row>
    <row r="74" spans="1:3" x14ac:dyDescent="0.35">
      <c r="A74" t="s">
        <v>111</v>
      </c>
      <c r="B74" t="s">
        <v>67</v>
      </c>
      <c r="C74">
        <v>2091</v>
      </c>
    </row>
    <row r="75" spans="1:3" x14ac:dyDescent="0.35">
      <c r="A75" t="s">
        <v>113</v>
      </c>
      <c r="B75" t="s">
        <v>67</v>
      </c>
      <c r="C75">
        <v>2093</v>
      </c>
    </row>
    <row r="76" spans="1:3" x14ac:dyDescent="0.35">
      <c r="A76" t="s">
        <v>114</v>
      </c>
      <c r="B76" t="s">
        <v>64</v>
      </c>
      <c r="C76">
        <v>2096</v>
      </c>
    </row>
    <row r="77" spans="1:3" x14ac:dyDescent="0.35">
      <c r="A77" t="s">
        <v>115</v>
      </c>
      <c r="B77" t="s">
        <v>67</v>
      </c>
      <c r="C77">
        <v>2097</v>
      </c>
    </row>
    <row r="78" spans="1:3" x14ac:dyDescent="0.35">
      <c r="A78" t="s">
        <v>116</v>
      </c>
      <c r="B78" t="s">
        <v>64</v>
      </c>
      <c r="C78">
        <v>2098</v>
      </c>
    </row>
    <row r="79" spans="1:3" x14ac:dyDescent="0.35">
      <c r="A79" t="s">
        <v>117</v>
      </c>
      <c r="B79" t="s">
        <v>67</v>
      </c>
      <c r="C79">
        <v>2099</v>
      </c>
    </row>
    <row r="80" spans="1:3" x14ac:dyDescent="0.35">
      <c r="A80" t="s">
        <v>118</v>
      </c>
      <c r="B80" t="s">
        <v>64</v>
      </c>
      <c r="C80">
        <v>2100</v>
      </c>
    </row>
    <row r="81" spans="1:3" x14ac:dyDescent="0.35">
      <c r="A81" t="s">
        <v>119</v>
      </c>
      <c r="B81" t="s">
        <v>64</v>
      </c>
      <c r="C81">
        <v>2102</v>
      </c>
    </row>
    <row r="82" spans="1:3" x14ac:dyDescent="0.35">
      <c r="A82" t="s">
        <v>120</v>
      </c>
      <c r="B82" t="s">
        <v>64</v>
      </c>
      <c r="C82">
        <v>2103</v>
      </c>
    </row>
    <row r="83" spans="1:3" x14ac:dyDescent="0.35">
      <c r="A83" t="s">
        <v>121</v>
      </c>
      <c r="B83" t="s">
        <v>67</v>
      </c>
      <c r="C83">
        <v>2108</v>
      </c>
    </row>
    <row r="84" spans="1:3" x14ac:dyDescent="0.35">
      <c r="A84" t="s">
        <v>122</v>
      </c>
      <c r="B84" t="s">
        <v>64</v>
      </c>
      <c r="C84">
        <v>2109</v>
      </c>
    </row>
    <row r="85" spans="1:3" x14ac:dyDescent="0.35">
      <c r="A85" t="s">
        <v>123</v>
      </c>
      <c r="B85" t="s">
        <v>64</v>
      </c>
      <c r="C85">
        <v>2110</v>
      </c>
    </row>
    <row r="86" spans="1:3" x14ac:dyDescent="0.35">
      <c r="A86" t="s">
        <v>124</v>
      </c>
      <c r="B86" t="s">
        <v>64</v>
      </c>
      <c r="C86">
        <v>2111</v>
      </c>
    </row>
    <row r="87" spans="1:3" x14ac:dyDescent="0.35">
      <c r="A87" t="s">
        <v>126</v>
      </c>
      <c r="B87" t="s">
        <v>67</v>
      </c>
      <c r="C87">
        <v>2115</v>
      </c>
    </row>
    <row r="88" spans="1:3" x14ac:dyDescent="0.35">
      <c r="A88" t="s">
        <v>127</v>
      </c>
      <c r="B88" t="s">
        <v>64</v>
      </c>
      <c r="C88">
        <v>2117</v>
      </c>
    </row>
    <row r="89" spans="1:3" x14ac:dyDescent="0.35">
      <c r="A89" t="s">
        <v>128</v>
      </c>
      <c r="B89" t="s">
        <v>67</v>
      </c>
      <c r="C89">
        <v>2119</v>
      </c>
    </row>
    <row r="90" spans="1:3" x14ac:dyDescent="0.35">
      <c r="A90" t="s">
        <v>129</v>
      </c>
      <c r="B90" t="s">
        <v>64</v>
      </c>
      <c r="C90">
        <v>2121</v>
      </c>
    </row>
    <row r="91" spans="1:3" x14ac:dyDescent="0.35">
      <c r="A91" t="s">
        <v>130</v>
      </c>
      <c r="B91" t="s">
        <v>64</v>
      </c>
      <c r="C91">
        <v>2122</v>
      </c>
    </row>
    <row r="92" spans="1:3" x14ac:dyDescent="0.35">
      <c r="A92" t="s">
        <v>131</v>
      </c>
      <c r="B92" t="s">
        <v>64</v>
      </c>
      <c r="C92">
        <v>2126</v>
      </c>
    </row>
    <row r="93" spans="1:3" x14ac:dyDescent="0.35">
      <c r="A93" t="s">
        <v>132</v>
      </c>
      <c r="B93" t="s">
        <v>67</v>
      </c>
      <c r="C93">
        <v>2127</v>
      </c>
    </row>
    <row r="94" spans="1:3" x14ac:dyDescent="0.35">
      <c r="A94" t="s">
        <v>133</v>
      </c>
      <c r="B94" t="s">
        <v>64</v>
      </c>
      <c r="C94">
        <v>2132</v>
      </c>
    </row>
    <row r="95" spans="1:3" x14ac:dyDescent="0.35">
      <c r="A95" t="s">
        <v>134</v>
      </c>
      <c r="B95" t="s">
        <v>64</v>
      </c>
      <c r="C95">
        <v>2194</v>
      </c>
    </row>
    <row r="96" spans="1:3" x14ac:dyDescent="0.35">
      <c r="A96" t="s">
        <v>135</v>
      </c>
      <c r="B96" t="s">
        <v>64</v>
      </c>
      <c r="C96">
        <v>2136</v>
      </c>
    </row>
    <row r="97" spans="1:3" x14ac:dyDescent="0.35">
      <c r="A97" t="s">
        <v>136</v>
      </c>
      <c r="B97" t="s">
        <v>64</v>
      </c>
      <c r="C97">
        <v>2138</v>
      </c>
    </row>
    <row r="98" spans="1:3" x14ac:dyDescent="0.35">
      <c r="A98" t="s">
        <v>137</v>
      </c>
      <c r="B98" t="s">
        <v>64</v>
      </c>
      <c r="C98">
        <v>2141</v>
      </c>
    </row>
    <row r="99" spans="1:3" x14ac:dyDescent="0.35">
      <c r="A99" t="s">
        <v>138</v>
      </c>
      <c r="B99" t="s">
        <v>67</v>
      </c>
      <c r="C99">
        <v>2142</v>
      </c>
    </row>
    <row r="100" spans="1:3" x14ac:dyDescent="0.35">
      <c r="A100" t="s">
        <v>139</v>
      </c>
      <c r="B100" t="s">
        <v>64</v>
      </c>
      <c r="C100">
        <v>2144</v>
      </c>
    </row>
    <row r="101" spans="1:3" x14ac:dyDescent="0.35">
      <c r="A101" t="s">
        <v>140</v>
      </c>
      <c r="B101" t="s">
        <v>64</v>
      </c>
      <c r="C101">
        <v>2146</v>
      </c>
    </row>
    <row r="102" spans="1:3" x14ac:dyDescent="0.35">
      <c r="A102" t="s">
        <v>141</v>
      </c>
      <c r="B102" t="s">
        <v>67</v>
      </c>
      <c r="C102">
        <v>2149</v>
      </c>
    </row>
    <row r="103" spans="1:3" x14ac:dyDescent="0.35">
      <c r="A103" t="s">
        <v>142</v>
      </c>
      <c r="B103" t="s">
        <v>67</v>
      </c>
      <c r="C103">
        <v>2150</v>
      </c>
    </row>
    <row r="104" spans="1:3" x14ac:dyDescent="0.35">
      <c r="A104" t="s">
        <v>143</v>
      </c>
      <c r="B104" t="s">
        <v>64</v>
      </c>
      <c r="C104">
        <v>2156</v>
      </c>
    </row>
    <row r="105" spans="1:3" x14ac:dyDescent="0.35">
      <c r="A105" t="s">
        <v>144</v>
      </c>
      <c r="B105" t="s">
        <v>67</v>
      </c>
      <c r="C105">
        <v>2157</v>
      </c>
    </row>
    <row r="106" spans="1:3" x14ac:dyDescent="0.35">
      <c r="A106" t="s">
        <v>145</v>
      </c>
      <c r="B106" t="s">
        <v>67</v>
      </c>
      <c r="C106">
        <v>2159</v>
      </c>
    </row>
    <row r="107" spans="1:3" x14ac:dyDescent="0.35">
      <c r="A107" t="s">
        <v>147</v>
      </c>
      <c r="B107" t="s">
        <v>67</v>
      </c>
      <c r="C107">
        <v>2161</v>
      </c>
    </row>
    <row r="108" spans="1:3" x14ac:dyDescent="0.35">
      <c r="A108" t="s">
        <v>148</v>
      </c>
      <c r="B108" t="s">
        <v>67</v>
      </c>
      <c r="C108">
        <v>2169</v>
      </c>
    </row>
    <row r="109" spans="1:3" x14ac:dyDescent="0.35">
      <c r="A109" t="s">
        <v>149</v>
      </c>
      <c r="B109" t="s">
        <v>67</v>
      </c>
      <c r="C109">
        <v>2176</v>
      </c>
    </row>
    <row r="110" spans="1:3" x14ac:dyDescent="0.35">
      <c r="A110" t="s">
        <v>150</v>
      </c>
      <c r="B110" t="s">
        <v>67</v>
      </c>
      <c r="C110">
        <v>2178</v>
      </c>
    </row>
    <row r="111" spans="1:3" x14ac:dyDescent="0.35">
      <c r="A111" t="s">
        <v>151</v>
      </c>
      <c r="B111" t="s">
        <v>67</v>
      </c>
      <c r="C111">
        <v>2179</v>
      </c>
    </row>
    <row r="112" spans="1:3" x14ac:dyDescent="0.35">
      <c r="A112" t="s">
        <v>152</v>
      </c>
      <c r="B112" t="s">
        <v>64</v>
      </c>
      <c r="C112">
        <v>2180</v>
      </c>
    </row>
    <row r="113" spans="1:3" x14ac:dyDescent="0.35">
      <c r="A113" t="s">
        <v>153</v>
      </c>
      <c r="B113" t="s">
        <v>67</v>
      </c>
      <c r="C113">
        <v>2183</v>
      </c>
    </row>
    <row r="114" spans="1:3" x14ac:dyDescent="0.35">
      <c r="A114" t="s">
        <v>154</v>
      </c>
      <c r="B114" t="s">
        <v>67</v>
      </c>
      <c r="C114">
        <v>2184</v>
      </c>
    </row>
    <row r="115" spans="1:3" x14ac:dyDescent="0.35">
      <c r="A115" t="s">
        <v>155</v>
      </c>
      <c r="B115" t="s">
        <v>64</v>
      </c>
      <c r="C115">
        <v>2188</v>
      </c>
    </row>
    <row r="116" spans="1:3" x14ac:dyDescent="0.35">
      <c r="A116" t="s">
        <v>156</v>
      </c>
      <c r="B116" t="s">
        <v>67</v>
      </c>
      <c r="C116">
        <v>2189</v>
      </c>
    </row>
    <row r="117" spans="1:3" x14ac:dyDescent="0.35">
      <c r="A117" t="s">
        <v>157</v>
      </c>
      <c r="B117" t="s">
        <v>64</v>
      </c>
      <c r="C117">
        <v>2195</v>
      </c>
    </row>
    <row r="118" spans="1:3" x14ac:dyDescent="0.35">
      <c r="A118" t="s">
        <v>158</v>
      </c>
      <c r="B118" t="s">
        <v>67</v>
      </c>
      <c r="C118">
        <v>2227</v>
      </c>
    </row>
    <row r="119" spans="1:3" x14ac:dyDescent="0.35">
      <c r="A119" t="s">
        <v>159</v>
      </c>
      <c r="B119" t="s">
        <v>67</v>
      </c>
      <c r="C119">
        <v>2231</v>
      </c>
    </row>
    <row r="120" spans="1:3" x14ac:dyDescent="0.35">
      <c r="A120" t="s">
        <v>160</v>
      </c>
      <c r="B120" t="s">
        <v>67</v>
      </c>
      <c r="C120">
        <v>2238</v>
      </c>
    </row>
    <row r="121" spans="1:3" x14ac:dyDescent="0.35">
      <c r="A121" t="s">
        <v>161</v>
      </c>
      <c r="B121" t="s">
        <v>67</v>
      </c>
      <c r="C121">
        <v>2239</v>
      </c>
    </row>
    <row r="122" spans="1:3" x14ac:dyDescent="0.35">
      <c r="A122" t="s">
        <v>162</v>
      </c>
      <c r="B122" t="s">
        <v>67</v>
      </c>
      <c r="C122">
        <v>2245</v>
      </c>
    </row>
    <row r="123" spans="1:3" x14ac:dyDescent="0.35">
      <c r="A123" t="s">
        <v>163</v>
      </c>
      <c r="B123" t="s">
        <v>64</v>
      </c>
      <c r="C123">
        <v>2249</v>
      </c>
    </row>
    <row r="124" spans="1:3" x14ac:dyDescent="0.35">
      <c r="A124" t="s">
        <v>164</v>
      </c>
      <c r="B124" t="s">
        <v>67</v>
      </c>
      <c r="C124">
        <v>2251</v>
      </c>
    </row>
    <row r="125" spans="1:3" x14ac:dyDescent="0.35">
      <c r="A125" t="s">
        <v>165</v>
      </c>
      <c r="B125" t="s">
        <v>89</v>
      </c>
      <c r="C125">
        <v>2263</v>
      </c>
    </row>
    <row r="126" spans="1:3" x14ac:dyDescent="0.35">
      <c r="A126" t="s">
        <v>166</v>
      </c>
      <c r="B126" t="s">
        <v>67</v>
      </c>
      <c r="C126">
        <v>2293</v>
      </c>
    </row>
    <row r="127" spans="1:3" x14ac:dyDescent="0.35">
      <c r="A127" t="s">
        <v>168</v>
      </c>
      <c r="B127" t="s">
        <v>64</v>
      </c>
      <c r="C127">
        <v>2186</v>
      </c>
    </row>
    <row r="128" spans="1:3" x14ac:dyDescent="0.35">
      <c r="A128" t="s">
        <v>169</v>
      </c>
      <c r="B128" t="s">
        <v>64</v>
      </c>
      <c r="C128">
        <v>2299</v>
      </c>
    </row>
    <row r="129" spans="1:3" x14ac:dyDescent="0.35">
      <c r="A129" t="s">
        <v>170</v>
      </c>
      <c r="B129" t="s">
        <v>67</v>
      </c>
      <c r="C129">
        <v>2300</v>
      </c>
    </row>
    <row r="130" spans="1:3" x14ac:dyDescent="0.35">
      <c r="A130" t="s">
        <v>171</v>
      </c>
      <c r="B130" t="s">
        <v>64</v>
      </c>
      <c r="C130">
        <v>2170</v>
      </c>
    </row>
    <row r="131" spans="1:3" x14ac:dyDescent="0.35">
      <c r="A131" t="s">
        <v>172</v>
      </c>
      <c r="B131" t="s">
        <v>67</v>
      </c>
      <c r="C131">
        <v>2308</v>
      </c>
    </row>
    <row r="132" spans="1:3" x14ac:dyDescent="0.35">
      <c r="A132" t="s">
        <v>173</v>
      </c>
      <c r="B132" t="s">
        <v>64</v>
      </c>
      <c r="C132">
        <v>2309</v>
      </c>
    </row>
    <row r="133" spans="1:3" x14ac:dyDescent="0.35">
      <c r="A133" t="s">
        <v>174</v>
      </c>
      <c r="B133" t="s">
        <v>89</v>
      </c>
      <c r="C133">
        <v>2315</v>
      </c>
    </row>
    <row r="134" spans="1:3" x14ac:dyDescent="0.35">
      <c r="A134" t="s">
        <v>175</v>
      </c>
      <c r="B134" t="s">
        <v>67</v>
      </c>
      <c r="C134">
        <v>2317</v>
      </c>
    </row>
    <row r="135" spans="1:3" x14ac:dyDescent="0.35">
      <c r="A135" t="s">
        <v>176</v>
      </c>
      <c r="B135" t="s">
        <v>67</v>
      </c>
      <c r="C135">
        <v>2321</v>
      </c>
    </row>
    <row r="136" spans="1:3" x14ac:dyDescent="0.35">
      <c r="A136" t="s">
        <v>177</v>
      </c>
      <c r="B136" t="s">
        <v>67</v>
      </c>
      <c r="C136">
        <v>2402</v>
      </c>
    </row>
    <row r="137" spans="1:3" x14ac:dyDescent="0.35">
      <c r="A137" t="s">
        <v>178</v>
      </c>
      <c r="B137" t="s">
        <v>67</v>
      </c>
      <c r="C137">
        <v>2429</v>
      </c>
    </row>
    <row r="138" spans="1:3" x14ac:dyDescent="0.35">
      <c r="A138" t="s">
        <v>179</v>
      </c>
      <c r="B138" t="s">
        <v>64</v>
      </c>
      <c r="C138">
        <v>2434</v>
      </c>
    </row>
    <row r="139" spans="1:3" x14ac:dyDescent="0.35">
      <c r="A139" t="s">
        <v>180</v>
      </c>
      <c r="B139" t="s">
        <v>67</v>
      </c>
      <c r="C139">
        <v>2435</v>
      </c>
    </row>
    <row r="140" spans="1:3" x14ac:dyDescent="0.35">
      <c r="A140" t="s">
        <v>181</v>
      </c>
      <c r="B140" t="s">
        <v>67</v>
      </c>
      <c r="C140">
        <v>2441</v>
      </c>
    </row>
    <row r="141" spans="1:3" x14ac:dyDescent="0.35">
      <c r="A141" t="s">
        <v>182</v>
      </c>
      <c r="B141" t="s">
        <v>64</v>
      </c>
      <c r="C141">
        <v>2443</v>
      </c>
    </row>
    <row r="142" spans="1:3" x14ac:dyDescent="0.35">
      <c r="A142" t="s">
        <v>183</v>
      </c>
      <c r="B142" t="s">
        <v>64</v>
      </c>
      <c r="C142">
        <v>2447</v>
      </c>
    </row>
    <row r="143" spans="1:3" x14ac:dyDescent="0.35">
      <c r="A143" t="s">
        <v>184</v>
      </c>
      <c r="B143" t="s">
        <v>64</v>
      </c>
      <c r="C143">
        <v>2448</v>
      </c>
    </row>
    <row r="144" spans="1:3" x14ac:dyDescent="0.35">
      <c r="A144" t="s">
        <v>186</v>
      </c>
      <c r="B144" t="s">
        <v>64</v>
      </c>
      <c r="C144">
        <v>2449</v>
      </c>
    </row>
    <row r="145" spans="1:3" x14ac:dyDescent="0.35">
      <c r="A145" t="s">
        <v>187</v>
      </c>
      <c r="B145" t="s">
        <v>64</v>
      </c>
      <c r="C145">
        <v>2450</v>
      </c>
    </row>
    <row r="146" spans="1:3" x14ac:dyDescent="0.35">
      <c r="A146" t="s">
        <v>188</v>
      </c>
      <c r="B146" t="s">
        <v>64</v>
      </c>
      <c r="C146">
        <v>2453</v>
      </c>
    </row>
    <row r="147" spans="1:3" x14ac:dyDescent="0.35">
      <c r="A147" t="s">
        <v>189</v>
      </c>
      <c r="B147" t="s">
        <v>67</v>
      </c>
      <c r="C147">
        <v>2454</v>
      </c>
    </row>
    <row r="148" spans="1:3" x14ac:dyDescent="0.35">
      <c r="A148" t="s">
        <v>190</v>
      </c>
      <c r="B148" t="s">
        <v>64</v>
      </c>
      <c r="C148">
        <v>2455</v>
      </c>
    </row>
    <row r="149" spans="1:3" x14ac:dyDescent="0.35">
      <c r="A149" t="s">
        <v>191</v>
      </c>
      <c r="B149" t="s">
        <v>67</v>
      </c>
      <c r="C149">
        <v>2457</v>
      </c>
    </row>
    <row r="150" spans="1:3" x14ac:dyDescent="0.35">
      <c r="A150" t="s">
        <v>192</v>
      </c>
      <c r="B150" t="s">
        <v>64</v>
      </c>
      <c r="C150">
        <v>2458</v>
      </c>
    </row>
    <row r="151" spans="1:3" x14ac:dyDescent="0.35">
      <c r="A151" t="s">
        <v>193</v>
      </c>
      <c r="B151" t="s">
        <v>64</v>
      </c>
      <c r="C151">
        <v>2460</v>
      </c>
    </row>
    <row r="152" spans="1:3" x14ac:dyDescent="0.35">
      <c r="A152" t="s">
        <v>194</v>
      </c>
      <c r="B152" t="s">
        <v>64</v>
      </c>
      <c r="C152">
        <v>2463</v>
      </c>
    </row>
    <row r="153" spans="1:3" x14ac:dyDescent="0.35">
      <c r="A153" t="s">
        <v>195</v>
      </c>
      <c r="B153" t="s">
        <v>67</v>
      </c>
      <c r="C153">
        <v>2465</v>
      </c>
    </row>
    <row r="154" spans="1:3" x14ac:dyDescent="0.35">
      <c r="A154" t="s">
        <v>196</v>
      </c>
      <c r="B154" t="s">
        <v>67</v>
      </c>
      <c r="C154">
        <v>2466</v>
      </c>
    </row>
    <row r="155" spans="1:3" x14ac:dyDescent="0.35">
      <c r="A155" t="s">
        <v>197</v>
      </c>
      <c r="B155" t="s">
        <v>67</v>
      </c>
      <c r="C155">
        <v>2469</v>
      </c>
    </row>
    <row r="156" spans="1:3" x14ac:dyDescent="0.35">
      <c r="A156" t="s">
        <v>199</v>
      </c>
      <c r="B156" t="s">
        <v>64</v>
      </c>
      <c r="C156">
        <v>2471</v>
      </c>
    </row>
    <row r="157" spans="1:3" x14ac:dyDescent="0.35">
      <c r="A157" t="s">
        <v>200</v>
      </c>
      <c r="B157" t="s">
        <v>64</v>
      </c>
      <c r="C157">
        <v>2475</v>
      </c>
    </row>
    <row r="158" spans="1:3" x14ac:dyDescent="0.35">
      <c r="A158" t="s">
        <v>202</v>
      </c>
      <c r="B158" t="s">
        <v>67</v>
      </c>
      <c r="C158">
        <v>2478</v>
      </c>
    </row>
    <row r="159" spans="1:3" x14ac:dyDescent="0.35">
      <c r="A159" t="s">
        <v>203</v>
      </c>
      <c r="B159" t="s">
        <v>67</v>
      </c>
      <c r="C159">
        <v>2479</v>
      </c>
    </row>
    <row r="160" spans="1:3" x14ac:dyDescent="0.35">
      <c r="A160" t="s">
        <v>204</v>
      </c>
      <c r="B160" t="s">
        <v>64</v>
      </c>
      <c r="C160">
        <v>2480</v>
      </c>
    </row>
    <row r="161" spans="1:3" x14ac:dyDescent="0.35">
      <c r="A161" t="s">
        <v>205</v>
      </c>
      <c r="B161" t="s">
        <v>64</v>
      </c>
      <c r="C161">
        <v>2481</v>
      </c>
    </row>
    <row r="162" spans="1:3" x14ac:dyDescent="0.35">
      <c r="A162" t="s">
        <v>206</v>
      </c>
      <c r="B162" t="s">
        <v>67</v>
      </c>
      <c r="C162">
        <v>2482</v>
      </c>
    </row>
    <row r="163" spans="1:3" x14ac:dyDescent="0.35">
      <c r="A163" t="s">
        <v>207</v>
      </c>
      <c r="B163" t="s">
        <v>67</v>
      </c>
      <c r="C163">
        <v>2486</v>
      </c>
    </row>
    <row r="164" spans="1:3" x14ac:dyDescent="0.35">
      <c r="A164" t="s">
        <v>208</v>
      </c>
      <c r="B164" t="s">
        <v>67</v>
      </c>
      <c r="C164">
        <v>3002</v>
      </c>
    </row>
    <row r="165" spans="1:3" x14ac:dyDescent="0.35">
      <c r="A165" t="s">
        <v>209</v>
      </c>
      <c r="B165" t="s">
        <v>64</v>
      </c>
      <c r="C165">
        <v>3015</v>
      </c>
    </row>
    <row r="166" spans="1:3" x14ac:dyDescent="0.35">
      <c r="A166" t="s">
        <v>210</v>
      </c>
      <c r="B166" t="s">
        <v>67</v>
      </c>
      <c r="C166">
        <v>3302</v>
      </c>
    </row>
    <row r="167" spans="1:3" x14ac:dyDescent="0.35">
      <c r="A167" t="s">
        <v>211</v>
      </c>
      <c r="B167" t="s">
        <v>64</v>
      </c>
      <c r="C167">
        <v>3303</v>
      </c>
    </row>
    <row r="168" spans="1:3" x14ac:dyDescent="0.35">
      <c r="A168" t="s">
        <v>213</v>
      </c>
      <c r="B168" t="s">
        <v>64</v>
      </c>
      <c r="C168">
        <v>3306</v>
      </c>
    </row>
    <row r="169" spans="1:3" x14ac:dyDescent="0.35">
      <c r="A169" t="s">
        <v>214</v>
      </c>
      <c r="B169" t="s">
        <v>67</v>
      </c>
      <c r="C169">
        <v>3310</v>
      </c>
    </row>
    <row r="170" spans="1:3" x14ac:dyDescent="0.35">
      <c r="A170" t="s">
        <v>215</v>
      </c>
      <c r="B170" t="s">
        <v>64</v>
      </c>
      <c r="C170">
        <v>3311</v>
      </c>
    </row>
    <row r="171" spans="1:3" x14ac:dyDescent="0.35">
      <c r="A171" t="s">
        <v>216</v>
      </c>
      <c r="B171" t="s">
        <v>64</v>
      </c>
      <c r="C171">
        <v>3314</v>
      </c>
    </row>
    <row r="172" spans="1:3" x14ac:dyDescent="0.35">
      <c r="A172" t="s">
        <v>217</v>
      </c>
      <c r="B172" t="s">
        <v>67</v>
      </c>
      <c r="C172">
        <v>3317</v>
      </c>
    </row>
    <row r="173" spans="1:3" x14ac:dyDescent="0.35">
      <c r="A173" t="s">
        <v>218</v>
      </c>
      <c r="B173" t="s">
        <v>67</v>
      </c>
      <c r="C173">
        <v>3319</v>
      </c>
    </row>
    <row r="174" spans="1:3" x14ac:dyDescent="0.35">
      <c r="A174" t="s">
        <v>219</v>
      </c>
      <c r="B174" t="s">
        <v>67</v>
      </c>
      <c r="C174">
        <v>3322</v>
      </c>
    </row>
    <row r="175" spans="1:3" x14ac:dyDescent="0.35">
      <c r="A175" t="s">
        <v>220</v>
      </c>
      <c r="B175" t="s">
        <v>67</v>
      </c>
      <c r="C175">
        <v>3323</v>
      </c>
    </row>
    <row r="176" spans="1:3" x14ac:dyDescent="0.35">
      <c r="A176" t="s">
        <v>221</v>
      </c>
      <c r="B176" t="s">
        <v>67</v>
      </c>
      <c r="C176">
        <v>3325</v>
      </c>
    </row>
    <row r="177" spans="1:3" x14ac:dyDescent="0.35">
      <c r="A177" t="s">
        <v>222</v>
      </c>
      <c r="B177" t="s">
        <v>67</v>
      </c>
      <c r="C177">
        <v>3328</v>
      </c>
    </row>
    <row r="178" spans="1:3" x14ac:dyDescent="0.35">
      <c r="A178" t="s">
        <v>223</v>
      </c>
      <c r="B178" t="s">
        <v>67</v>
      </c>
      <c r="C178">
        <v>3329</v>
      </c>
    </row>
    <row r="179" spans="1:3" x14ac:dyDescent="0.35">
      <c r="A179" t="s">
        <v>224</v>
      </c>
      <c r="B179" t="s">
        <v>64</v>
      </c>
      <c r="C179">
        <v>3330</v>
      </c>
    </row>
    <row r="180" spans="1:3" x14ac:dyDescent="0.35">
      <c r="A180" t="s">
        <v>225</v>
      </c>
      <c r="B180" t="s">
        <v>67</v>
      </c>
      <c r="C180">
        <v>3331</v>
      </c>
    </row>
    <row r="181" spans="1:3" x14ac:dyDescent="0.35">
      <c r="A181" t="s">
        <v>226</v>
      </c>
      <c r="B181" t="s">
        <v>67</v>
      </c>
      <c r="C181">
        <v>3347</v>
      </c>
    </row>
    <row r="182" spans="1:3" x14ac:dyDescent="0.35">
      <c r="A182" t="s">
        <v>227</v>
      </c>
      <c r="B182" t="s">
        <v>64</v>
      </c>
      <c r="C182">
        <v>2187</v>
      </c>
    </row>
    <row r="183" spans="1:3" x14ac:dyDescent="0.35">
      <c r="A183" t="s">
        <v>228</v>
      </c>
      <c r="B183" t="s">
        <v>67</v>
      </c>
      <c r="C183">
        <v>3351</v>
      </c>
    </row>
    <row r="184" spans="1:3" x14ac:dyDescent="0.35">
      <c r="A184" t="s">
        <v>229</v>
      </c>
      <c r="B184" t="s">
        <v>67</v>
      </c>
      <c r="C184">
        <v>3352</v>
      </c>
    </row>
    <row r="185" spans="1:3" x14ac:dyDescent="0.35">
      <c r="A185" t="s">
        <v>230</v>
      </c>
      <c r="B185" t="s">
        <v>67</v>
      </c>
      <c r="C185">
        <v>3359</v>
      </c>
    </row>
    <row r="186" spans="1:3" x14ac:dyDescent="0.35">
      <c r="A186" t="s">
        <v>231</v>
      </c>
      <c r="B186" t="s">
        <v>67</v>
      </c>
      <c r="C186">
        <v>3361</v>
      </c>
    </row>
    <row r="187" spans="1:3" x14ac:dyDescent="0.35">
      <c r="A187" t="s">
        <v>232</v>
      </c>
      <c r="B187" t="s">
        <v>67</v>
      </c>
      <c r="C187">
        <v>3363</v>
      </c>
    </row>
    <row r="188" spans="1:3" x14ac:dyDescent="0.35">
      <c r="A188" t="s">
        <v>233</v>
      </c>
      <c r="B188" t="s">
        <v>64</v>
      </c>
      <c r="C188">
        <v>3366</v>
      </c>
    </row>
    <row r="189" spans="1:3" x14ac:dyDescent="0.35">
      <c r="A189" t="s">
        <v>234</v>
      </c>
      <c r="B189" t="s">
        <v>67</v>
      </c>
      <c r="C189">
        <v>3367</v>
      </c>
    </row>
    <row r="190" spans="1:3" x14ac:dyDescent="0.35">
      <c r="A190" t="s">
        <v>235</v>
      </c>
      <c r="B190" t="s">
        <v>67</v>
      </c>
      <c r="C190">
        <v>3372</v>
      </c>
    </row>
    <row r="191" spans="1:3" x14ac:dyDescent="0.35">
      <c r="A191" t="s">
        <v>236</v>
      </c>
      <c r="B191" t="s">
        <v>67</v>
      </c>
      <c r="C191">
        <v>3377</v>
      </c>
    </row>
    <row r="192" spans="1:3" x14ac:dyDescent="0.35">
      <c r="A192" t="s">
        <v>237</v>
      </c>
      <c r="B192" t="s">
        <v>67</v>
      </c>
      <c r="C192">
        <v>3386</v>
      </c>
    </row>
    <row r="193" spans="1:3" x14ac:dyDescent="0.35">
      <c r="A193" t="s">
        <v>238</v>
      </c>
      <c r="B193" t="s">
        <v>67</v>
      </c>
      <c r="C193">
        <v>3406</v>
      </c>
    </row>
    <row r="194" spans="1:3" x14ac:dyDescent="0.35">
      <c r="A194" t="s">
        <v>239</v>
      </c>
      <c r="B194" t="s">
        <v>67</v>
      </c>
      <c r="C194">
        <v>3411</v>
      </c>
    </row>
    <row r="195" spans="1:3" x14ac:dyDescent="0.35">
      <c r="A195" t="s">
        <v>240</v>
      </c>
      <c r="B195" t="s">
        <v>64</v>
      </c>
      <c r="C195">
        <v>3412</v>
      </c>
    </row>
    <row r="196" spans="1:3" x14ac:dyDescent="0.35">
      <c r="A196" t="s">
        <v>241</v>
      </c>
      <c r="B196" t="s">
        <v>64</v>
      </c>
      <c r="C196">
        <v>2181</v>
      </c>
    </row>
    <row r="197" spans="1:3" x14ac:dyDescent="0.35">
      <c r="A197" t="s">
        <v>242</v>
      </c>
      <c r="B197" t="s">
        <v>67</v>
      </c>
      <c r="C197">
        <v>3428</v>
      </c>
    </row>
    <row r="198" spans="1:3" x14ac:dyDescent="0.35">
      <c r="A198" t="s">
        <v>243</v>
      </c>
      <c r="B198" t="s">
        <v>67</v>
      </c>
      <c r="C198">
        <v>3431</v>
      </c>
    </row>
    <row r="199" spans="1:3" x14ac:dyDescent="0.35">
      <c r="A199" t="s">
        <v>244</v>
      </c>
      <c r="B199" t="s">
        <v>67</v>
      </c>
      <c r="C199">
        <v>3432</v>
      </c>
    </row>
    <row r="200" spans="1:3" x14ac:dyDescent="0.35">
      <c r="A200" t="s">
        <v>245</v>
      </c>
      <c r="B200" t="s">
        <v>64</v>
      </c>
      <c r="C200">
        <v>3433</v>
      </c>
    </row>
    <row r="201" spans="1:3" x14ac:dyDescent="0.35">
      <c r="A201" t="s">
        <v>246</v>
      </c>
      <c r="B201" t="s">
        <v>89</v>
      </c>
      <c r="C201">
        <v>3436</v>
      </c>
    </row>
    <row r="202" spans="1:3" x14ac:dyDescent="0.35">
      <c r="A202" t="s">
        <v>247</v>
      </c>
      <c r="B202" t="s">
        <v>64</v>
      </c>
      <c r="C202">
        <v>5201</v>
      </c>
    </row>
    <row r="203" spans="1:3" x14ac:dyDescent="0.35">
      <c r="A203" t="s">
        <v>248</v>
      </c>
      <c r="B203" t="s">
        <v>67</v>
      </c>
      <c r="C203">
        <v>5203</v>
      </c>
    </row>
    <row r="204" spans="1:3" x14ac:dyDescent="0.35">
      <c r="A204" t="s">
        <v>249</v>
      </c>
      <c r="B204" t="s">
        <v>64</v>
      </c>
      <c r="C204">
        <v>2162</v>
      </c>
    </row>
    <row r="205" spans="1:3" x14ac:dyDescent="0.35">
      <c r="A205" t="s">
        <v>250</v>
      </c>
      <c r="B205" t="s">
        <v>64</v>
      </c>
      <c r="C205">
        <v>5205</v>
      </c>
    </row>
    <row r="206" spans="1:3" x14ac:dyDescent="0.35">
      <c r="A206" t="s">
        <v>251</v>
      </c>
      <c r="B206" t="s">
        <v>67</v>
      </c>
      <c r="C206">
        <v>4019</v>
      </c>
    </row>
    <row r="207" spans="1:3" x14ac:dyDescent="0.35">
      <c r="A207" t="s">
        <v>253</v>
      </c>
      <c r="B207" t="s">
        <v>64</v>
      </c>
      <c r="C207">
        <v>2075</v>
      </c>
    </row>
    <row r="208" spans="1:3" x14ac:dyDescent="0.35">
      <c r="A208" t="s">
        <v>254</v>
      </c>
      <c r="B208" t="s">
        <v>67</v>
      </c>
      <c r="C208">
        <v>2191</v>
      </c>
    </row>
    <row r="209" spans="1:35" x14ac:dyDescent="0.35">
      <c r="A209" t="s">
        <v>255</v>
      </c>
      <c r="B209" t="s">
        <v>64</v>
      </c>
      <c r="C209">
        <v>2078</v>
      </c>
    </row>
    <row r="210" spans="1:35" x14ac:dyDescent="0.35">
      <c r="A210" t="s">
        <v>256</v>
      </c>
      <c r="B210" t="s">
        <v>67</v>
      </c>
      <c r="C210">
        <v>2185</v>
      </c>
    </row>
    <row r="211" spans="1:35" x14ac:dyDescent="0.35">
      <c r="A211" t="s">
        <v>0</v>
      </c>
      <c r="B211" t="s">
        <v>1</v>
      </c>
      <c r="C211" t="s">
        <v>2</v>
      </c>
    </row>
    <row r="212" spans="1:35" x14ac:dyDescent="0.35">
      <c r="A212" t="b">
        <v>1</v>
      </c>
      <c r="B212" t="b">
        <v>1</v>
      </c>
      <c r="C212" t="b">
        <v>1</v>
      </c>
    </row>
    <row r="215" spans="1:35" x14ac:dyDescent="0.35">
      <c r="A215" t="s">
        <v>258</v>
      </c>
    </row>
    <row r="217" spans="1:35" x14ac:dyDescent="0.35">
      <c r="A217" t="s">
        <v>0</v>
      </c>
      <c r="B217" t="s">
        <v>1</v>
      </c>
      <c r="C217" t="s">
        <v>2</v>
      </c>
      <c r="D217" t="s">
        <v>3</v>
      </c>
      <c r="E217" t="s">
        <v>4</v>
      </c>
      <c r="F217" t="s">
        <v>5</v>
      </c>
      <c r="G217" t="s">
        <v>6</v>
      </c>
      <c r="H217" t="s">
        <v>7</v>
      </c>
      <c r="I217" t="s">
        <v>8</v>
      </c>
      <c r="J217" t="s">
        <v>9</v>
      </c>
      <c r="K217" t="s">
        <v>10</v>
      </c>
      <c r="L217" t="s">
        <v>11</v>
      </c>
      <c r="M217" t="s">
        <v>12</v>
      </c>
      <c r="N217" t="s">
        <v>13</v>
      </c>
      <c r="O217" t="s">
        <v>14</v>
      </c>
      <c r="P217" t="s">
        <v>15</v>
      </c>
      <c r="Q217" t="s">
        <v>16</v>
      </c>
      <c r="R217" t="s">
        <v>17</v>
      </c>
      <c r="S217" t="s">
        <v>18</v>
      </c>
      <c r="T217" t="s">
        <v>19</v>
      </c>
      <c r="U217" t="s">
        <v>20</v>
      </c>
      <c r="V217" t="s">
        <v>21</v>
      </c>
      <c r="W217" t="s">
        <v>22</v>
      </c>
      <c r="X217" t="s">
        <v>23</v>
      </c>
      <c r="Y217" t="s">
        <v>24</v>
      </c>
      <c r="Z217" t="s">
        <v>25</v>
      </c>
      <c r="AA217" t="s">
        <v>26</v>
      </c>
      <c r="AB217" t="s">
        <v>27</v>
      </c>
      <c r="AC217" t="s">
        <v>28</v>
      </c>
      <c r="AD217" t="s">
        <v>29</v>
      </c>
      <c r="AE217" t="s">
        <v>30</v>
      </c>
    </row>
    <row r="218" spans="1:35" x14ac:dyDescent="0.35">
      <c r="A218" t="s">
        <v>0</v>
      </c>
      <c r="B218" t="s">
        <v>1</v>
      </c>
      <c r="C218" t="s">
        <v>2</v>
      </c>
      <c r="D218" t="s">
        <v>3</v>
      </c>
      <c r="E218" t="s">
        <v>4</v>
      </c>
      <c r="F218" t="s">
        <v>5</v>
      </c>
      <c r="G218" t="s">
        <v>6</v>
      </c>
      <c r="H218" t="s">
        <v>7</v>
      </c>
      <c r="I218" t="s">
        <v>8</v>
      </c>
      <c r="J218" t="s">
        <v>9</v>
      </c>
      <c r="K218" t="s">
        <v>10</v>
      </c>
      <c r="L218" t="s">
        <v>11</v>
      </c>
      <c r="M218" t="s">
        <v>12</v>
      </c>
      <c r="N218" t="s">
        <v>13</v>
      </c>
      <c r="O218" t="s">
        <v>14</v>
      </c>
      <c r="P218" t="s">
        <v>15</v>
      </c>
      <c r="Q218" t="s">
        <v>16</v>
      </c>
      <c r="R218" t="s">
        <v>17</v>
      </c>
      <c r="S218" t="s">
        <v>18</v>
      </c>
      <c r="T218" t="s">
        <v>19</v>
      </c>
      <c r="U218" t="s">
        <v>20</v>
      </c>
      <c r="V218" t="s">
        <v>21</v>
      </c>
      <c r="W218" t="s">
        <v>22</v>
      </c>
      <c r="X218" t="s">
        <v>23</v>
      </c>
      <c r="Y218" t="s">
        <v>24</v>
      </c>
      <c r="Z218" t="s">
        <v>25</v>
      </c>
      <c r="AA218" t="s">
        <v>26</v>
      </c>
      <c r="AB218" t="s">
        <v>27</v>
      </c>
      <c r="AC218" t="s">
        <v>28</v>
      </c>
      <c r="AD218" t="s">
        <v>29</v>
      </c>
    </row>
    <row r="219" spans="1:35" x14ac:dyDescent="0.35">
      <c r="A219" t="s">
        <v>35</v>
      </c>
      <c r="B219" t="s">
        <v>36</v>
      </c>
      <c r="C219">
        <v>1000</v>
      </c>
      <c r="D219">
        <v>80</v>
      </c>
      <c r="E219">
        <v>64</v>
      </c>
      <c r="F219">
        <v>79</v>
      </c>
      <c r="G219">
        <v>0</v>
      </c>
      <c r="H219">
        <v>0</v>
      </c>
      <c r="I219">
        <v>0</v>
      </c>
      <c r="J219">
        <v>15600</v>
      </c>
      <c r="K219">
        <v>12480</v>
      </c>
      <c r="L219">
        <v>14220</v>
      </c>
      <c r="M219">
        <v>20280</v>
      </c>
      <c r="N219">
        <v>20280</v>
      </c>
      <c r="O219">
        <v>18720</v>
      </c>
      <c r="P219">
        <v>7.0422535211267609E-2</v>
      </c>
      <c r="Q219">
        <v>7.0422535211267609E-2</v>
      </c>
      <c r="R219">
        <v>0.16901408450704225</v>
      </c>
      <c r="S219">
        <v>2978.8732394366198</v>
      </c>
      <c r="T219">
        <v>2978.8732394366198</v>
      </c>
      <c r="U219">
        <v>7149.2957746478869</v>
      </c>
      <c r="V219">
        <v>5</v>
      </c>
      <c r="W219">
        <v>0</v>
      </c>
      <c r="X219">
        <v>0</v>
      </c>
      <c r="Y219">
        <v>1</v>
      </c>
      <c r="Z219">
        <v>137966.69108198409</v>
      </c>
      <c r="AA219">
        <v>0</v>
      </c>
      <c r="AB219">
        <v>9</v>
      </c>
      <c r="AC219">
        <v>3</v>
      </c>
      <c r="AD219">
        <v>6</v>
      </c>
      <c r="AE219">
        <v>4576</v>
      </c>
      <c r="AF219">
        <v>21.333333333333332</v>
      </c>
      <c r="AG219">
        <v>21.466666666666669</v>
      </c>
      <c r="AH219">
        <v>26.2</v>
      </c>
      <c r="AI219">
        <v>0</v>
      </c>
    </row>
    <row r="220" spans="1:35" x14ac:dyDescent="0.35">
      <c r="A220" t="s">
        <v>37</v>
      </c>
      <c r="B220" t="s">
        <v>36</v>
      </c>
      <c r="C220">
        <v>1001</v>
      </c>
      <c r="D220">
        <v>95</v>
      </c>
      <c r="E220">
        <v>64</v>
      </c>
      <c r="F220">
        <v>81</v>
      </c>
      <c r="G220">
        <v>0</v>
      </c>
      <c r="H220">
        <v>0</v>
      </c>
      <c r="I220">
        <v>0</v>
      </c>
      <c r="J220">
        <v>18525</v>
      </c>
      <c r="K220">
        <v>12480</v>
      </c>
      <c r="L220">
        <v>14580</v>
      </c>
      <c r="M220">
        <v>23400</v>
      </c>
      <c r="N220">
        <v>23400</v>
      </c>
      <c r="O220">
        <v>21600</v>
      </c>
      <c r="P220">
        <v>8.9108910891089105E-2</v>
      </c>
      <c r="Q220">
        <v>0.21782178217821782</v>
      </c>
      <c r="R220">
        <v>0.5544554455445545</v>
      </c>
      <c r="S220">
        <v>4062.029702970297</v>
      </c>
      <c r="T220">
        <v>9929.4059405940588</v>
      </c>
      <c r="U220">
        <v>25274.851485148516</v>
      </c>
      <c r="V220">
        <v>6</v>
      </c>
      <c r="W220">
        <v>13</v>
      </c>
      <c r="X220">
        <v>20</v>
      </c>
      <c r="Y220">
        <v>21</v>
      </c>
      <c r="Z220">
        <v>147256.90268140152</v>
      </c>
      <c r="AA220">
        <v>0</v>
      </c>
      <c r="AB220">
        <v>21</v>
      </c>
      <c r="AC220">
        <v>15</v>
      </c>
      <c r="AD220">
        <v>18</v>
      </c>
      <c r="AE220">
        <v>4749.25</v>
      </c>
      <c r="AF220">
        <v>3</v>
      </c>
      <c r="AG220">
        <v>8</v>
      </c>
      <c r="AH220">
        <v>11</v>
      </c>
      <c r="AI220">
        <v>0</v>
      </c>
    </row>
    <row r="221" spans="1:35" x14ac:dyDescent="0.35">
      <c r="A221" t="s">
        <v>38</v>
      </c>
      <c r="B221" t="s">
        <v>36</v>
      </c>
      <c r="C221">
        <v>1002</v>
      </c>
      <c r="D221">
        <v>135</v>
      </c>
      <c r="E221">
        <v>101</v>
      </c>
      <c r="F221">
        <v>122</v>
      </c>
      <c r="G221">
        <v>0</v>
      </c>
      <c r="H221">
        <v>0</v>
      </c>
      <c r="I221">
        <v>0</v>
      </c>
      <c r="J221">
        <v>26325</v>
      </c>
      <c r="K221">
        <v>19695</v>
      </c>
      <c r="L221">
        <v>21960</v>
      </c>
      <c r="M221">
        <v>42900</v>
      </c>
      <c r="N221">
        <v>42900</v>
      </c>
      <c r="O221">
        <v>39600</v>
      </c>
      <c r="P221">
        <v>0.74637681159420288</v>
      </c>
      <c r="Q221">
        <v>0.85507246376811596</v>
      </c>
      <c r="R221">
        <v>0.95652173913043481</v>
      </c>
      <c r="S221">
        <v>50738.695652173912</v>
      </c>
      <c r="T221">
        <v>58127.82608695652</v>
      </c>
      <c r="U221">
        <v>65024.34782608696</v>
      </c>
      <c r="V221">
        <v>62</v>
      </c>
      <c r="W221">
        <v>55</v>
      </c>
      <c r="X221">
        <v>55</v>
      </c>
      <c r="Y221">
        <v>55</v>
      </c>
      <c r="Z221">
        <v>210546.46920243296</v>
      </c>
      <c r="AA221">
        <v>0</v>
      </c>
      <c r="AB221">
        <v>69</v>
      </c>
      <c r="AC221">
        <v>44</v>
      </c>
      <c r="AD221">
        <v>62</v>
      </c>
      <c r="AE221">
        <v>4645.75</v>
      </c>
      <c r="AF221">
        <v>12</v>
      </c>
      <c r="AG221">
        <v>8</v>
      </c>
      <c r="AH221">
        <v>14</v>
      </c>
      <c r="AI221">
        <v>0</v>
      </c>
    </row>
    <row r="222" spans="1:35" x14ac:dyDescent="0.35">
      <c r="A222" t="s">
        <v>39</v>
      </c>
      <c r="B222" t="s">
        <v>36</v>
      </c>
      <c r="C222">
        <v>1006</v>
      </c>
      <c r="D222">
        <v>81</v>
      </c>
      <c r="E222">
        <v>69</v>
      </c>
      <c r="F222">
        <v>79</v>
      </c>
      <c r="G222">
        <v>0</v>
      </c>
      <c r="H222">
        <v>0</v>
      </c>
      <c r="I222">
        <v>0</v>
      </c>
      <c r="J222">
        <v>15795</v>
      </c>
      <c r="K222">
        <v>13455</v>
      </c>
      <c r="L222">
        <v>14220</v>
      </c>
      <c r="M222">
        <v>20280</v>
      </c>
      <c r="N222">
        <v>20280</v>
      </c>
      <c r="O222">
        <v>18720</v>
      </c>
      <c r="P222">
        <v>3.1746031746031744E-2</v>
      </c>
      <c r="Q222">
        <v>9.5238095238095233E-2</v>
      </c>
      <c r="R222">
        <v>0.34920634920634919</v>
      </c>
      <c r="S222">
        <v>1380</v>
      </c>
      <c r="T222">
        <v>4140</v>
      </c>
      <c r="U222">
        <v>15180</v>
      </c>
      <c r="V222">
        <v>0</v>
      </c>
      <c r="W222">
        <v>0</v>
      </c>
      <c r="X222">
        <v>0</v>
      </c>
      <c r="Y222">
        <v>0</v>
      </c>
      <c r="Z222">
        <v>141740.83954424743</v>
      </c>
      <c r="AA222">
        <v>0</v>
      </c>
      <c r="AB222">
        <v>5</v>
      </c>
      <c r="AC222">
        <v>4</v>
      </c>
      <c r="AD222">
        <v>5</v>
      </c>
      <c r="AE222">
        <v>4627.75</v>
      </c>
      <c r="AF222">
        <v>26</v>
      </c>
      <c r="AG222">
        <v>24</v>
      </c>
      <c r="AH222">
        <v>29</v>
      </c>
      <c r="AI222">
        <v>0</v>
      </c>
    </row>
    <row r="223" spans="1:35" x14ac:dyDescent="0.35">
      <c r="A223" t="s">
        <v>40</v>
      </c>
      <c r="B223" t="s">
        <v>36</v>
      </c>
      <c r="C223">
        <v>1008</v>
      </c>
      <c r="D223">
        <v>83</v>
      </c>
      <c r="E223">
        <v>78</v>
      </c>
      <c r="F223">
        <v>83</v>
      </c>
      <c r="G223">
        <v>0</v>
      </c>
      <c r="H223">
        <v>0</v>
      </c>
      <c r="I223">
        <v>0</v>
      </c>
      <c r="J223">
        <v>16185</v>
      </c>
      <c r="K223">
        <v>15210</v>
      </c>
      <c r="L223">
        <v>14940</v>
      </c>
      <c r="M223">
        <v>20280</v>
      </c>
      <c r="N223">
        <v>20280</v>
      </c>
      <c r="O223">
        <v>18720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137386.05285702046</v>
      </c>
      <c r="AA223">
        <v>0</v>
      </c>
      <c r="AB223">
        <v>8</v>
      </c>
      <c r="AC223">
        <v>18</v>
      </c>
      <c r="AD223">
        <v>20</v>
      </c>
      <c r="AE223">
        <v>4668.25</v>
      </c>
      <c r="AF223">
        <v>20</v>
      </c>
      <c r="AG223">
        <v>18</v>
      </c>
      <c r="AH223">
        <v>20</v>
      </c>
      <c r="AI223">
        <v>0</v>
      </c>
    </row>
    <row r="224" spans="1:35" x14ac:dyDescent="0.35">
      <c r="A224" t="s">
        <v>41</v>
      </c>
      <c r="B224" t="s">
        <v>36</v>
      </c>
      <c r="C224">
        <v>1009</v>
      </c>
      <c r="D224">
        <v>152</v>
      </c>
      <c r="E224">
        <v>88</v>
      </c>
      <c r="F224">
        <v>127</v>
      </c>
      <c r="G224">
        <v>0</v>
      </c>
      <c r="H224">
        <v>0</v>
      </c>
      <c r="I224">
        <v>0</v>
      </c>
      <c r="J224">
        <v>29640</v>
      </c>
      <c r="K224">
        <v>17160</v>
      </c>
      <c r="L224">
        <v>22860</v>
      </c>
      <c r="M224">
        <v>70200</v>
      </c>
      <c r="N224">
        <v>70200</v>
      </c>
      <c r="O224">
        <v>64800</v>
      </c>
      <c r="P224">
        <v>0.33606557377049179</v>
      </c>
      <c r="Q224">
        <v>0.4344262295081967</v>
      </c>
      <c r="R224">
        <v>0.59836065573770492</v>
      </c>
      <c r="S224">
        <v>23410.327868852459</v>
      </c>
      <c r="T224">
        <v>30262.131147540982</v>
      </c>
      <c r="U224">
        <v>41681.803278688523</v>
      </c>
      <c r="V224">
        <v>40</v>
      </c>
      <c r="W224">
        <v>49</v>
      </c>
      <c r="X224">
        <v>52</v>
      </c>
      <c r="Y224">
        <v>43</v>
      </c>
      <c r="Z224">
        <v>219546.36168936867</v>
      </c>
      <c r="AA224">
        <v>0</v>
      </c>
      <c r="AB224">
        <v>39</v>
      </c>
      <c r="AC224">
        <v>29</v>
      </c>
      <c r="AD224">
        <v>41</v>
      </c>
      <c r="AE224">
        <v>5107</v>
      </c>
      <c r="AF224">
        <v>35</v>
      </c>
      <c r="AG224">
        <v>18</v>
      </c>
      <c r="AH224">
        <v>27</v>
      </c>
      <c r="AI224">
        <v>0</v>
      </c>
    </row>
    <row r="225" spans="1:35" x14ac:dyDescent="0.35">
      <c r="A225" t="s">
        <v>42</v>
      </c>
      <c r="B225" t="s">
        <v>36</v>
      </c>
      <c r="C225">
        <v>1010</v>
      </c>
      <c r="D225">
        <v>152</v>
      </c>
      <c r="E225">
        <v>78</v>
      </c>
      <c r="F225">
        <v>113</v>
      </c>
      <c r="G225">
        <v>0</v>
      </c>
      <c r="H225">
        <v>0</v>
      </c>
      <c r="I225">
        <v>0</v>
      </c>
      <c r="J225">
        <v>29640</v>
      </c>
      <c r="K225">
        <v>15210</v>
      </c>
      <c r="L225">
        <v>20340</v>
      </c>
      <c r="M225">
        <v>43680.000000000007</v>
      </c>
      <c r="N225">
        <v>43680.000000000007</v>
      </c>
      <c r="O225">
        <v>40320.000000000007</v>
      </c>
      <c r="P225">
        <v>6.8965517241379309E-3</v>
      </c>
      <c r="Q225">
        <v>0.33103448275862069</v>
      </c>
      <c r="R225">
        <v>0.97931034482758617</v>
      </c>
      <c r="S225">
        <v>449.58620689655174</v>
      </c>
      <c r="T225">
        <v>21580.137931034482</v>
      </c>
      <c r="U225">
        <v>63841.241379310341</v>
      </c>
      <c r="V225">
        <v>14</v>
      </c>
      <c r="W225">
        <v>41</v>
      </c>
      <c r="X225">
        <v>68</v>
      </c>
      <c r="Y225">
        <v>61</v>
      </c>
      <c r="Z225">
        <v>195740.19446586142</v>
      </c>
      <c r="AA225">
        <v>0</v>
      </c>
      <c r="AB225">
        <v>25</v>
      </c>
      <c r="AC225">
        <v>14</v>
      </c>
      <c r="AD225">
        <v>22</v>
      </c>
      <c r="AE225">
        <v>5174.5</v>
      </c>
      <c r="AF225">
        <v>6</v>
      </c>
      <c r="AG225">
        <v>5</v>
      </c>
      <c r="AH225">
        <v>14</v>
      </c>
      <c r="AI225">
        <v>0</v>
      </c>
    </row>
    <row r="226" spans="1:35" x14ac:dyDescent="0.35">
      <c r="A226" t="s">
        <v>43</v>
      </c>
      <c r="B226" t="s">
        <v>36</v>
      </c>
      <c r="C226">
        <v>1012</v>
      </c>
      <c r="D226">
        <v>116</v>
      </c>
      <c r="E226">
        <v>73</v>
      </c>
      <c r="F226">
        <v>99</v>
      </c>
      <c r="G226">
        <v>0</v>
      </c>
      <c r="H226">
        <v>0</v>
      </c>
      <c r="I226">
        <v>0</v>
      </c>
      <c r="J226">
        <v>22620</v>
      </c>
      <c r="K226">
        <v>14235</v>
      </c>
      <c r="L226">
        <v>17820</v>
      </c>
      <c r="M226">
        <v>27300</v>
      </c>
      <c r="N226">
        <v>27300</v>
      </c>
      <c r="O226">
        <v>25200</v>
      </c>
      <c r="P226">
        <v>0.43396226415094341</v>
      </c>
      <c r="Q226">
        <v>0.47169811320754718</v>
      </c>
      <c r="R226">
        <v>0.660377358490566</v>
      </c>
      <c r="S226">
        <v>23726.886792452831</v>
      </c>
      <c r="T226">
        <v>25790.094339622643</v>
      </c>
      <c r="U226">
        <v>36106.132075471694</v>
      </c>
      <c r="V226">
        <v>0</v>
      </c>
      <c r="W226">
        <v>11</v>
      </c>
      <c r="X226">
        <v>32</v>
      </c>
      <c r="Y226">
        <v>29</v>
      </c>
      <c r="Z226">
        <v>160321.26274308236</v>
      </c>
      <c r="AA226">
        <v>0</v>
      </c>
      <c r="AB226">
        <v>66</v>
      </c>
      <c r="AC226">
        <v>33</v>
      </c>
      <c r="AD226">
        <v>38</v>
      </c>
      <c r="AE226">
        <v>4918</v>
      </c>
      <c r="AF226">
        <v>4</v>
      </c>
      <c r="AG226">
        <v>2</v>
      </c>
      <c r="AH226">
        <v>8</v>
      </c>
      <c r="AI226">
        <v>0</v>
      </c>
    </row>
    <row r="227" spans="1:35" x14ac:dyDescent="0.35">
      <c r="A227" t="s">
        <v>44</v>
      </c>
      <c r="B227" t="s">
        <v>36</v>
      </c>
      <c r="C227">
        <v>1014</v>
      </c>
      <c r="D227">
        <v>106</v>
      </c>
      <c r="E227">
        <v>74</v>
      </c>
      <c r="F227">
        <v>102</v>
      </c>
      <c r="G227">
        <v>0</v>
      </c>
      <c r="H227">
        <v>0</v>
      </c>
      <c r="I227">
        <v>0</v>
      </c>
      <c r="J227">
        <v>20670</v>
      </c>
      <c r="K227">
        <v>14430</v>
      </c>
      <c r="L227">
        <v>18360</v>
      </c>
      <c r="M227">
        <v>28080</v>
      </c>
      <c r="N227">
        <v>28080</v>
      </c>
      <c r="O227">
        <v>25920</v>
      </c>
      <c r="P227">
        <v>0.36036036036036034</v>
      </c>
      <c r="Q227">
        <v>0.3783783783783784</v>
      </c>
      <c r="R227">
        <v>0.64864864864864868</v>
      </c>
      <c r="S227">
        <v>19264.864864864863</v>
      </c>
      <c r="T227">
        <v>20228.10810810811</v>
      </c>
      <c r="U227">
        <v>34676.75675675676</v>
      </c>
      <c r="V227">
        <v>35</v>
      </c>
      <c r="W227">
        <v>13</v>
      </c>
      <c r="X227">
        <v>30</v>
      </c>
      <c r="Y227">
        <v>25</v>
      </c>
      <c r="Z227">
        <v>171063.06990490877</v>
      </c>
      <c r="AA227">
        <v>0</v>
      </c>
      <c r="AB227">
        <v>42</v>
      </c>
      <c r="AC227">
        <v>34</v>
      </c>
      <c r="AD227">
        <v>48</v>
      </c>
      <c r="AE227">
        <v>4828</v>
      </c>
      <c r="AF227">
        <v>22</v>
      </c>
      <c r="AG227">
        <v>17</v>
      </c>
      <c r="AH227">
        <v>17</v>
      </c>
      <c r="AI227">
        <v>0</v>
      </c>
    </row>
    <row r="228" spans="1:35" x14ac:dyDescent="0.35">
      <c r="A228" t="s">
        <v>45</v>
      </c>
      <c r="B228" t="s">
        <v>36</v>
      </c>
      <c r="C228">
        <v>1015</v>
      </c>
      <c r="D228">
        <v>90</v>
      </c>
      <c r="E228">
        <v>66</v>
      </c>
      <c r="F228">
        <v>80</v>
      </c>
      <c r="G228">
        <v>0</v>
      </c>
      <c r="H228">
        <v>0</v>
      </c>
      <c r="I228">
        <v>0</v>
      </c>
      <c r="J228">
        <v>17550</v>
      </c>
      <c r="K228">
        <v>12870</v>
      </c>
      <c r="L228">
        <v>14400</v>
      </c>
      <c r="M228">
        <v>29640</v>
      </c>
      <c r="N228">
        <v>29640</v>
      </c>
      <c r="O228">
        <v>27360</v>
      </c>
      <c r="P228">
        <v>0.1</v>
      </c>
      <c r="Q228">
        <v>0.2</v>
      </c>
      <c r="R228">
        <v>0.27777777777777779</v>
      </c>
      <c r="S228">
        <v>4482</v>
      </c>
      <c r="T228">
        <v>8964</v>
      </c>
      <c r="U228">
        <v>12450</v>
      </c>
      <c r="V228">
        <v>2</v>
      </c>
      <c r="W228">
        <v>12</v>
      </c>
      <c r="X228">
        <v>16</v>
      </c>
      <c r="Y228">
        <v>18</v>
      </c>
      <c r="Z228">
        <v>151611.68936862849</v>
      </c>
      <c r="AA228">
        <v>0</v>
      </c>
      <c r="AB228">
        <v>20</v>
      </c>
      <c r="AC228">
        <v>17</v>
      </c>
      <c r="AD228">
        <v>21</v>
      </c>
      <c r="AE228">
        <v>4645.75</v>
      </c>
      <c r="AF228">
        <v>20</v>
      </c>
      <c r="AG228">
        <v>17</v>
      </c>
      <c r="AH228">
        <v>24</v>
      </c>
      <c r="AI228">
        <v>0</v>
      </c>
    </row>
    <row r="229" spans="1:35" x14ac:dyDescent="0.35">
      <c r="A229" t="s">
        <v>46</v>
      </c>
      <c r="B229" t="s">
        <v>36</v>
      </c>
      <c r="C229">
        <v>1016</v>
      </c>
      <c r="D229">
        <v>87</v>
      </c>
      <c r="E229">
        <v>66</v>
      </c>
      <c r="F229">
        <v>77</v>
      </c>
      <c r="G229">
        <v>0</v>
      </c>
      <c r="H229">
        <v>0</v>
      </c>
      <c r="I229">
        <v>0</v>
      </c>
      <c r="J229">
        <v>16965</v>
      </c>
      <c r="K229">
        <v>12870</v>
      </c>
      <c r="L229">
        <v>13860</v>
      </c>
      <c r="M229">
        <v>25350</v>
      </c>
      <c r="N229">
        <v>25350</v>
      </c>
      <c r="O229">
        <v>23400</v>
      </c>
      <c r="P229">
        <v>0.234375</v>
      </c>
      <c r="Q229">
        <v>0.28125</v>
      </c>
      <c r="R229">
        <v>0.296875</v>
      </c>
      <c r="S229">
        <v>10241.015625</v>
      </c>
      <c r="T229">
        <v>12289.21875</v>
      </c>
      <c r="U229">
        <v>12971.953125</v>
      </c>
      <c r="V229">
        <v>0</v>
      </c>
      <c r="W229">
        <v>9</v>
      </c>
      <c r="X229">
        <v>24</v>
      </c>
      <c r="Y229">
        <v>14</v>
      </c>
      <c r="Z229">
        <v>151902.00848111027</v>
      </c>
      <c r="AA229">
        <v>0</v>
      </c>
      <c r="AB229">
        <v>20</v>
      </c>
      <c r="AC229">
        <v>13</v>
      </c>
      <c r="AD229">
        <v>13</v>
      </c>
      <c r="AE229">
        <v>4675</v>
      </c>
      <c r="AF229">
        <v>28.733333333333334</v>
      </c>
      <c r="AG229">
        <v>21.8</v>
      </c>
      <c r="AH229">
        <v>29.133333333333333</v>
      </c>
      <c r="AI229">
        <v>0</v>
      </c>
    </row>
    <row r="230" spans="1:35" x14ac:dyDescent="0.35">
      <c r="A230" t="s">
        <v>47</v>
      </c>
      <c r="B230" t="s">
        <v>36</v>
      </c>
      <c r="C230">
        <v>1017</v>
      </c>
      <c r="D230">
        <v>159</v>
      </c>
      <c r="E230">
        <v>101</v>
      </c>
      <c r="F230">
        <v>128</v>
      </c>
      <c r="G230">
        <v>0</v>
      </c>
      <c r="H230">
        <v>0</v>
      </c>
      <c r="I230">
        <v>0</v>
      </c>
      <c r="J230">
        <v>31005</v>
      </c>
      <c r="K230">
        <v>19695</v>
      </c>
      <c r="L230">
        <v>23040</v>
      </c>
      <c r="M230">
        <v>61620</v>
      </c>
      <c r="N230">
        <v>61620</v>
      </c>
      <c r="O230">
        <v>56880</v>
      </c>
      <c r="P230">
        <v>0.1111111111111111</v>
      </c>
      <c r="Q230">
        <v>0.28703703703703703</v>
      </c>
      <c r="R230">
        <v>0.5092592592592593</v>
      </c>
      <c r="S230">
        <v>8193.3333333333321</v>
      </c>
      <c r="T230">
        <v>21166.111111111109</v>
      </c>
      <c r="U230">
        <v>37552.777777777781</v>
      </c>
      <c r="V230">
        <v>49</v>
      </c>
      <c r="W230">
        <v>49</v>
      </c>
      <c r="X230">
        <v>47</v>
      </c>
      <c r="Y230">
        <v>39</v>
      </c>
      <c r="Z230">
        <v>236675.18932579461</v>
      </c>
      <c r="AA230">
        <v>0</v>
      </c>
      <c r="AB230">
        <v>52</v>
      </c>
      <c r="AC230">
        <v>38</v>
      </c>
      <c r="AD230">
        <v>49</v>
      </c>
      <c r="AE230">
        <v>5228.28</v>
      </c>
      <c r="AF230">
        <v>50</v>
      </c>
      <c r="AG230">
        <v>33.666666666666664</v>
      </c>
      <c r="AH230">
        <v>53</v>
      </c>
      <c r="AI230">
        <v>0</v>
      </c>
    </row>
    <row r="231" spans="1:35" x14ac:dyDescent="0.35">
      <c r="A231" t="s">
        <v>48</v>
      </c>
      <c r="B231" t="s">
        <v>36</v>
      </c>
      <c r="C231">
        <v>1018</v>
      </c>
      <c r="D231">
        <v>135</v>
      </c>
      <c r="E231">
        <v>75</v>
      </c>
      <c r="F231">
        <v>104</v>
      </c>
      <c r="G231">
        <v>0</v>
      </c>
      <c r="H231">
        <v>0</v>
      </c>
      <c r="I231">
        <v>0</v>
      </c>
      <c r="J231">
        <v>26325</v>
      </c>
      <c r="K231">
        <v>14625</v>
      </c>
      <c r="L231">
        <v>18720</v>
      </c>
      <c r="M231">
        <v>43680.000000000007</v>
      </c>
      <c r="N231">
        <v>43680.000000000007</v>
      </c>
      <c r="O231">
        <v>44639.999999999993</v>
      </c>
      <c r="P231">
        <v>0.23456790123456789</v>
      </c>
      <c r="Q231">
        <v>0.44444444444444442</v>
      </c>
      <c r="R231">
        <v>0.70370370370370372</v>
      </c>
      <c r="S231">
        <v>13996.666666666666</v>
      </c>
      <c r="T231">
        <v>26520</v>
      </c>
      <c r="U231">
        <v>41990</v>
      </c>
      <c r="V231">
        <v>42</v>
      </c>
      <c r="W231">
        <v>33</v>
      </c>
      <c r="X231">
        <v>40</v>
      </c>
      <c r="Y231">
        <v>41</v>
      </c>
      <c r="Z231">
        <v>205611.04429024245</v>
      </c>
      <c r="AA231">
        <v>0</v>
      </c>
      <c r="AB231">
        <v>56</v>
      </c>
      <c r="AC231">
        <v>28</v>
      </c>
      <c r="AD231">
        <v>43</v>
      </c>
      <c r="AE231">
        <v>5019.25</v>
      </c>
      <c r="AF231">
        <v>49</v>
      </c>
      <c r="AG231">
        <v>34</v>
      </c>
      <c r="AH231">
        <v>50</v>
      </c>
      <c r="AI231">
        <v>0</v>
      </c>
    </row>
    <row r="232" spans="1:35" x14ac:dyDescent="0.35">
      <c r="A232" t="s">
        <v>49</v>
      </c>
      <c r="B232" t="s">
        <v>36</v>
      </c>
      <c r="C232">
        <v>1019</v>
      </c>
      <c r="D232">
        <v>207</v>
      </c>
      <c r="E232">
        <v>125</v>
      </c>
      <c r="F232">
        <v>165</v>
      </c>
      <c r="G232">
        <v>0</v>
      </c>
      <c r="H232">
        <v>0</v>
      </c>
      <c r="I232">
        <v>0</v>
      </c>
      <c r="J232">
        <v>40365</v>
      </c>
      <c r="K232">
        <v>24375</v>
      </c>
      <c r="L232">
        <v>29700</v>
      </c>
      <c r="M232">
        <v>69030</v>
      </c>
      <c r="N232">
        <v>69030</v>
      </c>
      <c r="O232">
        <v>63720</v>
      </c>
      <c r="P232">
        <v>1.5625E-2</v>
      </c>
      <c r="Q232">
        <v>0.28125</v>
      </c>
      <c r="R232">
        <v>0.66145833333333337</v>
      </c>
      <c r="S232">
        <v>1475.625</v>
      </c>
      <c r="T232">
        <v>26561.25</v>
      </c>
      <c r="U232">
        <v>62468.125</v>
      </c>
      <c r="V232">
        <v>0</v>
      </c>
      <c r="W232">
        <v>45</v>
      </c>
      <c r="X232">
        <v>66</v>
      </c>
      <c r="Y232">
        <v>61</v>
      </c>
      <c r="Z232">
        <v>267158.69613638311</v>
      </c>
      <c r="AA232">
        <v>0</v>
      </c>
      <c r="AB232">
        <v>35</v>
      </c>
      <c r="AC232">
        <v>31</v>
      </c>
      <c r="AD232">
        <v>37</v>
      </c>
      <c r="AE232">
        <v>5593</v>
      </c>
      <c r="AF232">
        <v>26</v>
      </c>
      <c r="AG232">
        <v>18</v>
      </c>
      <c r="AH232">
        <v>29</v>
      </c>
      <c r="AI232">
        <v>0</v>
      </c>
    </row>
    <row r="233" spans="1:35" x14ac:dyDescent="0.35">
      <c r="A233" t="s">
        <v>50</v>
      </c>
      <c r="B233" t="s">
        <v>36</v>
      </c>
      <c r="C233">
        <v>1020</v>
      </c>
      <c r="D233">
        <v>203</v>
      </c>
      <c r="E233">
        <v>99</v>
      </c>
      <c r="F233">
        <v>136</v>
      </c>
      <c r="G233">
        <v>0</v>
      </c>
      <c r="H233">
        <v>0</v>
      </c>
      <c r="I233">
        <v>0</v>
      </c>
      <c r="J233">
        <v>39585</v>
      </c>
      <c r="K233">
        <v>19305</v>
      </c>
      <c r="L233">
        <v>24480</v>
      </c>
      <c r="M233">
        <v>79560</v>
      </c>
      <c r="N233">
        <v>79560</v>
      </c>
      <c r="O233">
        <v>73440</v>
      </c>
      <c r="P233">
        <v>0.36403508771929827</v>
      </c>
      <c r="Q233">
        <v>0.48684210526315791</v>
      </c>
      <c r="R233">
        <v>0.86403508771929827</v>
      </c>
      <c r="S233">
        <v>30349.605263157897</v>
      </c>
      <c r="T233">
        <v>40588.026315789473</v>
      </c>
      <c r="U233">
        <v>72034.605263157893</v>
      </c>
      <c r="V233">
        <v>73</v>
      </c>
      <c r="W233">
        <v>84</v>
      </c>
      <c r="X233">
        <v>85</v>
      </c>
      <c r="Y233">
        <v>76</v>
      </c>
      <c r="Z233">
        <v>322319.32750792429</v>
      </c>
      <c r="AA233">
        <v>0</v>
      </c>
      <c r="AB233">
        <v>74</v>
      </c>
      <c r="AC233">
        <v>43</v>
      </c>
      <c r="AD233">
        <v>73</v>
      </c>
      <c r="AE233">
        <v>5725.75</v>
      </c>
      <c r="AF233">
        <v>66</v>
      </c>
      <c r="AG233">
        <v>34</v>
      </c>
      <c r="AH233">
        <v>48</v>
      </c>
      <c r="AI233">
        <v>0</v>
      </c>
    </row>
    <row r="234" spans="1:35" x14ac:dyDescent="0.35">
      <c r="A234" t="s">
        <v>51</v>
      </c>
      <c r="B234" t="s">
        <v>36</v>
      </c>
      <c r="C234">
        <v>1021</v>
      </c>
      <c r="D234">
        <v>62</v>
      </c>
      <c r="E234">
        <v>32</v>
      </c>
      <c r="F234">
        <v>47</v>
      </c>
      <c r="G234">
        <v>0</v>
      </c>
      <c r="H234">
        <v>0</v>
      </c>
      <c r="I234">
        <v>0</v>
      </c>
      <c r="J234">
        <v>12090</v>
      </c>
      <c r="K234">
        <v>6240</v>
      </c>
      <c r="L234">
        <v>8460</v>
      </c>
      <c r="M234">
        <v>20280</v>
      </c>
      <c r="N234">
        <v>20280</v>
      </c>
      <c r="O234">
        <v>18720</v>
      </c>
      <c r="P234">
        <v>0</v>
      </c>
      <c r="Q234">
        <v>0.1</v>
      </c>
      <c r="R234">
        <v>0.52</v>
      </c>
      <c r="S234">
        <v>0</v>
      </c>
      <c r="T234">
        <v>2679</v>
      </c>
      <c r="U234">
        <v>13930.800000000001</v>
      </c>
      <c r="V234">
        <v>21</v>
      </c>
      <c r="W234">
        <v>14</v>
      </c>
      <c r="X234">
        <v>16</v>
      </c>
      <c r="Y234">
        <v>12</v>
      </c>
      <c r="Z234">
        <v>112999.24740854965</v>
      </c>
      <c r="AA234">
        <v>0</v>
      </c>
      <c r="AB234">
        <v>32</v>
      </c>
      <c r="AC234">
        <v>20</v>
      </c>
      <c r="AD234">
        <v>22</v>
      </c>
      <c r="AE234">
        <v>4544.5</v>
      </c>
      <c r="AF234">
        <v>13</v>
      </c>
      <c r="AG234">
        <v>7</v>
      </c>
      <c r="AH234">
        <v>11</v>
      </c>
      <c r="AI234">
        <v>0</v>
      </c>
    </row>
    <row r="235" spans="1:35" x14ac:dyDescent="0.35">
      <c r="A235" t="s">
        <v>52</v>
      </c>
      <c r="B235" t="s">
        <v>36</v>
      </c>
      <c r="C235">
        <v>1022</v>
      </c>
      <c r="D235">
        <v>55</v>
      </c>
      <c r="E235">
        <v>46</v>
      </c>
      <c r="F235">
        <v>66</v>
      </c>
      <c r="G235">
        <v>0</v>
      </c>
      <c r="H235">
        <v>0</v>
      </c>
      <c r="I235">
        <v>0</v>
      </c>
      <c r="J235">
        <v>10725</v>
      </c>
      <c r="K235">
        <v>8970</v>
      </c>
      <c r="L235">
        <v>11880</v>
      </c>
      <c r="M235">
        <v>23400</v>
      </c>
      <c r="N235">
        <v>23400</v>
      </c>
      <c r="O235">
        <v>21600</v>
      </c>
      <c r="P235">
        <v>6.3829787234042548E-2</v>
      </c>
      <c r="Q235">
        <v>0.19148936170212766</v>
      </c>
      <c r="R235">
        <v>0.91489361702127658</v>
      </c>
      <c r="S235">
        <v>2015.4255319148936</v>
      </c>
      <c r="T235">
        <v>6046.2765957446809</v>
      </c>
      <c r="U235">
        <v>28887.765957446809</v>
      </c>
      <c r="V235">
        <v>8</v>
      </c>
      <c r="W235">
        <v>23</v>
      </c>
      <c r="X235">
        <v>28</v>
      </c>
      <c r="Y235">
        <v>26</v>
      </c>
      <c r="Z235">
        <v>107192.86515891373</v>
      </c>
      <c r="AA235">
        <v>0</v>
      </c>
      <c r="AB235">
        <v>8</v>
      </c>
      <c r="AC235">
        <v>11</v>
      </c>
      <c r="AD235">
        <v>15</v>
      </c>
      <c r="AE235">
        <v>4405</v>
      </c>
      <c r="AF235">
        <v>10</v>
      </c>
      <c r="AG235">
        <v>10</v>
      </c>
      <c r="AH235">
        <v>10</v>
      </c>
      <c r="AI235">
        <v>0</v>
      </c>
    </row>
    <row r="236" spans="1:35" x14ac:dyDescent="0.35">
      <c r="A236" t="s">
        <v>53</v>
      </c>
      <c r="B236" t="s">
        <v>36</v>
      </c>
      <c r="C236">
        <v>1023</v>
      </c>
      <c r="D236">
        <v>95</v>
      </c>
      <c r="E236">
        <v>47</v>
      </c>
      <c r="F236">
        <v>68</v>
      </c>
      <c r="G236">
        <v>0</v>
      </c>
      <c r="H236">
        <v>0</v>
      </c>
      <c r="I236">
        <v>0</v>
      </c>
      <c r="J236">
        <v>18525</v>
      </c>
      <c r="K236">
        <v>9165</v>
      </c>
      <c r="L236">
        <v>12240</v>
      </c>
      <c r="M236">
        <v>50700</v>
      </c>
      <c r="N236">
        <v>50700</v>
      </c>
      <c r="O236">
        <v>46800</v>
      </c>
      <c r="P236">
        <v>2.1276595744680851E-2</v>
      </c>
      <c r="Q236">
        <v>0.47872340425531917</v>
      </c>
      <c r="R236">
        <v>0.92553191489361697</v>
      </c>
      <c r="S236">
        <v>849.57446808510633</v>
      </c>
      <c r="T236">
        <v>19115.425531914894</v>
      </c>
      <c r="U236">
        <v>36956.489361702123</v>
      </c>
      <c r="V236">
        <v>3</v>
      </c>
      <c r="W236">
        <v>23</v>
      </c>
      <c r="X236">
        <v>25</v>
      </c>
      <c r="Y236">
        <v>26</v>
      </c>
      <c r="Z236">
        <v>163805.09209286387</v>
      </c>
      <c r="AA236">
        <v>0</v>
      </c>
      <c r="AB236">
        <v>16</v>
      </c>
      <c r="AC236">
        <v>13</v>
      </c>
      <c r="AD236">
        <v>18</v>
      </c>
      <c r="AE236">
        <v>4805.95</v>
      </c>
      <c r="AF236">
        <v>9</v>
      </c>
      <c r="AG236">
        <v>6</v>
      </c>
      <c r="AH236">
        <v>7</v>
      </c>
      <c r="AI236">
        <v>0</v>
      </c>
    </row>
    <row r="237" spans="1:35" x14ac:dyDescent="0.35">
      <c r="A237" t="s">
        <v>54</v>
      </c>
      <c r="B237" t="s">
        <v>36</v>
      </c>
      <c r="C237">
        <v>1024</v>
      </c>
      <c r="D237">
        <v>101</v>
      </c>
      <c r="E237">
        <v>68</v>
      </c>
      <c r="F237">
        <v>92</v>
      </c>
      <c r="G237">
        <v>0</v>
      </c>
      <c r="H237">
        <v>0</v>
      </c>
      <c r="I237">
        <v>0</v>
      </c>
      <c r="J237">
        <v>19695</v>
      </c>
      <c r="K237">
        <v>13260</v>
      </c>
      <c r="L237">
        <v>16560</v>
      </c>
      <c r="M237">
        <v>54600</v>
      </c>
      <c r="N237">
        <v>54600</v>
      </c>
      <c r="O237">
        <v>50400</v>
      </c>
      <c r="P237">
        <v>0.40384615384615385</v>
      </c>
      <c r="Q237">
        <v>0.69230769230769229</v>
      </c>
      <c r="R237">
        <v>0.75961538461538458</v>
      </c>
      <c r="S237">
        <v>19996.442307692309</v>
      </c>
      <c r="T237">
        <v>34279.615384615383</v>
      </c>
      <c r="U237">
        <v>37612.355769230766</v>
      </c>
      <c r="V237">
        <v>27</v>
      </c>
      <c r="W237">
        <v>49</v>
      </c>
      <c r="X237">
        <v>53</v>
      </c>
      <c r="Y237">
        <v>42</v>
      </c>
      <c r="Z237">
        <v>177159.77126702649</v>
      </c>
      <c r="AA237">
        <v>0</v>
      </c>
      <c r="AB237">
        <v>25</v>
      </c>
      <c r="AC237">
        <v>18</v>
      </c>
      <c r="AD237">
        <v>27</v>
      </c>
      <c r="AE237">
        <v>4796.5</v>
      </c>
      <c r="AF237">
        <v>18</v>
      </c>
      <c r="AG237">
        <v>12.333333333333334</v>
      </c>
      <c r="AH237">
        <v>21.333333333333332</v>
      </c>
      <c r="AI237">
        <v>0</v>
      </c>
    </row>
    <row r="238" spans="1:35" x14ac:dyDescent="0.35">
      <c r="A238" t="s">
        <v>55</v>
      </c>
      <c r="B238" t="s">
        <v>36</v>
      </c>
      <c r="C238">
        <v>1025</v>
      </c>
      <c r="D238">
        <v>119</v>
      </c>
      <c r="E238">
        <v>90</v>
      </c>
      <c r="F238">
        <v>108</v>
      </c>
      <c r="G238">
        <v>0</v>
      </c>
      <c r="H238">
        <v>0</v>
      </c>
      <c r="I238">
        <v>0</v>
      </c>
      <c r="J238">
        <v>23205</v>
      </c>
      <c r="K238">
        <v>17550</v>
      </c>
      <c r="L238">
        <v>19440</v>
      </c>
      <c r="M238">
        <v>37440</v>
      </c>
      <c r="N238">
        <v>37440</v>
      </c>
      <c r="O238">
        <v>34560</v>
      </c>
      <c r="P238">
        <v>0.6953125</v>
      </c>
      <c r="Q238">
        <v>0.9609375</v>
      </c>
      <c r="R238">
        <v>1</v>
      </c>
      <c r="S238">
        <v>41854.3359375</v>
      </c>
      <c r="T238">
        <v>57843.6328125</v>
      </c>
      <c r="U238">
        <v>60195</v>
      </c>
      <c r="V238">
        <v>68</v>
      </c>
      <c r="W238">
        <v>37</v>
      </c>
      <c r="X238">
        <v>60</v>
      </c>
      <c r="Y238">
        <v>50</v>
      </c>
      <c r="Z238">
        <v>190514.45044118908</v>
      </c>
      <c r="AA238">
        <v>0</v>
      </c>
      <c r="AB238">
        <v>42</v>
      </c>
      <c r="AC238">
        <v>61</v>
      </c>
      <c r="AD238">
        <v>65</v>
      </c>
      <c r="AE238">
        <v>4567</v>
      </c>
      <c r="AF238">
        <v>15</v>
      </c>
      <c r="AG238">
        <v>10</v>
      </c>
      <c r="AH238">
        <v>15</v>
      </c>
      <c r="AI238">
        <v>0</v>
      </c>
    </row>
    <row r="239" spans="1:35" x14ac:dyDescent="0.35">
      <c r="A239" t="s">
        <v>56</v>
      </c>
      <c r="B239" t="s">
        <v>36</v>
      </c>
      <c r="C239">
        <v>1026</v>
      </c>
      <c r="D239">
        <v>101</v>
      </c>
      <c r="E239">
        <v>73</v>
      </c>
      <c r="F239">
        <v>87</v>
      </c>
      <c r="G239">
        <v>0</v>
      </c>
      <c r="H239">
        <v>0</v>
      </c>
      <c r="I239">
        <v>0</v>
      </c>
      <c r="J239">
        <v>19695</v>
      </c>
      <c r="K239">
        <v>14235</v>
      </c>
      <c r="L239">
        <v>15660</v>
      </c>
      <c r="M239">
        <v>30420</v>
      </c>
      <c r="N239">
        <v>30420</v>
      </c>
      <c r="O239">
        <v>28080</v>
      </c>
      <c r="P239">
        <v>0.1111111111111111</v>
      </c>
      <c r="Q239">
        <v>0.13131313131313133</v>
      </c>
      <c r="R239">
        <v>0.54545454545454541</v>
      </c>
      <c r="S239">
        <v>5510</v>
      </c>
      <c r="T239">
        <v>6511.8181818181829</v>
      </c>
      <c r="U239">
        <v>27049.090909090908</v>
      </c>
      <c r="V239">
        <v>23</v>
      </c>
      <c r="W239">
        <v>21</v>
      </c>
      <c r="X239">
        <v>19</v>
      </c>
      <c r="Y239">
        <v>27</v>
      </c>
      <c r="Z239">
        <v>176579.13304206292</v>
      </c>
      <c r="AA239">
        <v>0</v>
      </c>
      <c r="AB239">
        <v>31</v>
      </c>
      <c r="AC239">
        <v>16</v>
      </c>
      <c r="AD239">
        <v>24</v>
      </c>
      <c r="AE239">
        <v>4762.75</v>
      </c>
      <c r="AF239">
        <v>32</v>
      </c>
      <c r="AG239">
        <v>20</v>
      </c>
      <c r="AH239">
        <v>27</v>
      </c>
      <c r="AI239">
        <v>0</v>
      </c>
    </row>
    <row r="240" spans="1:35" x14ac:dyDescent="0.35">
      <c r="A240" t="s">
        <v>57</v>
      </c>
      <c r="B240" t="s">
        <v>36</v>
      </c>
      <c r="C240">
        <v>1027</v>
      </c>
      <c r="D240">
        <v>143</v>
      </c>
      <c r="E240">
        <v>69</v>
      </c>
      <c r="F240">
        <v>89</v>
      </c>
      <c r="G240">
        <v>0</v>
      </c>
      <c r="H240">
        <v>0</v>
      </c>
      <c r="I240">
        <v>0</v>
      </c>
      <c r="J240">
        <v>27885</v>
      </c>
      <c r="K240">
        <v>13455</v>
      </c>
      <c r="L240">
        <v>16020</v>
      </c>
      <c r="M240">
        <v>40560</v>
      </c>
      <c r="N240">
        <v>40560</v>
      </c>
      <c r="O240">
        <v>37440</v>
      </c>
      <c r="P240">
        <v>1.0869565217391304E-2</v>
      </c>
      <c r="Q240">
        <v>0.53260869565217395</v>
      </c>
      <c r="R240">
        <v>0.72826086956521741</v>
      </c>
      <c r="S240">
        <v>623.47826086956525</v>
      </c>
      <c r="T240">
        <v>30550.434782608696</v>
      </c>
      <c r="U240">
        <v>41773.043478260872</v>
      </c>
      <c r="V240">
        <v>4</v>
      </c>
      <c r="W240">
        <v>0</v>
      </c>
      <c r="X240">
        <v>52</v>
      </c>
      <c r="Y240">
        <v>47</v>
      </c>
      <c r="Z240">
        <v>179482.32416688086</v>
      </c>
      <c r="AA240">
        <v>0</v>
      </c>
      <c r="AB240">
        <v>20</v>
      </c>
      <c r="AC240">
        <v>19</v>
      </c>
      <c r="AD240">
        <v>20</v>
      </c>
      <c r="AE240">
        <v>4897.75</v>
      </c>
      <c r="AF240">
        <v>22</v>
      </c>
      <c r="AG240">
        <v>10</v>
      </c>
      <c r="AH240">
        <v>16</v>
      </c>
      <c r="AI240">
        <v>0</v>
      </c>
    </row>
    <row r="241" spans="1:35" x14ac:dyDescent="0.35">
      <c r="A241" t="s">
        <v>58</v>
      </c>
      <c r="B241" t="s">
        <v>36</v>
      </c>
      <c r="C241">
        <v>1028</v>
      </c>
      <c r="D241">
        <v>81</v>
      </c>
      <c r="E241">
        <v>54</v>
      </c>
      <c r="F241">
        <v>80</v>
      </c>
      <c r="G241">
        <v>0</v>
      </c>
      <c r="H241">
        <v>0</v>
      </c>
      <c r="I241">
        <v>0</v>
      </c>
      <c r="J241">
        <v>15795</v>
      </c>
      <c r="K241">
        <v>10530</v>
      </c>
      <c r="L241">
        <v>14400</v>
      </c>
      <c r="M241">
        <v>28080</v>
      </c>
      <c r="N241">
        <v>28080</v>
      </c>
      <c r="O241">
        <v>25920</v>
      </c>
      <c r="P241">
        <v>0.71052631578947367</v>
      </c>
      <c r="Q241">
        <v>0.76315789473684215</v>
      </c>
      <c r="R241">
        <v>0.98684210526315785</v>
      </c>
      <c r="S241">
        <v>28936.184210526317</v>
      </c>
      <c r="T241">
        <v>31079.605263157897</v>
      </c>
      <c r="U241">
        <v>40189.144736842107</v>
      </c>
      <c r="V241">
        <v>16</v>
      </c>
      <c r="W241">
        <v>38</v>
      </c>
      <c r="X241">
        <v>56</v>
      </c>
      <c r="Y241">
        <v>45</v>
      </c>
      <c r="Z241">
        <v>149579.4555812559</v>
      </c>
      <c r="AA241">
        <v>0</v>
      </c>
      <c r="AB241">
        <v>35</v>
      </c>
      <c r="AC241">
        <v>29</v>
      </c>
      <c r="AD241">
        <v>30</v>
      </c>
      <c r="AE241">
        <v>4641.25</v>
      </c>
      <c r="AF241">
        <v>6</v>
      </c>
      <c r="AG241">
        <v>5</v>
      </c>
      <c r="AH241">
        <v>8</v>
      </c>
      <c r="AI241">
        <v>0</v>
      </c>
    </row>
    <row r="242" spans="1:35" x14ac:dyDescent="0.35">
      <c r="A242" t="s">
        <v>59</v>
      </c>
      <c r="B242" t="s">
        <v>36</v>
      </c>
      <c r="C242">
        <v>1038</v>
      </c>
      <c r="D242">
        <v>125</v>
      </c>
      <c r="E242">
        <v>85</v>
      </c>
      <c r="F242">
        <v>105</v>
      </c>
      <c r="G242">
        <v>0</v>
      </c>
      <c r="H242">
        <v>0</v>
      </c>
      <c r="I242">
        <v>0</v>
      </c>
      <c r="J242">
        <v>24375</v>
      </c>
      <c r="K242">
        <v>16575</v>
      </c>
      <c r="L242">
        <v>18900</v>
      </c>
      <c r="M242">
        <v>43680.000000000007</v>
      </c>
      <c r="N242">
        <v>43680.000000000007</v>
      </c>
      <c r="O242">
        <v>40320.000000000007</v>
      </c>
      <c r="P242">
        <v>0.2711864406779661</v>
      </c>
      <c r="Q242">
        <v>0.72881355932203384</v>
      </c>
      <c r="R242">
        <v>0.79661016949152541</v>
      </c>
      <c r="S242">
        <v>16230.508474576271</v>
      </c>
      <c r="T242">
        <v>43619.491525423728</v>
      </c>
      <c r="U242">
        <v>47677.118644067799</v>
      </c>
      <c r="V242">
        <v>38</v>
      </c>
      <c r="W242">
        <v>34</v>
      </c>
      <c r="X242">
        <v>42</v>
      </c>
      <c r="Y242">
        <v>35</v>
      </c>
      <c r="Z242">
        <v>179482.32416688086</v>
      </c>
      <c r="AA242">
        <v>0</v>
      </c>
      <c r="AB242">
        <v>51</v>
      </c>
      <c r="AC242">
        <v>23</v>
      </c>
      <c r="AD242">
        <v>38</v>
      </c>
      <c r="AE242">
        <v>4576</v>
      </c>
      <c r="AF242">
        <v>31.6</v>
      </c>
      <c r="AG242">
        <v>31</v>
      </c>
      <c r="AH242">
        <v>35</v>
      </c>
      <c r="AI242">
        <v>0</v>
      </c>
    </row>
    <row r="243" spans="1:35" x14ac:dyDescent="0.35">
      <c r="A243" t="s">
        <v>60</v>
      </c>
      <c r="B243" t="s">
        <v>36</v>
      </c>
      <c r="C243">
        <v>1048</v>
      </c>
      <c r="D243">
        <v>116</v>
      </c>
      <c r="E243">
        <v>60</v>
      </c>
      <c r="F243">
        <v>81</v>
      </c>
      <c r="G243">
        <v>0</v>
      </c>
      <c r="H243">
        <v>0</v>
      </c>
      <c r="I243">
        <v>0</v>
      </c>
      <c r="J243">
        <v>22620</v>
      </c>
      <c r="K243">
        <v>11700</v>
      </c>
      <c r="L243">
        <v>14580</v>
      </c>
      <c r="M243">
        <v>35880</v>
      </c>
      <c r="N243">
        <v>35880</v>
      </c>
      <c r="O243">
        <v>33120</v>
      </c>
      <c r="P243">
        <v>0.41414141414141414</v>
      </c>
      <c r="Q243">
        <v>0.70707070707070707</v>
      </c>
      <c r="R243">
        <v>0.87878787878787878</v>
      </c>
      <c r="S243">
        <v>20251.515151515152</v>
      </c>
      <c r="T243">
        <v>34575.757575757576</v>
      </c>
      <c r="U243">
        <v>42972.727272727272</v>
      </c>
      <c r="V243">
        <v>48</v>
      </c>
      <c r="W243">
        <v>27</v>
      </c>
      <c r="X243">
        <v>42</v>
      </c>
      <c r="Y243">
        <v>57</v>
      </c>
      <c r="Z243">
        <v>176869.45215454471</v>
      </c>
      <c r="AA243">
        <v>0</v>
      </c>
      <c r="AB243">
        <v>48</v>
      </c>
      <c r="AC243">
        <v>41</v>
      </c>
      <c r="AD243">
        <v>49</v>
      </c>
      <c r="AE243">
        <v>4852.75</v>
      </c>
      <c r="AF243">
        <v>9.3333333333333339</v>
      </c>
      <c r="AG243">
        <v>10</v>
      </c>
      <c r="AH243">
        <v>7.333333333333333</v>
      </c>
      <c r="AI243">
        <v>0</v>
      </c>
    </row>
    <row r="244" spans="1:35" x14ac:dyDescent="0.35">
      <c r="A244" t="s">
        <v>61</v>
      </c>
      <c r="B244" t="s">
        <v>36</v>
      </c>
      <c r="C244">
        <v>1049</v>
      </c>
      <c r="D244">
        <v>101</v>
      </c>
      <c r="E244">
        <v>65</v>
      </c>
      <c r="F244">
        <v>91</v>
      </c>
      <c r="G244">
        <v>0</v>
      </c>
      <c r="H244">
        <v>0</v>
      </c>
      <c r="I244">
        <v>0</v>
      </c>
      <c r="J244">
        <v>19695</v>
      </c>
      <c r="K244">
        <v>12675</v>
      </c>
      <c r="L244">
        <v>16380</v>
      </c>
      <c r="M244">
        <v>31200</v>
      </c>
      <c r="N244">
        <v>31200</v>
      </c>
      <c r="O244">
        <v>28800</v>
      </c>
      <c r="P244">
        <v>0.41379310344827586</v>
      </c>
      <c r="Q244">
        <v>0.42528735632183906</v>
      </c>
      <c r="R244">
        <v>0.75862068965517238</v>
      </c>
      <c r="S244">
        <v>20172.413793103449</v>
      </c>
      <c r="T244">
        <v>20732.758620689656</v>
      </c>
      <c r="U244">
        <v>36982.758620689652</v>
      </c>
      <c r="V244">
        <v>14</v>
      </c>
      <c r="W244">
        <v>22</v>
      </c>
      <c r="X244">
        <v>29</v>
      </c>
      <c r="Y244">
        <v>22</v>
      </c>
      <c r="Z244">
        <v>150740.73203118308</v>
      </c>
      <c r="AA244">
        <v>0</v>
      </c>
      <c r="AB244">
        <v>32</v>
      </c>
      <c r="AC244">
        <v>27</v>
      </c>
      <c r="AD244">
        <v>36</v>
      </c>
      <c r="AE244">
        <v>4722.25</v>
      </c>
      <c r="AF244">
        <v>16.2</v>
      </c>
      <c r="AG244">
        <v>9</v>
      </c>
      <c r="AH244">
        <v>15.533333333333333</v>
      </c>
      <c r="AI244">
        <v>0</v>
      </c>
    </row>
    <row r="245" spans="1:35" x14ac:dyDescent="0.35">
      <c r="A245" t="s">
        <v>62</v>
      </c>
      <c r="B245" t="s">
        <v>36</v>
      </c>
      <c r="C245">
        <v>1802</v>
      </c>
      <c r="D245">
        <v>62</v>
      </c>
      <c r="E245">
        <v>33</v>
      </c>
      <c r="F245">
        <v>57</v>
      </c>
      <c r="G245">
        <v>0</v>
      </c>
      <c r="H245">
        <v>0</v>
      </c>
      <c r="I245">
        <v>0</v>
      </c>
      <c r="J245">
        <v>12090</v>
      </c>
      <c r="K245">
        <v>6435</v>
      </c>
      <c r="L245">
        <v>10260</v>
      </c>
      <c r="M245">
        <v>22229.999999999996</v>
      </c>
      <c r="N245">
        <v>22229.999999999996</v>
      </c>
      <c r="O245">
        <v>22680</v>
      </c>
      <c r="P245">
        <v>0.38775510204081631</v>
      </c>
      <c r="Q245">
        <v>0.55102040816326525</v>
      </c>
      <c r="R245">
        <v>0.79591836734693877</v>
      </c>
      <c r="S245">
        <v>11161.530612244898</v>
      </c>
      <c r="T245">
        <v>15861.12244897959</v>
      </c>
      <c r="U245">
        <v>22910.510204081631</v>
      </c>
      <c r="V245">
        <v>23</v>
      </c>
      <c r="W245">
        <v>18</v>
      </c>
      <c r="X245">
        <v>25</v>
      </c>
      <c r="Y245">
        <v>24</v>
      </c>
      <c r="Z245">
        <v>117644.35320825838</v>
      </c>
      <c r="AA245">
        <v>0</v>
      </c>
      <c r="AB245">
        <v>22</v>
      </c>
      <c r="AC245">
        <v>17</v>
      </c>
      <c r="AD245">
        <v>23</v>
      </c>
      <c r="AE245">
        <v>4472.5</v>
      </c>
      <c r="AF245">
        <v>15.666666666666666</v>
      </c>
      <c r="AG245">
        <v>4.8</v>
      </c>
      <c r="AH245">
        <v>13.6</v>
      </c>
      <c r="AI245">
        <v>0</v>
      </c>
    </row>
    <row r="246" spans="1:35" x14ac:dyDescent="0.35"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  <c r="K246" t="e">
        <v>#N/A</v>
      </c>
      <c r="L246" t="e">
        <v>#N/A</v>
      </c>
      <c r="M246" t="e">
        <v>#N/A</v>
      </c>
      <c r="N246" t="e">
        <v>#N/A</v>
      </c>
      <c r="O246" t="e">
        <v>#N/A</v>
      </c>
      <c r="P246" t="e">
        <v>#N/A</v>
      </c>
      <c r="Q246" t="e">
        <v>#N/A</v>
      </c>
      <c r="R246" t="e">
        <v>#N/A</v>
      </c>
      <c r="S246" t="e">
        <v>#N/A</v>
      </c>
      <c r="T246" t="e">
        <v>#N/A</v>
      </c>
      <c r="U246" t="e">
        <v>#N/A</v>
      </c>
      <c r="V246" t="e">
        <v>#N/A</v>
      </c>
      <c r="W246" t="e">
        <v>#N/A</v>
      </c>
      <c r="X246" t="e">
        <v>#N/A</v>
      </c>
      <c r="Y246" t="e">
        <v>#N/A</v>
      </c>
      <c r="Z246" t="e">
        <v>#N/A</v>
      </c>
      <c r="AA246" t="e">
        <v>#N/A</v>
      </c>
      <c r="AB246" t="e">
        <v>#N/A</v>
      </c>
      <c r="AC246" t="e">
        <v>#N/A</v>
      </c>
      <c r="AD246" t="e">
        <v>#N/A</v>
      </c>
      <c r="AE246" t="e">
        <v>#N/A</v>
      </c>
      <c r="AF246" t="e">
        <v>#N/A</v>
      </c>
      <c r="AG246" t="e">
        <v>#N/A</v>
      </c>
      <c r="AH246" t="e">
        <v>#N/A</v>
      </c>
      <c r="AI246" t="e">
        <v>#N/A</v>
      </c>
    </row>
    <row r="247" spans="1:35" x14ac:dyDescent="0.35">
      <c r="A247" t="s">
        <v>63</v>
      </c>
      <c r="B247" t="s">
        <v>67</v>
      </c>
      <c r="C247">
        <v>2171</v>
      </c>
      <c r="D247">
        <v>25</v>
      </c>
      <c r="E247">
        <v>27</v>
      </c>
      <c r="F247">
        <v>32</v>
      </c>
      <c r="G247">
        <v>0</v>
      </c>
      <c r="H247">
        <v>0</v>
      </c>
      <c r="I247">
        <v>0</v>
      </c>
      <c r="J247">
        <v>4875</v>
      </c>
      <c r="K247">
        <v>5265</v>
      </c>
      <c r="L247">
        <v>5760</v>
      </c>
      <c r="M247">
        <v>15210</v>
      </c>
      <c r="N247">
        <v>15210</v>
      </c>
      <c r="O247">
        <v>14040</v>
      </c>
      <c r="P247">
        <v>0</v>
      </c>
      <c r="Q247">
        <v>3.8461538461538464E-2</v>
      </c>
      <c r="R247">
        <v>0.57692307692307687</v>
      </c>
      <c r="S247">
        <v>0</v>
      </c>
      <c r="T247">
        <v>611.53846153846155</v>
      </c>
      <c r="U247">
        <v>9173.076923076922</v>
      </c>
      <c r="V247">
        <v>2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8</v>
      </c>
      <c r="AD247">
        <v>11</v>
      </c>
      <c r="AE247">
        <v>0</v>
      </c>
      <c r="AF247">
        <v>0</v>
      </c>
      <c r="AG247">
        <v>3</v>
      </c>
      <c r="AH247">
        <v>4</v>
      </c>
      <c r="AI247">
        <v>0</v>
      </c>
    </row>
    <row r="248" spans="1:35" x14ac:dyDescent="0.35">
      <c r="A248" t="s">
        <v>65</v>
      </c>
      <c r="B248" t="s">
        <v>64</v>
      </c>
      <c r="C248">
        <v>2003</v>
      </c>
      <c r="D248">
        <v>82</v>
      </c>
      <c r="E248">
        <v>80</v>
      </c>
      <c r="F248">
        <v>91</v>
      </c>
      <c r="G248">
        <v>0</v>
      </c>
      <c r="H248">
        <v>0</v>
      </c>
      <c r="I248">
        <v>0</v>
      </c>
      <c r="J248">
        <v>15990</v>
      </c>
      <c r="K248">
        <v>15600</v>
      </c>
      <c r="L248">
        <v>16380</v>
      </c>
      <c r="M248">
        <v>30420</v>
      </c>
      <c r="N248">
        <v>30420</v>
      </c>
      <c r="O248">
        <v>28080</v>
      </c>
      <c r="P248">
        <v>1.3333333333333334E-2</v>
      </c>
      <c r="Q248">
        <v>0.33333333333333331</v>
      </c>
      <c r="R248">
        <v>0.92</v>
      </c>
      <c r="S248">
        <v>639.6</v>
      </c>
      <c r="T248">
        <v>15990</v>
      </c>
      <c r="U248">
        <v>44132.4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6</v>
      </c>
      <c r="AC248">
        <v>13</v>
      </c>
      <c r="AD248">
        <v>13</v>
      </c>
      <c r="AE248">
        <v>0</v>
      </c>
      <c r="AF248">
        <v>8</v>
      </c>
      <c r="AG248">
        <v>7</v>
      </c>
      <c r="AH248">
        <v>6</v>
      </c>
      <c r="AI248">
        <v>0</v>
      </c>
    </row>
    <row r="249" spans="1:35" x14ac:dyDescent="0.35">
      <c r="A249" t="s">
        <v>66</v>
      </c>
      <c r="B249" t="s">
        <v>67</v>
      </c>
      <c r="C249">
        <v>2004</v>
      </c>
      <c r="D249">
        <v>24</v>
      </c>
      <c r="E249">
        <v>22</v>
      </c>
      <c r="F249">
        <v>21</v>
      </c>
      <c r="G249">
        <v>0</v>
      </c>
      <c r="H249">
        <v>0</v>
      </c>
      <c r="I249">
        <v>0</v>
      </c>
      <c r="J249">
        <v>4680</v>
      </c>
      <c r="K249">
        <v>4290</v>
      </c>
      <c r="L249">
        <v>3780</v>
      </c>
      <c r="M249">
        <v>15210</v>
      </c>
      <c r="N249">
        <v>15210</v>
      </c>
      <c r="O249">
        <v>14040</v>
      </c>
      <c r="P249">
        <v>0.08</v>
      </c>
      <c r="Q249">
        <v>0.08</v>
      </c>
      <c r="R249">
        <v>0.56000000000000005</v>
      </c>
      <c r="S249">
        <v>1020</v>
      </c>
      <c r="T249">
        <v>1020</v>
      </c>
      <c r="U249">
        <v>7140.0000000000009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3</v>
      </c>
      <c r="AC249">
        <v>0</v>
      </c>
      <c r="AD249">
        <v>1</v>
      </c>
      <c r="AE249">
        <v>0</v>
      </c>
      <c r="AF249">
        <v>0</v>
      </c>
      <c r="AG249">
        <v>0</v>
      </c>
      <c r="AH249">
        <v>0</v>
      </c>
      <c r="AI249">
        <v>0</v>
      </c>
    </row>
    <row r="250" spans="1:35" x14ac:dyDescent="0.35">
      <c r="A250" t="s">
        <v>68</v>
      </c>
      <c r="B250" t="s">
        <v>67</v>
      </c>
      <c r="C250">
        <v>2005</v>
      </c>
      <c r="D250">
        <v>84</v>
      </c>
      <c r="E250">
        <v>65</v>
      </c>
      <c r="F250">
        <v>71</v>
      </c>
      <c r="G250">
        <v>0</v>
      </c>
      <c r="H250">
        <v>0</v>
      </c>
      <c r="I250">
        <v>0</v>
      </c>
      <c r="J250">
        <v>16380</v>
      </c>
      <c r="K250">
        <v>12675</v>
      </c>
      <c r="L250">
        <v>12780</v>
      </c>
      <c r="M250">
        <v>20280</v>
      </c>
      <c r="N250">
        <v>20280</v>
      </c>
      <c r="O250">
        <v>18720</v>
      </c>
      <c r="P250">
        <v>0</v>
      </c>
      <c r="Q250">
        <v>0</v>
      </c>
      <c r="R250">
        <v>5.1948051948051951E-2</v>
      </c>
      <c r="S250">
        <v>0</v>
      </c>
      <c r="T250">
        <v>0</v>
      </c>
      <c r="U250">
        <v>2173.2467532467535</v>
      </c>
      <c r="V250">
        <v>5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15</v>
      </c>
      <c r="AC250">
        <v>13</v>
      </c>
      <c r="AD250">
        <v>14</v>
      </c>
      <c r="AE250">
        <v>0</v>
      </c>
      <c r="AF250">
        <v>19</v>
      </c>
      <c r="AG250">
        <v>30</v>
      </c>
      <c r="AH250">
        <v>30</v>
      </c>
      <c r="AI250">
        <v>0</v>
      </c>
    </row>
    <row r="251" spans="1:35" x14ac:dyDescent="0.35">
      <c r="A251" t="s">
        <v>69</v>
      </c>
      <c r="B251" t="s">
        <v>67</v>
      </c>
      <c r="C251">
        <v>2008</v>
      </c>
      <c r="D251">
        <v>52</v>
      </c>
      <c r="E251">
        <v>49</v>
      </c>
      <c r="F251">
        <v>60</v>
      </c>
      <c r="G251">
        <v>0</v>
      </c>
      <c r="H251">
        <v>0</v>
      </c>
      <c r="I251">
        <v>0</v>
      </c>
      <c r="J251">
        <v>10140</v>
      </c>
      <c r="K251">
        <v>9555</v>
      </c>
      <c r="L251">
        <v>10800</v>
      </c>
      <c r="M251">
        <v>10140</v>
      </c>
      <c r="N251">
        <v>10140</v>
      </c>
      <c r="O251">
        <v>9360</v>
      </c>
      <c r="P251">
        <v>0</v>
      </c>
      <c r="Q251">
        <v>0.30434782608695654</v>
      </c>
      <c r="R251">
        <v>0.93478260869565222</v>
      </c>
      <c r="S251">
        <v>0</v>
      </c>
      <c r="T251">
        <v>9281.0869565217399</v>
      </c>
      <c r="U251">
        <v>28506.195652173916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22</v>
      </c>
      <c r="AC251">
        <v>22</v>
      </c>
      <c r="AD251">
        <v>24</v>
      </c>
      <c r="AE251">
        <v>0</v>
      </c>
      <c r="AF251">
        <v>0</v>
      </c>
      <c r="AG251">
        <v>0</v>
      </c>
      <c r="AH251">
        <v>0</v>
      </c>
      <c r="AI251">
        <v>0</v>
      </c>
    </row>
    <row r="252" spans="1:35" x14ac:dyDescent="0.35">
      <c r="A252" t="s">
        <v>70</v>
      </c>
      <c r="B252" t="s">
        <v>67</v>
      </c>
      <c r="C252">
        <v>2011</v>
      </c>
      <c r="D252">
        <v>64</v>
      </c>
      <c r="E252">
        <v>34</v>
      </c>
      <c r="F252">
        <v>47</v>
      </c>
      <c r="G252">
        <v>0</v>
      </c>
      <c r="H252">
        <v>0</v>
      </c>
      <c r="I252">
        <v>0</v>
      </c>
      <c r="J252">
        <v>12480</v>
      </c>
      <c r="K252">
        <v>6630</v>
      </c>
      <c r="L252">
        <v>8460</v>
      </c>
      <c r="M252">
        <v>12870</v>
      </c>
      <c r="N252">
        <v>12870</v>
      </c>
      <c r="O252">
        <v>11880</v>
      </c>
      <c r="P252">
        <v>0.06</v>
      </c>
      <c r="Q252">
        <v>0.1</v>
      </c>
      <c r="R252">
        <v>0.42</v>
      </c>
      <c r="S252">
        <v>1654.2</v>
      </c>
      <c r="T252">
        <v>2757</v>
      </c>
      <c r="U252">
        <v>11579.4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</row>
    <row r="253" spans="1:35" x14ac:dyDescent="0.35">
      <c r="A253" t="s">
        <v>71</v>
      </c>
      <c r="B253" t="s">
        <v>67</v>
      </c>
      <c r="C253">
        <v>2014</v>
      </c>
      <c r="D253">
        <v>38</v>
      </c>
      <c r="E253">
        <v>38</v>
      </c>
      <c r="F253">
        <v>39</v>
      </c>
      <c r="G253">
        <v>0</v>
      </c>
      <c r="H253">
        <v>0</v>
      </c>
      <c r="I253">
        <v>0</v>
      </c>
      <c r="J253">
        <v>7410</v>
      </c>
      <c r="K253">
        <v>7410</v>
      </c>
      <c r="L253">
        <v>7020</v>
      </c>
      <c r="M253">
        <v>25350</v>
      </c>
      <c r="N253">
        <v>25350</v>
      </c>
      <c r="O253">
        <v>23400</v>
      </c>
      <c r="P253">
        <v>0.13513513513513514</v>
      </c>
      <c r="Q253">
        <v>0.16216216216216217</v>
      </c>
      <c r="R253">
        <v>0.64864864864864868</v>
      </c>
      <c r="S253">
        <v>2951.3513513513517</v>
      </c>
      <c r="T253">
        <v>3541.6216216216217</v>
      </c>
      <c r="U253">
        <v>14166.486486486487</v>
      </c>
      <c r="V253">
        <v>12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12</v>
      </c>
      <c r="AC253">
        <v>12</v>
      </c>
      <c r="AD253">
        <v>12</v>
      </c>
      <c r="AE253">
        <v>0</v>
      </c>
      <c r="AF253">
        <v>0</v>
      </c>
      <c r="AG253">
        <v>0</v>
      </c>
      <c r="AH253">
        <v>0</v>
      </c>
      <c r="AI253">
        <v>0</v>
      </c>
    </row>
    <row r="254" spans="1:35" x14ac:dyDescent="0.35">
      <c r="A254" t="s">
        <v>72</v>
      </c>
      <c r="B254" t="s">
        <v>67</v>
      </c>
      <c r="C254">
        <v>2015</v>
      </c>
      <c r="D254">
        <v>80</v>
      </c>
      <c r="E254">
        <v>46</v>
      </c>
      <c r="F254">
        <v>69</v>
      </c>
      <c r="G254">
        <v>0</v>
      </c>
      <c r="H254">
        <v>0</v>
      </c>
      <c r="I254">
        <v>0</v>
      </c>
      <c r="J254">
        <v>15600</v>
      </c>
      <c r="K254">
        <v>8970</v>
      </c>
      <c r="L254">
        <v>12420</v>
      </c>
      <c r="M254">
        <v>23400</v>
      </c>
      <c r="N254">
        <v>23400</v>
      </c>
      <c r="O254">
        <v>21600</v>
      </c>
      <c r="P254">
        <v>0.12244897959183673</v>
      </c>
      <c r="Q254">
        <v>0.46938775510204084</v>
      </c>
      <c r="R254">
        <v>0.91836734693877553</v>
      </c>
      <c r="S254">
        <v>4529.3877551020405</v>
      </c>
      <c r="T254">
        <v>17362.65306122449</v>
      </c>
      <c r="U254">
        <v>33970.408163265303</v>
      </c>
      <c r="V254">
        <v>18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33</v>
      </c>
      <c r="AC254">
        <v>12</v>
      </c>
      <c r="AD254">
        <v>18</v>
      </c>
      <c r="AE254">
        <v>0</v>
      </c>
      <c r="AF254">
        <v>10</v>
      </c>
      <c r="AG254">
        <v>5</v>
      </c>
      <c r="AH254">
        <v>8</v>
      </c>
      <c r="AI254">
        <v>0</v>
      </c>
    </row>
    <row r="255" spans="1:35" x14ac:dyDescent="0.35">
      <c r="A255" t="s">
        <v>73</v>
      </c>
      <c r="B255" t="s">
        <v>67</v>
      </c>
      <c r="C255">
        <v>2018</v>
      </c>
      <c r="D255">
        <v>59</v>
      </c>
      <c r="E255">
        <v>34</v>
      </c>
      <c r="F255">
        <v>46</v>
      </c>
      <c r="G255">
        <v>0</v>
      </c>
      <c r="H255">
        <v>0</v>
      </c>
      <c r="I255">
        <v>0</v>
      </c>
      <c r="J255">
        <v>11505</v>
      </c>
      <c r="K255">
        <v>6630</v>
      </c>
      <c r="L255">
        <v>8280</v>
      </c>
      <c r="M255">
        <v>35490</v>
      </c>
      <c r="N255">
        <v>35490</v>
      </c>
      <c r="O255">
        <v>32760</v>
      </c>
      <c r="P255">
        <v>0.84057971014492749</v>
      </c>
      <c r="Q255">
        <v>0.91304347826086951</v>
      </c>
      <c r="R255">
        <v>0.94202898550724634</v>
      </c>
      <c r="S255">
        <v>22203.91304347826</v>
      </c>
      <c r="T255">
        <v>24118.043478260868</v>
      </c>
      <c r="U255">
        <v>24883.695652173912</v>
      </c>
      <c r="V255">
        <v>2</v>
      </c>
      <c r="W255">
        <v>17</v>
      </c>
      <c r="X255">
        <v>24</v>
      </c>
      <c r="Y255">
        <v>23</v>
      </c>
      <c r="Z255">
        <v>0</v>
      </c>
      <c r="AA255">
        <v>0</v>
      </c>
      <c r="AB255">
        <v>37</v>
      </c>
      <c r="AC255">
        <v>21</v>
      </c>
      <c r="AD255">
        <v>25</v>
      </c>
      <c r="AE255">
        <v>0</v>
      </c>
      <c r="AF255">
        <v>9</v>
      </c>
      <c r="AG255">
        <v>3</v>
      </c>
      <c r="AH255">
        <v>5</v>
      </c>
      <c r="AI255">
        <v>0</v>
      </c>
    </row>
    <row r="256" spans="1:35" x14ac:dyDescent="0.35">
      <c r="A256" t="s">
        <v>74</v>
      </c>
      <c r="B256" t="s">
        <v>64</v>
      </c>
      <c r="C256">
        <v>2020</v>
      </c>
      <c r="D256">
        <v>65</v>
      </c>
      <c r="E256">
        <v>62</v>
      </c>
      <c r="F256">
        <v>65</v>
      </c>
      <c r="G256">
        <v>0</v>
      </c>
      <c r="H256">
        <v>0</v>
      </c>
      <c r="I256">
        <v>0</v>
      </c>
      <c r="J256">
        <v>12675</v>
      </c>
      <c r="K256">
        <v>12090</v>
      </c>
      <c r="L256">
        <v>11700</v>
      </c>
      <c r="M256">
        <v>15210</v>
      </c>
      <c r="N256">
        <v>15210</v>
      </c>
      <c r="O256">
        <v>14040</v>
      </c>
      <c r="P256">
        <v>0.12307692307692308</v>
      </c>
      <c r="Q256">
        <v>0.2</v>
      </c>
      <c r="R256">
        <v>0.36923076923076925</v>
      </c>
      <c r="S256">
        <v>4488</v>
      </c>
      <c r="T256">
        <v>7293</v>
      </c>
      <c r="U256">
        <v>13464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15</v>
      </c>
      <c r="AC256">
        <v>9</v>
      </c>
      <c r="AD256">
        <v>10</v>
      </c>
      <c r="AE256">
        <v>0</v>
      </c>
      <c r="AF256">
        <v>13</v>
      </c>
      <c r="AG256">
        <v>14</v>
      </c>
      <c r="AH256">
        <v>13</v>
      </c>
      <c r="AI256">
        <v>0</v>
      </c>
    </row>
    <row r="257" spans="1:35" x14ac:dyDescent="0.35">
      <c r="A257" t="s">
        <v>75</v>
      </c>
      <c r="B257" t="s">
        <v>67</v>
      </c>
      <c r="C257">
        <v>2021</v>
      </c>
      <c r="D257">
        <v>26</v>
      </c>
      <c r="E257">
        <v>22</v>
      </c>
      <c r="F257">
        <v>22</v>
      </c>
      <c r="G257">
        <v>0</v>
      </c>
      <c r="H257">
        <v>0</v>
      </c>
      <c r="I257">
        <v>0</v>
      </c>
      <c r="J257">
        <v>5070</v>
      </c>
      <c r="K257">
        <v>4290</v>
      </c>
      <c r="L257">
        <v>3960</v>
      </c>
      <c r="M257">
        <v>18330</v>
      </c>
      <c r="N257">
        <v>18330</v>
      </c>
      <c r="O257">
        <v>16920</v>
      </c>
      <c r="P257">
        <v>0.21739130434782608</v>
      </c>
      <c r="Q257">
        <v>0.2608695652173913</v>
      </c>
      <c r="R257">
        <v>0.82608695652173914</v>
      </c>
      <c r="S257">
        <v>2895.6521739130435</v>
      </c>
      <c r="T257">
        <v>3474.782608695652</v>
      </c>
      <c r="U257">
        <v>11003.478260869566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13</v>
      </c>
      <c r="AC257">
        <v>10</v>
      </c>
      <c r="AD257">
        <v>10</v>
      </c>
      <c r="AE257">
        <v>0</v>
      </c>
      <c r="AF257">
        <v>0</v>
      </c>
      <c r="AG257">
        <v>0</v>
      </c>
      <c r="AH257">
        <v>0</v>
      </c>
      <c r="AI257">
        <v>0</v>
      </c>
    </row>
    <row r="258" spans="1:35" x14ac:dyDescent="0.35">
      <c r="A258" t="s">
        <v>76</v>
      </c>
      <c r="B258" t="s">
        <v>67</v>
      </c>
      <c r="C258">
        <v>2025</v>
      </c>
      <c r="D258">
        <v>62</v>
      </c>
      <c r="E258">
        <v>36</v>
      </c>
      <c r="F258">
        <v>46</v>
      </c>
      <c r="G258">
        <v>0</v>
      </c>
      <c r="H258">
        <v>0</v>
      </c>
      <c r="I258">
        <v>0</v>
      </c>
      <c r="J258">
        <v>12090</v>
      </c>
      <c r="K258">
        <v>7020</v>
      </c>
      <c r="L258">
        <v>8280</v>
      </c>
      <c r="M258">
        <v>20280</v>
      </c>
      <c r="N258">
        <v>20280</v>
      </c>
      <c r="O258">
        <v>18720</v>
      </c>
      <c r="P258">
        <v>0.04</v>
      </c>
      <c r="Q258">
        <v>0.2</v>
      </c>
      <c r="R258">
        <v>0.6</v>
      </c>
      <c r="S258">
        <v>1095.6000000000001</v>
      </c>
      <c r="T258">
        <v>5478</v>
      </c>
      <c r="U258">
        <v>16434</v>
      </c>
      <c r="V258">
        <v>15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15</v>
      </c>
      <c r="AC258">
        <v>12</v>
      </c>
      <c r="AD258">
        <v>15</v>
      </c>
      <c r="AE258">
        <v>0</v>
      </c>
      <c r="AF258">
        <v>19</v>
      </c>
      <c r="AG258">
        <v>11</v>
      </c>
      <c r="AH258">
        <v>14</v>
      </c>
      <c r="AI258">
        <v>0</v>
      </c>
    </row>
    <row r="259" spans="1:35" x14ac:dyDescent="0.35">
      <c r="A259" t="s">
        <v>77</v>
      </c>
      <c r="B259" t="s">
        <v>67</v>
      </c>
      <c r="C259">
        <v>2026</v>
      </c>
      <c r="D259">
        <v>31</v>
      </c>
      <c r="E259">
        <v>23</v>
      </c>
      <c r="F259">
        <v>25</v>
      </c>
      <c r="G259">
        <v>0</v>
      </c>
      <c r="H259">
        <v>0</v>
      </c>
      <c r="I259">
        <v>0</v>
      </c>
      <c r="J259">
        <v>6045</v>
      </c>
      <c r="K259">
        <v>4485</v>
      </c>
      <c r="L259">
        <v>4500</v>
      </c>
      <c r="M259">
        <v>10140</v>
      </c>
      <c r="N259">
        <v>10140</v>
      </c>
      <c r="O259">
        <v>9360</v>
      </c>
      <c r="P259">
        <v>0.18181818181818182</v>
      </c>
      <c r="Q259">
        <v>0.36363636363636365</v>
      </c>
      <c r="R259">
        <v>0.36363636363636365</v>
      </c>
      <c r="S259">
        <v>2732.727272727273</v>
      </c>
      <c r="T259">
        <v>5465.454545454546</v>
      </c>
      <c r="U259">
        <v>5465.454545454546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6</v>
      </c>
      <c r="AC259">
        <v>8</v>
      </c>
      <c r="AD259">
        <v>4</v>
      </c>
      <c r="AE259">
        <v>0</v>
      </c>
      <c r="AF259">
        <v>9</v>
      </c>
      <c r="AG259">
        <v>4</v>
      </c>
      <c r="AH259">
        <v>8</v>
      </c>
      <c r="AI259">
        <v>0</v>
      </c>
    </row>
    <row r="260" spans="1:35" x14ac:dyDescent="0.35">
      <c r="A260" t="s">
        <v>78</v>
      </c>
      <c r="B260" t="s">
        <v>67</v>
      </c>
      <c r="C260">
        <v>2030</v>
      </c>
      <c r="D260">
        <v>54</v>
      </c>
      <c r="E260">
        <v>51</v>
      </c>
      <c r="F260">
        <v>49</v>
      </c>
      <c r="G260">
        <v>0</v>
      </c>
      <c r="H260">
        <v>0</v>
      </c>
      <c r="I260">
        <v>0</v>
      </c>
      <c r="J260">
        <v>10530</v>
      </c>
      <c r="K260">
        <v>9945</v>
      </c>
      <c r="L260">
        <v>8820</v>
      </c>
      <c r="M260">
        <v>13650</v>
      </c>
      <c r="N260">
        <v>13650</v>
      </c>
      <c r="O260">
        <v>12600</v>
      </c>
      <c r="P260">
        <v>1.8518518518518517E-2</v>
      </c>
      <c r="Q260">
        <v>1.8518518518518517E-2</v>
      </c>
      <c r="R260">
        <v>0.55555555555555558</v>
      </c>
      <c r="S260">
        <v>542.5</v>
      </c>
      <c r="T260">
        <v>542.5</v>
      </c>
      <c r="U260">
        <v>16275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5</v>
      </c>
      <c r="AC260">
        <v>5</v>
      </c>
      <c r="AD260">
        <v>5</v>
      </c>
      <c r="AE260">
        <v>0</v>
      </c>
      <c r="AF260">
        <v>0</v>
      </c>
      <c r="AG260">
        <v>0</v>
      </c>
      <c r="AH260">
        <v>0</v>
      </c>
      <c r="AI260">
        <v>0</v>
      </c>
    </row>
    <row r="261" spans="1:35" x14ac:dyDescent="0.35">
      <c r="A261" t="s">
        <v>79</v>
      </c>
      <c r="B261" t="s">
        <v>67</v>
      </c>
      <c r="C261">
        <v>2034</v>
      </c>
      <c r="D261">
        <v>33</v>
      </c>
      <c r="E261">
        <v>17</v>
      </c>
      <c r="F261">
        <v>18</v>
      </c>
      <c r="G261">
        <v>0</v>
      </c>
      <c r="H261">
        <v>0</v>
      </c>
      <c r="I261">
        <v>0</v>
      </c>
      <c r="J261">
        <v>6435</v>
      </c>
      <c r="K261">
        <v>3315</v>
      </c>
      <c r="L261">
        <v>3240</v>
      </c>
      <c r="M261">
        <v>15210</v>
      </c>
      <c r="N261">
        <v>15210</v>
      </c>
      <c r="O261">
        <v>14040</v>
      </c>
      <c r="P261">
        <v>0.58064516129032262</v>
      </c>
      <c r="Q261">
        <v>0.61290322580645162</v>
      </c>
      <c r="R261">
        <v>0.967741935483871</v>
      </c>
      <c r="S261">
        <v>7542.5806451612907</v>
      </c>
      <c r="T261">
        <v>7961.6129032258068</v>
      </c>
      <c r="U261">
        <v>12570.967741935485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19</v>
      </c>
      <c r="AC261">
        <v>13</v>
      </c>
      <c r="AD261">
        <v>18</v>
      </c>
      <c r="AE261">
        <v>0</v>
      </c>
      <c r="AF261">
        <v>1</v>
      </c>
      <c r="AG261">
        <v>0</v>
      </c>
      <c r="AH261">
        <v>0</v>
      </c>
      <c r="AI261">
        <v>0</v>
      </c>
    </row>
    <row r="262" spans="1:35" x14ac:dyDescent="0.35">
      <c r="A262" t="s">
        <v>80</v>
      </c>
      <c r="B262" t="s">
        <v>64</v>
      </c>
      <c r="C262">
        <v>2036</v>
      </c>
      <c r="D262">
        <v>45</v>
      </c>
      <c r="E262">
        <v>26</v>
      </c>
      <c r="F262">
        <v>24</v>
      </c>
      <c r="G262">
        <v>0</v>
      </c>
      <c r="H262">
        <v>0</v>
      </c>
      <c r="I262">
        <v>0</v>
      </c>
      <c r="J262">
        <v>8775</v>
      </c>
      <c r="K262">
        <v>5070</v>
      </c>
      <c r="L262">
        <v>4320</v>
      </c>
      <c r="M262">
        <v>10140</v>
      </c>
      <c r="N262">
        <v>10140</v>
      </c>
      <c r="O262">
        <v>9360</v>
      </c>
      <c r="P262">
        <v>0</v>
      </c>
      <c r="Q262">
        <v>0.32</v>
      </c>
      <c r="R262">
        <v>0.8</v>
      </c>
      <c r="S262">
        <v>0</v>
      </c>
      <c r="T262">
        <v>5812.8</v>
      </c>
      <c r="U262">
        <v>14532</v>
      </c>
      <c r="V262">
        <v>7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19</v>
      </c>
      <c r="AC262">
        <v>10</v>
      </c>
      <c r="AD262">
        <v>7</v>
      </c>
      <c r="AE262">
        <v>0</v>
      </c>
      <c r="AF262">
        <v>0</v>
      </c>
      <c r="AG262">
        <v>0</v>
      </c>
      <c r="AH262">
        <v>0</v>
      </c>
      <c r="AI262">
        <v>0</v>
      </c>
    </row>
    <row r="263" spans="1:35" x14ac:dyDescent="0.35">
      <c r="A263" t="s">
        <v>81</v>
      </c>
      <c r="B263" t="s">
        <v>64</v>
      </c>
      <c r="C263">
        <v>2037</v>
      </c>
      <c r="D263">
        <v>41</v>
      </c>
      <c r="E263">
        <v>32</v>
      </c>
      <c r="F263">
        <v>39</v>
      </c>
      <c r="G263">
        <v>0</v>
      </c>
      <c r="H263">
        <v>0</v>
      </c>
      <c r="I263">
        <v>0</v>
      </c>
      <c r="J263">
        <v>7995</v>
      </c>
      <c r="K263">
        <v>6240</v>
      </c>
      <c r="L263">
        <v>7020</v>
      </c>
      <c r="M263">
        <v>23400</v>
      </c>
      <c r="N263">
        <v>23400</v>
      </c>
      <c r="O263">
        <v>21600</v>
      </c>
      <c r="P263">
        <v>4.3478260869565216E-2</v>
      </c>
      <c r="Q263">
        <v>0.14492753623188406</v>
      </c>
      <c r="R263">
        <v>0.75362318840579712</v>
      </c>
      <c r="S263">
        <v>924.13043478260863</v>
      </c>
      <c r="T263">
        <v>3080.434782608696</v>
      </c>
      <c r="U263">
        <v>16018.260869565218</v>
      </c>
      <c r="V263">
        <v>2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5</v>
      </c>
      <c r="AC263">
        <v>6</v>
      </c>
      <c r="AD263">
        <v>7</v>
      </c>
      <c r="AE263">
        <v>0</v>
      </c>
      <c r="AF263">
        <v>6</v>
      </c>
      <c r="AG263">
        <v>9</v>
      </c>
      <c r="AH263">
        <v>12</v>
      </c>
      <c r="AI263">
        <v>0</v>
      </c>
    </row>
    <row r="264" spans="1:35" x14ac:dyDescent="0.35">
      <c r="A264" t="s">
        <v>82</v>
      </c>
      <c r="B264" t="s">
        <v>64</v>
      </c>
      <c r="C264">
        <v>2038</v>
      </c>
      <c r="D264">
        <v>64</v>
      </c>
      <c r="E264">
        <v>47</v>
      </c>
      <c r="F264">
        <v>48</v>
      </c>
      <c r="G264">
        <v>0</v>
      </c>
      <c r="H264">
        <v>0</v>
      </c>
      <c r="I264">
        <v>0</v>
      </c>
      <c r="J264">
        <v>12480</v>
      </c>
      <c r="K264">
        <v>9165</v>
      </c>
      <c r="L264">
        <v>8640</v>
      </c>
      <c r="M264">
        <v>15210</v>
      </c>
      <c r="N264">
        <v>15210</v>
      </c>
      <c r="O264">
        <v>14040</v>
      </c>
      <c r="P264">
        <v>0</v>
      </c>
      <c r="Q264">
        <v>0.47826086956521741</v>
      </c>
      <c r="R264">
        <v>0.89855072463768115</v>
      </c>
      <c r="S264">
        <v>0</v>
      </c>
      <c r="T264">
        <v>14484.13043478261</v>
      </c>
      <c r="U264">
        <v>27212.608695652172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6</v>
      </c>
      <c r="AG264">
        <v>8</v>
      </c>
      <c r="AH264">
        <v>8</v>
      </c>
      <c r="AI264">
        <v>0</v>
      </c>
    </row>
    <row r="265" spans="1:35" x14ac:dyDescent="0.35">
      <c r="A265" t="s">
        <v>83</v>
      </c>
      <c r="B265" t="s">
        <v>64</v>
      </c>
      <c r="C265">
        <v>2039</v>
      </c>
      <c r="D265">
        <v>60</v>
      </c>
      <c r="E265">
        <v>66</v>
      </c>
      <c r="F265">
        <v>67</v>
      </c>
      <c r="G265">
        <v>0</v>
      </c>
      <c r="H265">
        <v>0</v>
      </c>
      <c r="I265">
        <v>0</v>
      </c>
      <c r="J265">
        <v>11700</v>
      </c>
      <c r="K265">
        <v>12870</v>
      </c>
      <c r="L265">
        <v>12060</v>
      </c>
      <c r="M265">
        <v>15210</v>
      </c>
      <c r="N265">
        <v>15210</v>
      </c>
      <c r="O265">
        <v>14040</v>
      </c>
      <c r="P265">
        <v>0</v>
      </c>
      <c r="Q265">
        <v>6.7796610169491525E-2</v>
      </c>
      <c r="R265">
        <v>0.59322033898305082</v>
      </c>
      <c r="S265">
        <v>0</v>
      </c>
      <c r="T265">
        <v>2483.3898305084745</v>
      </c>
      <c r="U265">
        <v>21729.661016949151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14</v>
      </c>
      <c r="AC265">
        <v>5</v>
      </c>
      <c r="AD265">
        <v>5</v>
      </c>
      <c r="AE265">
        <v>0</v>
      </c>
      <c r="AF265">
        <v>0</v>
      </c>
      <c r="AG265">
        <v>0</v>
      </c>
      <c r="AH265">
        <v>0</v>
      </c>
      <c r="AI265">
        <v>0</v>
      </c>
    </row>
    <row r="266" spans="1:35" x14ac:dyDescent="0.35">
      <c r="A266" t="s">
        <v>84</v>
      </c>
      <c r="B266" t="s">
        <v>67</v>
      </c>
      <c r="C266">
        <v>2040</v>
      </c>
      <c r="D266">
        <v>42</v>
      </c>
      <c r="E266">
        <v>43</v>
      </c>
      <c r="F266">
        <v>46</v>
      </c>
      <c r="G266">
        <v>0</v>
      </c>
      <c r="H266">
        <v>0</v>
      </c>
      <c r="I266">
        <v>0</v>
      </c>
      <c r="J266">
        <v>8190</v>
      </c>
      <c r="K266">
        <v>8385</v>
      </c>
      <c r="L266">
        <v>8280</v>
      </c>
      <c r="M266">
        <v>10140</v>
      </c>
      <c r="N266">
        <v>10140</v>
      </c>
      <c r="O266">
        <v>9360</v>
      </c>
      <c r="P266">
        <v>0</v>
      </c>
      <c r="Q266">
        <v>2.3255813953488372E-2</v>
      </c>
      <c r="R266">
        <v>0.16279069767441862</v>
      </c>
      <c r="S266">
        <v>0</v>
      </c>
      <c r="T266">
        <v>578.02325581395348</v>
      </c>
      <c r="U266">
        <v>4046.1627906976746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5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</row>
    <row r="267" spans="1:35" x14ac:dyDescent="0.35">
      <c r="A267" t="s">
        <v>259</v>
      </c>
      <c r="B267" t="s">
        <v>64</v>
      </c>
      <c r="C267">
        <v>4001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  <c r="K267" t="e">
        <v>#N/A</v>
      </c>
      <c r="L267" t="e">
        <v>#N/A</v>
      </c>
      <c r="M267" t="e">
        <v>#N/A</v>
      </c>
      <c r="N267" t="e">
        <v>#N/A</v>
      </c>
      <c r="O267" t="e">
        <v>#N/A</v>
      </c>
      <c r="P267" t="e">
        <v>#N/A</v>
      </c>
      <c r="Q267" t="e">
        <v>#N/A</v>
      </c>
      <c r="R267" t="e">
        <v>#N/A</v>
      </c>
      <c r="S267" t="e">
        <v>#N/A</v>
      </c>
      <c r="T267" t="e">
        <v>#N/A</v>
      </c>
      <c r="U267" t="e">
        <v>#N/A</v>
      </c>
      <c r="V267" t="e">
        <v>#N/A</v>
      </c>
      <c r="W267" t="e">
        <v>#N/A</v>
      </c>
      <c r="X267" t="e">
        <v>#N/A</v>
      </c>
      <c r="Y267" t="e">
        <v>#N/A</v>
      </c>
      <c r="Z267" t="e">
        <v>#N/A</v>
      </c>
      <c r="AA267" t="e">
        <v>#N/A</v>
      </c>
      <c r="AB267" t="e">
        <v>#N/A</v>
      </c>
      <c r="AC267" t="e">
        <v>#N/A</v>
      </c>
      <c r="AD267" t="e">
        <v>#N/A</v>
      </c>
      <c r="AE267" t="e">
        <v>#N/A</v>
      </c>
      <c r="AF267" t="e">
        <v>#N/A</v>
      </c>
      <c r="AG267" t="e">
        <v>#N/A</v>
      </c>
      <c r="AH267" t="e">
        <v>#N/A</v>
      </c>
      <c r="AI267" t="e">
        <v>#N/A</v>
      </c>
    </row>
    <row r="268" spans="1:35" x14ac:dyDescent="0.35">
      <c r="A268" t="s">
        <v>88</v>
      </c>
      <c r="B268" t="s">
        <v>64</v>
      </c>
      <c r="C268">
        <v>2048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10140</v>
      </c>
      <c r="N268">
        <v>10140</v>
      </c>
      <c r="O268">
        <v>9360</v>
      </c>
      <c r="P268">
        <v>0.5</v>
      </c>
      <c r="Q268">
        <v>1</v>
      </c>
      <c r="R268">
        <v>1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</row>
    <row r="269" spans="1:35" x14ac:dyDescent="0.35">
      <c r="A269" t="s">
        <v>90</v>
      </c>
      <c r="B269" t="s">
        <v>67</v>
      </c>
      <c r="C269">
        <v>2054</v>
      </c>
      <c r="D269">
        <v>52</v>
      </c>
      <c r="E269">
        <v>50</v>
      </c>
      <c r="F269">
        <v>51</v>
      </c>
      <c r="G269">
        <v>0</v>
      </c>
      <c r="H269">
        <v>0</v>
      </c>
      <c r="I269">
        <v>0</v>
      </c>
      <c r="J269">
        <v>10140</v>
      </c>
      <c r="K269">
        <v>9750</v>
      </c>
      <c r="L269">
        <v>9180</v>
      </c>
      <c r="M269">
        <v>10140</v>
      </c>
      <c r="N269">
        <v>10140</v>
      </c>
      <c r="O269">
        <v>9360</v>
      </c>
      <c r="P269">
        <v>0</v>
      </c>
      <c r="Q269">
        <v>0</v>
      </c>
      <c r="R269">
        <v>0.28000000000000003</v>
      </c>
      <c r="S269">
        <v>0</v>
      </c>
      <c r="T269">
        <v>0</v>
      </c>
      <c r="U269">
        <v>8139.6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13</v>
      </c>
      <c r="AE269">
        <v>0</v>
      </c>
      <c r="AF269">
        <v>0</v>
      </c>
      <c r="AG269">
        <v>0</v>
      </c>
      <c r="AH269">
        <v>1</v>
      </c>
      <c r="AI269">
        <v>0</v>
      </c>
    </row>
    <row r="270" spans="1:35" x14ac:dyDescent="0.35">
      <c r="A270" t="s">
        <v>91</v>
      </c>
      <c r="B270" t="s">
        <v>67</v>
      </c>
      <c r="C270">
        <v>2055</v>
      </c>
      <c r="D270">
        <v>23</v>
      </c>
      <c r="E270">
        <v>16</v>
      </c>
      <c r="F270">
        <v>17</v>
      </c>
      <c r="G270">
        <v>0</v>
      </c>
      <c r="H270">
        <v>0</v>
      </c>
      <c r="I270">
        <v>0</v>
      </c>
      <c r="J270">
        <v>4485</v>
      </c>
      <c r="K270">
        <v>3120</v>
      </c>
      <c r="L270">
        <v>3060</v>
      </c>
      <c r="M270">
        <v>15210</v>
      </c>
      <c r="N270">
        <v>15210</v>
      </c>
      <c r="O270">
        <v>14040</v>
      </c>
      <c r="P270">
        <v>5.2631578947368418E-2</v>
      </c>
      <c r="Q270">
        <v>0.15789473684210525</v>
      </c>
      <c r="R270">
        <v>0.31578947368421051</v>
      </c>
      <c r="S270">
        <v>561.31578947368416</v>
      </c>
      <c r="T270">
        <v>1683.9473684210525</v>
      </c>
      <c r="U270">
        <v>3367.894736842105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8</v>
      </c>
      <c r="AC270">
        <v>0</v>
      </c>
      <c r="AD270">
        <v>5</v>
      </c>
      <c r="AE270">
        <v>0</v>
      </c>
      <c r="AF270">
        <v>0</v>
      </c>
      <c r="AG270">
        <v>0</v>
      </c>
      <c r="AH270">
        <v>0</v>
      </c>
      <c r="AI270">
        <v>0</v>
      </c>
    </row>
    <row r="271" spans="1:35" x14ac:dyDescent="0.35">
      <c r="A271" t="s">
        <v>92</v>
      </c>
      <c r="B271" t="s">
        <v>64</v>
      </c>
      <c r="C271">
        <v>2056</v>
      </c>
      <c r="D271">
        <v>26</v>
      </c>
      <c r="E271">
        <v>26</v>
      </c>
      <c r="F271">
        <v>34</v>
      </c>
      <c r="G271">
        <v>0</v>
      </c>
      <c r="H271">
        <v>0</v>
      </c>
      <c r="I271">
        <v>0</v>
      </c>
      <c r="J271">
        <v>5070</v>
      </c>
      <c r="K271">
        <v>5070</v>
      </c>
      <c r="L271">
        <v>6120</v>
      </c>
      <c r="M271">
        <v>25350</v>
      </c>
      <c r="N271">
        <v>25350</v>
      </c>
      <c r="O271">
        <v>23400</v>
      </c>
      <c r="P271">
        <v>4.7619047619047616E-2</v>
      </c>
      <c r="Q271">
        <v>0.52380952380952384</v>
      </c>
      <c r="R271">
        <v>0.95238095238095233</v>
      </c>
      <c r="S271">
        <v>774.28571428571422</v>
      </c>
      <c r="T271">
        <v>8517.1428571428569</v>
      </c>
      <c r="U271">
        <v>15485.714285714284</v>
      </c>
      <c r="V271">
        <v>11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9</v>
      </c>
      <c r="AC271">
        <v>9</v>
      </c>
      <c r="AD271">
        <v>11</v>
      </c>
      <c r="AE271">
        <v>0</v>
      </c>
      <c r="AF271">
        <v>0</v>
      </c>
      <c r="AG271">
        <v>0</v>
      </c>
      <c r="AH271">
        <v>0</v>
      </c>
      <c r="AI271">
        <v>0</v>
      </c>
    </row>
    <row r="272" spans="1:35" x14ac:dyDescent="0.35">
      <c r="A272" t="s">
        <v>93</v>
      </c>
      <c r="B272" t="s">
        <v>64</v>
      </c>
      <c r="C272">
        <v>2057</v>
      </c>
      <c r="D272">
        <v>30</v>
      </c>
      <c r="E272">
        <v>27</v>
      </c>
      <c r="F272">
        <v>31</v>
      </c>
      <c r="G272">
        <v>0</v>
      </c>
      <c r="H272">
        <v>0</v>
      </c>
      <c r="I272">
        <v>0</v>
      </c>
      <c r="J272">
        <v>5850</v>
      </c>
      <c r="K272">
        <v>5265</v>
      </c>
      <c r="L272">
        <v>5580</v>
      </c>
      <c r="M272">
        <v>15210</v>
      </c>
      <c r="N272">
        <v>15210</v>
      </c>
      <c r="O272">
        <v>14040</v>
      </c>
      <c r="P272">
        <v>0.2</v>
      </c>
      <c r="Q272">
        <v>0.73333333333333328</v>
      </c>
      <c r="R272">
        <v>0.96666666666666667</v>
      </c>
      <c r="S272">
        <v>3339</v>
      </c>
      <c r="T272">
        <v>12243</v>
      </c>
      <c r="U272">
        <v>16138.5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7</v>
      </c>
      <c r="AC272">
        <v>8</v>
      </c>
      <c r="AD272">
        <v>8</v>
      </c>
      <c r="AE272">
        <v>0</v>
      </c>
      <c r="AF272">
        <v>2</v>
      </c>
      <c r="AG272">
        <v>0</v>
      </c>
      <c r="AH272">
        <v>0</v>
      </c>
      <c r="AI272">
        <v>0</v>
      </c>
    </row>
    <row r="273" spans="1:35" x14ac:dyDescent="0.35">
      <c r="A273" t="s">
        <v>94</v>
      </c>
      <c r="B273" t="s">
        <v>64</v>
      </c>
      <c r="C273">
        <v>2058</v>
      </c>
      <c r="D273">
        <v>26</v>
      </c>
      <c r="E273">
        <v>28</v>
      </c>
      <c r="F273">
        <v>27</v>
      </c>
      <c r="G273">
        <v>0</v>
      </c>
      <c r="H273">
        <v>0</v>
      </c>
      <c r="I273">
        <v>0</v>
      </c>
      <c r="J273">
        <v>5070</v>
      </c>
      <c r="K273">
        <v>5460</v>
      </c>
      <c r="L273">
        <v>4860</v>
      </c>
      <c r="M273">
        <v>10140</v>
      </c>
      <c r="N273">
        <v>10140</v>
      </c>
      <c r="O273">
        <v>9360</v>
      </c>
      <c r="P273">
        <v>0.45454545454545453</v>
      </c>
      <c r="Q273">
        <v>0.54545454545454541</v>
      </c>
      <c r="R273">
        <v>0.95454545454545459</v>
      </c>
      <c r="S273">
        <v>6995.454545454545</v>
      </c>
      <c r="T273">
        <v>8394.545454545454</v>
      </c>
      <c r="U273">
        <v>14690.454545454546</v>
      </c>
      <c r="V273">
        <v>8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9</v>
      </c>
      <c r="AC273">
        <v>10</v>
      </c>
      <c r="AD273">
        <v>11</v>
      </c>
      <c r="AE273">
        <v>0</v>
      </c>
      <c r="AF273">
        <v>6</v>
      </c>
      <c r="AG273">
        <v>11</v>
      </c>
      <c r="AH273">
        <v>11</v>
      </c>
      <c r="AI273">
        <v>0</v>
      </c>
    </row>
    <row r="274" spans="1:35" x14ac:dyDescent="0.35">
      <c r="A274" t="s">
        <v>95</v>
      </c>
      <c r="B274" t="s">
        <v>64</v>
      </c>
      <c r="C274">
        <v>2059</v>
      </c>
      <c r="D274">
        <v>19</v>
      </c>
      <c r="E274">
        <v>14</v>
      </c>
      <c r="F274">
        <v>16</v>
      </c>
      <c r="G274">
        <v>0</v>
      </c>
      <c r="H274">
        <v>0</v>
      </c>
      <c r="I274">
        <v>0</v>
      </c>
      <c r="J274">
        <v>3705</v>
      </c>
      <c r="K274">
        <v>2730</v>
      </c>
      <c r="L274">
        <v>2880</v>
      </c>
      <c r="M274">
        <v>10140</v>
      </c>
      <c r="N274">
        <v>10140</v>
      </c>
      <c r="O274">
        <v>9360</v>
      </c>
      <c r="P274">
        <v>0.63636363636363635</v>
      </c>
      <c r="Q274">
        <v>1</v>
      </c>
      <c r="R274">
        <v>1</v>
      </c>
      <c r="S274">
        <v>5927.727272727273</v>
      </c>
      <c r="T274">
        <v>9315</v>
      </c>
      <c r="U274">
        <v>9315</v>
      </c>
      <c r="V274">
        <v>8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18</v>
      </c>
      <c r="AE274">
        <v>0</v>
      </c>
      <c r="AF274">
        <v>0</v>
      </c>
      <c r="AG274">
        <v>0</v>
      </c>
      <c r="AH274">
        <v>0</v>
      </c>
      <c r="AI274">
        <v>0</v>
      </c>
    </row>
    <row r="275" spans="1:35" x14ac:dyDescent="0.35">
      <c r="A275" t="s">
        <v>96</v>
      </c>
      <c r="B275" t="s">
        <v>64</v>
      </c>
      <c r="C275">
        <v>2060</v>
      </c>
      <c r="D275">
        <v>26</v>
      </c>
      <c r="E275">
        <v>25</v>
      </c>
      <c r="F275">
        <v>25</v>
      </c>
      <c r="G275">
        <v>0</v>
      </c>
      <c r="H275">
        <v>0</v>
      </c>
      <c r="I275">
        <v>0</v>
      </c>
      <c r="J275">
        <v>5070</v>
      </c>
      <c r="K275">
        <v>4875</v>
      </c>
      <c r="L275">
        <v>4500</v>
      </c>
      <c r="M275">
        <v>15210</v>
      </c>
      <c r="N275">
        <v>15210</v>
      </c>
      <c r="O275">
        <v>14040</v>
      </c>
      <c r="P275">
        <v>0.84</v>
      </c>
      <c r="Q275">
        <v>1</v>
      </c>
      <c r="R275">
        <v>1</v>
      </c>
      <c r="S275">
        <v>12133.8</v>
      </c>
      <c r="T275">
        <v>14445</v>
      </c>
      <c r="U275">
        <v>14445</v>
      </c>
      <c r="V275">
        <v>3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7</v>
      </c>
      <c r="AD275">
        <v>8</v>
      </c>
      <c r="AE275">
        <v>0</v>
      </c>
      <c r="AF275">
        <v>4</v>
      </c>
      <c r="AG275">
        <v>0</v>
      </c>
      <c r="AH275">
        <v>2</v>
      </c>
      <c r="AI275">
        <v>0</v>
      </c>
    </row>
    <row r="276" spans="1:35" x14ac:dyDescent="0.35">
      <c r="A276" t="s">
        <v>97</v>
      </c>
      <c r="B276" t="s">
        <v>67</v>
      </c>
      <c r="C276">
        <v>2062</v>
      </c>
      <c r="D276">
        <v>79</v>
      </c>
      <c r="E276">
        <v>60</v>
      </c>
      <c r="F276">
        <v>69</v>
      </c>
      <c r="G276">
        <v>0</v>
      </c>
      <c r="H276">
        <v>0</v>
      </c>
      <c r="I276">
        <v>0</v>
      </c>
      <c r="J276">
        <v>15405</v>
      </c>
      <c r="K276">
        <v>11700</v>
      </c>
      <c r="L276">
        <v>12420</v>
      </c>
      <c r="M276">
        <v>15210</v>
      </c>
      <c r="N276">
        <v>15210</v>
      </c>
      <c r="O276">
        <v>14040</v>
      </c>
      <c r="P276">
        <v>0</v>
      </c>
      <c r="Q276">
        <v>0.16666666666666666</v>
      </c>
      <c r="R276">
        <v>0.46296296296296297</v>
      </c>
      <c r="S276">
        <v>0</v>
      </c>
      <c r="T276">
        <v>6587.5</v>
      </c>
      <c r="U276">
        <v>18298.611111111109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18</v>
      </c>
      <c r="AC276">
        <v>14</v>
      </c>
      <c r="AD276">
        <v>19</v>
      </c>
      <c r="AE276">
        <v>0</v>
      </c>
      <c r="AF276">
        <v>0</v>
      </c>
      <c r="AG276">
        <v>0</v>
      </c>
      <c r="AH276">
        <v>0</v>
      </c>
      <c r="AI276">
        <v>0</v>
      </c>
    </row>
    <row r="277" spans="1:35" x14ac:dyDescent="0.35">
      <c r="A277" t="s">
        <v>98</v>
      </c>
      <c r="B277" t="s">
        <v>67</v>
      </c>
      <c r="C277">
        <v>2063</v>
      </c>
      <c r="D277">
        <v>51</v>
      </c>
      <c r="E277">
        <v>46</v>
      </c>
      <c r="F277">
        <v>45</v>
      </c>
      <c r="G277">
        <v>0</v>
      </c>
      <c r="H277">
        <v>0</v>
      </c>
      <c r="I277">
        <v>0</v>
      </c>
      <c r="J277">
        <v>9945</v>
      </c>
      <c r="K277">
        <v>8970</v>
      </c>
      <c r="L277">
        <v>8100</v>
      </c>
      <c r="M277">
        <v>23400</v>
      </c>
      <c r="N277">
        <v>23400</v>
      </c>
      <c r="O277">
        <v>21600</v>
      </c>
      <c r="P277">
        <v>0.02</v>
      </c>
      <c r="Q277">
        <v>0.42</v>
      </c>
      <c r="R277">
        <v>1</v>
      </c>
      <c r="S277">
        <v>540.29999999999995</v>
      </c>
      <c r="T277">
        <v>11346.3</v>
      </c>
      <c r="U277">
        <v>27015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12</v>
      </c>
      <c r="AC277">
        <v>8</v>
      </c>
      <c r="AD277">
        <v>8</v>
      </c>
      <c r="AE277">
        <v>0</v>
      </c>
      <c r="AF277">
        <v>0</v>
      </c>
      <c r="AG277">
        <v>0</v>
      </c>
      <c r="AH277">
        <v>0</v>
      </c>
      <c r="AI277">
        <v>0</v>
      </c>
    </row>
    <row r="278" spans="1:35" x14ac:dyDescent="0.35">
      <c r="A278" t="s">
        <v>99</v>
      </c>
      <c r="B278" t="s">
        <v>64</v>
      </c>
      <c r="C278">
        <v>2064</v>
      </c>
      <c r="D278">
        <v>25</v>
      </c>
      <c r="E278">
        <v>28</v>
      </c>
      <c r="F278">
        <v>27</v>
      </c>
      <c r="G278">
        <v>0</v>
      </c>
      <c r="H278">
        <v>0</v>
      </c>
      <c r="I278">
        <v>0</v>
      </c>
      <c r="J278">
        <v>4875</v>
      </c>
      <c r="K278">
        <v>5460</v>
      </c>
      <c r="L278">
        <v>4860</v>
      </c>
      <c r="M278">
        <v>10140</v>
      </c>
      <c r="N278">
        <v>10140</v>
      </c>
      <c r="O278">
        <v>9360</v>
      </c>
      <c r="P278">
        <v>0.21739130434782608</v>
      </c>
      <c r="Q278">
        <v>0.60869565217391308</v>
      </c>
      <c r="R278">
        <v>0.69565217391304346</v>
      </c>
      <c r="S278">
        <v>3303.2608695652175</v>
      </c>
      <c r="T278">
        <v>9249.1304347826099</v>
      </c>
      <c r="U278">
        <v>10570.434782608696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11</v>
      </c>
      <c r="AC278">
        <v>12</v>
      </c>
      <c r="AD278">
        <v>12</v>
      </c>
      <c r="AE278">
        <v>0</v>
      </c>
      <c r="AF278">
        <v>0</v>
      </c>
      <c r="AG278">
        <v>0</v>
      </c>
      <c r="AH278">
        <v>0</v>
      </c>
      <c r="AI278">
        <v>0</v>
      </c>
    </row>
    <row r="279" spans="1:35" x14ac:dyDescent="0.35">
      <c r="A279" t="s">
        <v>100</v>
      </c>
      <c r="B279" t="s">
        <v>64</v>
      </c>
      <c r="C279">
        <v>2065</v>
      </c>
      <c r="D279">
        <v>45</v>
      </c>
      <c r="E279">
        <v>43</v>
      </c>
      <c r="F279">
        <v>42</v>
      </c>
      <c r="G279">
        <v>0</v>
      </c>
      <c r="H279">
        <v>0</v>
      </c>
      <c r="I279">
        <v>0</v>
      </c>
      <c r="J279">
        <v>8775</v>
      </c>
      <c r="K279">
        <v>8385</v>
      </c>
      <c r="L279">
        <v>7560</v>
      </c>
      <c r="M279">
        <v>15210</v>
      </c>
      <c r="N279">
        <v>15210</v>
      </c>
      <c r="O279">
        <v>14040</v>
      </c>
      <c r="P279">
        <v>0</v>
      </c>
      <c r="Q279">
        <v>0</v>
      </c>
      <c r="R279">
        <v>2.4390243902439025E-2</v>
      </c>
      <c r="S279">
        <v>0</v>
      </c>
      <c r="T279">
        <v>0</v>
      </c>
      <c r="U279">
        <v>602.92682926829275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8</v>
      </c>
      <c r="AC279">
        <v>15</v>
      </c>
      <c r="AD279">
        <v>15</v>
      </c>
      <c r="AE279">
        <v>0</v>
      </c>
      <c r="AF279">
        <v>0</v>
      </c>
      <c r="AG279">
        <v>0</v>
      </c>
      <c r="AH279">
        <v>0.4</v>
      </c>
      <c r="AI279">
        <v>0</v>
      </c>
    </row>
    <row r="280" spans="1:35" x14ac:dyDescent="0.35">
      <c r="A280" t="s">
        <v>101</v>
      </c>
      <c r="B280" t="s">
        <v>67</v>
      </c>
      <c r="C280">
        <v>2067</v>
      </c>
      <c r="D280">
        <v>42</v>
      </c>
      <c r="E280">
        <v>39</v>
      </c>
      <c r="F280">
        <v>50</v>
      </c>
      <c r="G280">
        <v>0</v>
      </c>
      <c r="H280">
        <v>0</v>
      </c>
      <c r="I280">
        <v>0</v>
      </c>
      <c r="J280">
        <v>8190</v>
      </c>
      <c r="K280">
        <v>7605</v>
      </c>
      <c r="L280">
        <v>9000</v>
      </c>
      <c r="M280">
        <v>10140</v>
      </c>
      <c r="N280">
        <v>10140</v>
      </c>
      <c r="O280">
        <v>9360</v>
      </c>
      <c r="P280">
        <v>0.42857142857142855</v>
      </c>
      <c r="Q280">
        <v>0.42857142857142855</v>
      </c>
      <c r="R280">
        <v>0.9642857142857143</v>
      </c>
      <c r="S280">
        <v>10626.428571428571</v>
      </c>
      <c r="T280">
        <v>10626.428571428571</v>
      </c>
      <c r="U280">
        <v>23909.464285714286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10</v>
      </c>
      <c r="AC280">
        <v>9</v>
      </c>
      <c r="AD280">
        <v>19</v>
      </c>
      <c r="AE280">
        <v>0</v>
      </c>
      <c r="AF280">
        <v>0</v>
      </c>
      <c r="AG280">
        <v>0</v>
      </c>
      <c r="AH280">
        <v>0</v>
      </c>
      <c r="AI280">
        <v>0</v>
      </c>
    </row>
    <row r="281" spans="1:35" x14ac:dyDescent="0.35">
      <c r="A281" t="s">
        <v>102</v>
      </c>
      <c r="B281" t="s">
        <v>64</v>
      </c>
      <c r="C281">
        <v>2068</v>
      </c>
      <c r="D281">
        <v>36</v>
      </c>
      <c r="E281">
        <v>22</v>
      </c>
      <c r="F281">
        <v>28</v>
      </c>
      <c r="G281">
        <v>0</v>
      </c>
      <c r="H281">
        <v>0</v>
      </c>
      <c r="I281">
        <v>0</v>
      </c>
      <c r="J281">
        <v>7020</v>
      </c>
      <c r="K281">
        <v>4290</v>
      </c>
      <c r="L281">
        <v>5040</v>
      </c>
      <c r="M281">
        <v>20280</v>
      </c>
      <c r="N281">
        <v>20280</v>
      </c>
      <c r="O281">
        <v>18720</v>
      </c>
      <c r="P281">
        <v>0.24</v>
      </c>
      <c r="Q281">
        <v>0.84</v>
      </c>
      <c r="R281">
        <v>0.96</v>
      </c>
      <c r="S281">
        <v>3924</v>
      </c>
      <c r="T281">
        <v>13734</v>
      </c>
      <c r="U281">
        <v>15696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6</v>
      </c>
      <c r="AC281">
        <v>5</v>
      </c>
      <c r="AD281">
        <v>7</v>
      </c>
      <c r="AE281">
        <v>0</v>
      </c>
      <c r="AF281">
        <v>12</v>
      </c>
      <c r="AG281">
        <v>10</v>
      </c>
      <c r="AH281">
        <v>13</v>
      </c>
      <c r="AI281">
        <v>0</v>
      </c>
    </row>
    <row r="282" spans="1:35" x14ac:dyDescent="0.35">
      <c r="A282" t="s">
        <v>103</v>
      </c>
      <c r="B282" t="s">
        <v>64</v>
      </c>
      <c r="C282">
        <v>2070</v>
      </c>
      <c r="D282">
        <v>38</v>
      </c>
      <c r="E282">
        <v>20</v>
      </c>
      <c r="F282">
        <v>22</v>
      </c>
      <c r="G282">
        <v>0</v>
      </c>
      <c r="H282">
        <v>0</v>
      </c>
      <c r="I282">
        <v>0</v>
      </c>
      <c r="J282">
        <v>7410</v>
      </c>
      <c r="K282">
        <v>3900</v>
      </c>
      <c r="L282">
        <v>3960</v>
      </c>
      <c r="M282">
        <v>23400</v>
      </c>
      <c r="N282">
        <v>23400</v>
      </c>
      <c r="O282">
        <v>21600</v>
      </c>
      <c r="P282">
        <v>0</v>
      </c>
      <c r="Q282">
        <v>0.18421052631578946</v>
      </c>
      <c r="R282">
        <v>0.97368421052631582</v>
      </c>
      <c r="S282">
        <v>0</v>
      </c>
      <c r="T282">
        <v>2812.894736842105</v>
      </c>
      <c r="U282">
        <v>14868.157894736843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10</v>
      </c>
      <c r="AC282">
        <v>2</v>
      </c>
      <c r="AD282">
        <v>3</v>
      </c>
      <c r="AE282">
        <v>0</v>
      </c>
      <c r="AF282">
        <v>4</v>
      </c>
      <c r="AG282">
        <v>0</v>
      </c>
      <c r="AH282">
        <v>0</v>
      </c>
      <c r="AI282">
        <v>0</v>
      </c>
    </row>
    <row r="283" spans="1:35" x14ac:dyDescent="0.35">
      <c r="A283" t="s">
        <v>104</v>
      </c>
      <c r="B283" t="s">
        <v>64</v>
      </c>
      <c r="C283">
        <v>2072</v>
      </c>
      <c r="D283">
        <v>39</v>
      </c>
      <c r="E283">
        <v>44</v>
      </c>
      <c r="F283">
        <v>40</v>
      </c>
      <c r="G283">
        <v>0</v>
      </c>
      <c r="H283">
        <v>0</v>
      </c>
      <c r="I283">
        <v>0</v>
      </c>
      <c r="J283">
        <v>7605</v>
      </c>
      <c r="K283">
        <v>8580</v>
      </c>
      <c r="L283">
        <v>7200</v>
      </c>
      <c r="M283">
        <v>15210</v>
      </c>
      <c r="N283">
        <v>15210</v>
      </c>
      <c r="O283">
        <v>14040</v>
      </c>
      <c r="P283">
        <v>0.21052631578947367</v>
      </c>
      <c r="Q283">
        <v>0.39473684210526316</v>
      </c>
      <c r="R283">
        <v>0.63157894736842102</v>
      </c>
      <c r="S283">
        <v>4923.1578947368416</v>
      </c>
      <c r="T283">
        <v>9230.9210526315783</v>
      </c>
      <c r="U283">
        <v>14769.473684210525</v>
      </c>
      <c r="V283">
        <v>8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9</v>
      </c>
      <c r="AC283">
        <v>13</v>
      </c>
      <c r="AD283">
        <v>12</v>
      </c>
      <c r="AE283">
        <v>0</v>
      </c>
      <c r="AF283">
        <v>1</v>
      </c>
      <c r="AG283">
        <v>7</v>
      </c>
      <c r="AH283">
        <v>7</v>
      </c>
      <c r="AI283">
        <v>0</v>
      </c>
    </row>
    <row r="284" spans="1:35" x14ac:dyDescent="0.35">
      <c r="A284" t="s">
        <v>105</v>
      </c>
      <c r="B284" t="s">
        <v>64</v>
      </c>
      <c r="C284">
        <v>2073</v>
      </c>
      <c r="D284">
        <v>54</v>
      </c>
      <c r="E284">
        <v>30</v>
      </c>
      <c r="F284">
        <v>43</v>
      </c>
      <c r="G284">
        <v>0</v>
      </c>
      <c r="H284">
        <v>0</v>
      </c>
      <c r="I284">
        <v>0</v>
      </c>
      <c r="J284">
        <v>10530</v>
      </c>
      <c r="K284">
        <v>5850</v>
      </c>
      <c r="L284">
        <v>7740</v>
      </c>
      <c r="M284">
        <v>25350</v>
      </c>
      <c r="N284">
        <v>25350</v>
      </c>
      <c r="O284">
        <v>23400</v>
      </c>
      <c r="P284">
        <v>0.48484848484848486</v>
      </c>
      <c r="Q284">
        <v>0.78787878787878785</v>
      </c>
      <c r="R284">
        <v>0.87878787878787878</v>
      </c>
      <c r="S284">
        <v>11694.545454545454</v>
      </c>
      <c r="T284">
        <v>19003.636363636364</v>
      </c>
      <c r="U284">
        <v>21196.363636363636</v>
      </c>
      <c r="V284">
        <v>5</v>
      </c>
      <c r="W284">
        <v>11</v>
      </c>
      <c r="X284">
        <v>0</v>
      </c>
      <c r="Y284">
        <v>3</v>
      </c>
      <c r="Z284">
        <v>0</v>
      </c>
      <c r="AA284">
        <v>0</v>
      </c>
      <c r="AB284">
        <v>32</v>
      </c>
      <c r="AC284">
        <v>16</v>
      </c>
      <c r="AD284">
        <v>16</v>
      </c>
      <c r="AE284">
        <v>0</v>
      </c>
      <c r="AF284">
        <v>0</v>
      </c>
      <c r="AG284">
        <v>8</v>
      </c>
      <c r="AH284">
        <v>13</v>
      </c>
      <c r="AI284">
        <v>0</v>
      </c>
    </row>
    <row r="285" spans="1:35" x14ac:dyDescent="0.35">
      <c r="A285" t="s">
        <v>106</v>
      </c>
      <c r="B285" t="s">
        <v>67</v>
      </c>
      <c r="C285">
        <v>2081</v>
      </c>
      <c r="D285">
        <v>43</v>
      </c>
      <c r="E285">
        <v>39</v>
      </c>
      <c r="F285">
        <v>44</v>
      </c>
      <c r="G285">
        <v>0</v>
      </c>
      <c r="H285">
        <v>0</v>
      </c>
      <c r="I285">
        <v>0</v>
      </c>
      <c r="J285">
        <v>8385</v>
      </c>
      <c r="K285">
        <v>7605</v>
      </c>
      <c r="L285">
        <v>7920</v>
      </c>
      <c r="M285">
        <v>10140</v>
      </c>
      <c r="N285">
        <v>10140</v>
      </c>
      <c r="O285">
        <v>9360</v>
      </c>
      <c r="P285">
        <v>0</v>
      </c>
      <c r="Q285">
        <v>0</v>
      </c>
      <c r="R285">
        <v>7.6923076923076927E-2</v>
      </c>
      <c r="S285">
        <v>0</v>
      </c>
      <c r="T285">
        <v>0</v>
      </c>
      <c r="U285">
        <v>1839.2307692307693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9</v>
      </c>
      <c r="AC285">
        <v>7</v>
      </c>
      <c r="AD285">
        <v>9</v>
      </c>
      <c r="AE285">
        <v>0</v>
      </c>
      <c r="AF285">
        <v>0</v>
      </c>
      <c r="AG285">
        <v>0</v>
      </c>
      <c r="AH285">
        <v>0</v>
      </c>
      <c r="AI285">
        <v>0</v>
      </c>
    </row>
    <row r="286" spans="1:35" x14ac:dyDescent="0.35">
      <c r="A286" t="s">
        <v>107</v>
      </c>
      <c r="B286" t="s">
        <v>64</v>
      </c>
      <c r="C286">
        <v>2082</v>
      </c>
      <c r="D286">
        <v>52</v>
      </c>
      <c r="E286">
        <v>27</v>
      </c>
      <c r="F286">
        <v>27</v>
      </c>
      <c r="G286">
        <v>0</v>
      </c>
      <c r="H286">
        <v>0</v>
      </c>
      <c r="I286">
        <v>0</v>
      </c>
      <c r="J286">
        <v>10140</v>
      </c>
      <c r="K286">
        <v>5265</v>
      </c>
      <c r="L286">
        <v>4860</v>
      </c>
      <c r="M286">
        <v>10140</v>
      </c>
      <c r="N286">
        <v>10140</v>
      </c>
      <c r="O286">
        <v>9360</v>
      </c>
      <c r="P286">
        <v>2.4390243902439025E-2</v>
      </c>
      <c r="Q286">
        <v>0.31707317073170732</v>
      </c>
      <c r="R286">
        <v>1</v>
      </c>
      <c r="S286">
        <v>494.26829268292687</v>
      </c>
      <c r="T286">
        <v>6425.4878048780492</v>
      </c>
      <c r="U286">
        <v>20265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14</v>
      </c>
      <c r="AC286">
        <v>19</v>
      </c>
      <c r="AD286">
        <v>27</v>
      </c>
      <c r="AE286">
        <v>0</v>
      </c>
      <c r="AF286">
        <v>0</v>
      </c>
      <c r="AG286">
        <v>0</v>
      </c>
      <c r="AH286">
        <v>0</v>
      </c>
      <c r="AI286">
        <v>0</v>
      </c>
    </row>
    <row r="287" spans="1:35" x14ac:dyDescent="0.35">
      <c r="A287" t="s">
        <v>108</v>
      </c>
      <c r="B287" t="s">
        <v>64</v>
      </c>
      <c r="C287">
        <v>2086</v>
      </c>
      <c r="D287">
        <v>78</v>
      </c>
      <c r="E287">
        <v>75</v>
      </c>
      <c r="F287">
        <v>78</v>
      </c>
      <c r="G287">
        <v>0</v>
      </c>
      <c r="H287">
        <v>0</v>
      </c>
      <c r="I287">
        <v>0</v>
      </c>
      <c r="J287">
        <v>15210</v>
      </c>
      <c r="K287">
        <v>14625</v>
      </c>
      <c r="L287">
        <v>14040</v>
      </c>
      <c r="M287">
        <v>15210</v>
      </c>
      <c r="N287">
        <v>15210</v>
      </c>
      <c r="O287">
        <v>14040</v>
      </c>
      <c r="P287">
        <v>1.2987012987012988E-2</v>
      </c>
      <c r="Q287">
        <v>3.896103896103896E-2</v>
      </c>
      <c r="R287">
        <v>0.55844155844155841</v>
      </c>
      <c r="S287">
        <v>569.80519480519479</v>
      </c>
      <c r="T287">
        <v>1709.4155844155844</v>
      </c>
      <c r="U287">
        <v>24501.623376623374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</row>
    <row r="288" spans="1:35" x14ac:dyDescent="0.35">
      <c r="A288" t="s">
        <v>109</v>
      </c>
      <c r="B288" t="s">
        <v>67</v>
      </c>
      <c r="C288">
        <v>2087</v>
      </c>
      <c r="D288">
        <v>25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4875</v>
      </c>
      <c r="K288">
        <v>0</v>
      </c>
      <c r="L288">
        <v>0</v>
      </c>
      <c r="M288">
        <v>10140</v>
      </c>
      <c r="N288">
        <v>10140</v>
      </c>
      <c r="O288">
        <v>9360</v>
      </c>
      <c r="P288">
        <v>8.3333333333333329E-2</v>
      </c>
      <c r="Q288">
        <v>0.29166666666666669</v>
      </c>
      <c r="R288">
        <v>0.625</v>
      </c>
      <c r="S288">
        <v>406.25</v>
      </c>
      <c r="T288">
        <v>1421.875</v>
      </c>
      <c r="U288">
        <v>3046.875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10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</row>
    <row r="289" spans="1:35" x14ac:dyDescent="0.35">
      <c r="A289" t="s">
        <v>111</v>
      </c>
      <c r="B289" t="s">
        <v>67</v>
      </c>
      <c r="C289">
        <v>2091</v>
      </c>
      <c r="D289">
        <v>30</v>
      </c>
      <c r="E289">
        <v>16</v>
      </c>
      <c r="F289">
        <v>21</v>
      </c>
      <c r="G289">
        <v>0</v>
      </c>
      <c r="H289">
        <v>0</v>
      </c>
      <c r="I289">
        <v>0</v>
      </c>
      <c r="J289">
        <v>5850</v>
      </c>
      <c r="K289">
        <v>3120</v>
      </c>
      <c r="L289">
        <v>3780</v>
      </c>
      <c r="M289">
        <v>15210</v>
      </c>
      <c r="N289">
        <v>15210</v>
      </c>
      <c r="O289">
        <v>14040</v>
      </c>
      <c r="P289">
        <v>0</v>
      </c>
      <c r="Q289">
        <v>0.1</v>
      </c>
      <c r="R289">
        <v>0.15</v>
      </c>
      <c r="S289">
        <v>0</v>
      </c>
      <c r="T289">
        <v>1275</v>
      </c>
      <c r="U289">
        <v>1912.5</v>
      </c>
      <c r="V289">
        <v>3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4</v>
      </c>
      <c r="AC289">
        <v>3</v>
      </c>
      <c r="AD289">
        <v>3</v>
      </c>
      <c r="AE289">
        <v>0</v>
      </c>
      <c r="AF289">
        <v>7</v>
      </c>
      <c r="AG289">
        <v>4</v>
      </c>
      <c r="AH289">
        <v>8.1999999999999993</v>
      </c>
      <c r="AI289">
        <v>0</v>
      </c>
    </row>
    <row r="290" spans="1:35" x14ac:dyDescent="0.35">
      <c r="A290" t="s">
        <v>113</v>
      </c>
      <c r="B290" t="s">
        <v>67</v>
      </c>
      <c r="C290">
        <v>2093</v>
      </c>
      <c r="D290">
        <v>51</v>
      </c>
      <c r="E290">
        <v>50</v>
      </c>
      <c r="F290">
        <v>52</v>
      </c>
      <c r="G290">
        <v>0</v>
      </c>
      <c r="H290">
        <v>0</v>
      </c>
      <c r="I290">
        <v>0</v>
      </c>
      <c r="J290">
        <v>9945</v>
      </c>
      <c r="K290">
        <v>9750</v>
      </c>
      <c r="L290">
        <v>9360</v>
      </c>
      <c r="M290">
        <v>10140</v>
      </c>
      <c r="N290">
        <v>10140</v>
      </c>
      <c r="O290">
        <v>9360</v>
      </c>
      <c r="P290">
        <v>0</v>
      </c>
      <c r="Q290">
        <v>0</v>
      </c>
      <c r="R290">
        <v>9.8039215686274508E-2</v>
      </c>
      <c r="S290">
        <v>0</v>
      </c>
      <c r="T290">
        <v>0</v>
      </c>
      <c r="U290">
        <v>2848.5294117647059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71</v>
      </c>
      <c r="AC290">
        <v>0</v>
      </c>
      <c r="AD290">
        <v>74</v>
      </c>
      <c r="AE290">
        <v>0</v>
      </c>
      <c r="AF290">
        <v>0</v>
      </c>
      <c r="AG290">
        <v>0</v>
      </c>
      <c r="AH290">
        <v>0</v>
      </c>
      <c r="AI290">
        <v>0</v>
      </c>
    </row>
    <row r="291" spans="1:35" x14ac:dyDescent="0.35">
      <c r="A291" t="s">
        <v>114</v>
      </c>
      <c r="B291" t="s">
        <v>64</v>
      </c>
      <c r="C291">
        <v>2096</v>
      </c>
      <c r="D291">
        <v>34</v>
      </c>
      <c r="E291">
        <v>24</v>
      </c>
      <c r="F291">
        <v>27</v>
      </c>
      <c r="G291">
        <v>0</v>
      </c>
      <c r="H291">
        <v>0</v>
      </c>
      <c r="I291">
        <v>0</v>
      </c>
      <c r="J291">
        <v>6630</v>
      </c>
      <c r="K291">
        <v>4680</v>
      </c>
      <c r="L291">
        <v>4860</v>
      </c>
      <c r="M291">
        <v>15210</v>
      </c>
      <c r="N291">
        <v>15210</v>
      </c>
      <c r="O291">
        <v>14040</v>
      </c>
      <c r="P291">
        <v>0.52941176470588236</v>
      </c>
      <c r="Q291">
        <v>0.82352941176470584</v>
      </c>
      <c r="R291">
        <v>0.94117647058823528</v>
      </c>
      <c r="S291">
        <v>8560.5882352941171</v>
      </c>
      <c r="T291">
        <v>13316.470588235294</v>
      </c>
      <c r="U291">
        <v>15218.823529411764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29</v>
      </c>
      <c r="AC291">
        <v>8</v>
      </c>
      <c r="AD291">
        <v>10</v>
      </c>
      <c r="AE291">
        <v>0</v>
      </c>
      <c r="AF291">
        <v>0</v>
      </c>
      <c r="AG291">
        <v>0</v>
      </c>
      <c r="AH291">
        <v>0</v>
      </c>
      <c r="AI291">
        <v>0</v>
      </c>
    </row>
    <row r="292" spans="1:35" x14ac:dyDescent="0.35">
      <c r="A292" t="s">
        <v>115</v>
      </c>
      <c r="B292" t="s">
        <v>67</v>
      </c>
      <c r="C292">
        <v>2097</v>
      </c>
      <c r="D292">
        <v>43</v>
      </c>
      <c r="E292">
        <v>16</v>
      </c>
      <c r="F292">
        <v>24</v>
      </c>
      <c r="G292">
        <v>0</v>
      </c>
      <c r="H292">
        <v>0</v>
      </c>
      <c r="I292">
        <v>0</v>
      </c>
      <c r="J292">
        <v>8385</v>
      </c>
      <c r="K292">
        <v>3120</v>
      </c>
      <c r="L292">
        <v>4320</v>
      </c>
      <c r="M292">
        <v>42900</v>
      </c>
      <c r="N292">
        <v>42900</v>
      </c>
      <c r="O292">
        <v>39600</v>
      </c>
      <c r="P292">
        <v>0.25</v>
      </c>
      <c r="Q292">
        <v>0.28125</v>
      </c>
      <c r="R292">
        <v>0.90625</v>
      </c>
      <c r="S292">
        <v>3956.25</v>
      </c>
      <c r="T292">
        <v>4450.78125</v>
      </c>
      <c r="U292">
        <v>14341.40625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10</v>
      </c>
      <c r="AC292">
        <v>9</v>
      </c>
      <c r="AD292">
        <v>9</v>
      </c>
      <c r="AE292">
        <v>0</v>
      </c>
      <c r="AF292">
        <v>5</v>
      </c>
      <c r="AG292">
        <v>0</v>
      </c>
      <c r="AH292">
        <v>0</v>
      </c>
      <c r="AI292">
        <v>0</v>
      </c>
    </row>
    <row r="293" spans="1:35" x14ac:dyDescent="0.35">
      <c r="A293" t="s">
        <v>116</v>
      </c>
      <c r="B293" t="s">
        <v>64</v>
      </c>
      <c r="C293">
        <v>2098</v>
      </c>
      <c r="D293">
        <v>27</v>
      </c>
      <c r="E293">
        <v>21</v>
      </c>
      <c r="F293">
        <v>27</v>
      </c>
      <c r="G293">
        <v>0</v>
      </c>
      <c r="H293">
        <v>0</v>
      </c>
      <c r="I293">
        <v>0</v>
      </c>
      <c r="J293">
        <v>5265</v>
      </c>
      <c r="K293">
        <v>4095</v>
      </c>
      <c r="L293">
        <v>4860</v>
      </c>
      <c r="M293">
        <v>10140</v>
      </c>
      <c r="N293">
        <v>10140</v>
      </c>
      <c r="O293">
        <v>9360</v>
      </c>
      <c r="P293">
        <v>0.72222222222222221</v>
      </c>
      <c r="Q293">
        <v>0.72222222222222221</v>
      </c>
      <c r="R293">
        <v>1</v>
      </c>
      <c r="S293">
        <v>10270</v>
      </c>
      <c r="T293">
        <v>10270</v>
      </c>
      <c r="U293">
        <v>14220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15</v>
      </c>
      <c r="AC293">
        <v>12</v>
      </c>
      <c r="AD293">
        <v>16</v>
      </c>
      <c r="AE293">
        <v>0</v>
      </c>
      <c r="AF293">
        <v>0</v>
      </c>
      <c r="AG293">
        <v>0</v>
      </c>
      <c r="AH293">
        <v>0</v>
      </c>
      <c r="AI293">
        <v>0</v>
      </c>
    </row>
    <row r="294" spans="1:35" x14ac:dyDescent="0.35">
      <c r="A294" t="s">
        <v>117</v>
      </c>
      <c r="B294" t="s">
        <v>67</v>
      </c>
      <c r="C294">
        <v>2099</v>
      </c>
      <c r="D294">
        <v>40</v>
      </c>
      <c r="E294">
        <v>18</v>
      </c>
      <c r="F294">
        <v>26</v>
      </c>
      <c r="G294">
        <v>0</v>
      </c>
      <c r="H294">
        <v>0</v>
      </c>
      <c r="I294">
        <v>0</v>
      </c>
      <c r="J294">
        <v>7800</v>
      </c>
      <c r="K294">
        <v>3510</v>
      </c>
      <c r="L294">
        <v>4680</v>
      </c>
      <c r="M294">
        <v>11700</v>
      </c>
      <c r="N294">
        <v>11700</v>
      </c>
      <c r="O294">
        <v>10800</v>
      </c>
      <c r="P294">
        <v>0.38461538461538464</v>
      </c>
      <c r="Q294">
        <v>0.53846153846153844</v>
      </c>
      <c r="R294">
        <v>0.87179487179487181</v>
      </c>
      <c r="S294">
        <v>6150</v>
      </c>
      <c r="T294">
        <v>8610</v>
      </c>
      <c r="U294">
        <v>13940</v>
      </c>
      <c r="V294">
        <v>0</v>
      </c>
      <c r="W294">
        <v>11</v>
      </c>
      <c r="X294">
        <v>15</v>
      </c>
      <c r="Y294">
        <v>11</v>
      </c>
      <c r="Z294">
        <v>0</v>
      </c>
      <c r="AA294">
        <v>0</v>
      </c>
      <c r="AB294">
        <v>18</v>
      </c>
      <c r="AC294">
        <v>7</v>
      </c>
      <c r="AD294">
        <v>10</v>
      </c>
      <c r="AE294">
        <v>0</v>
      </c>
      <c r="AF294">
        <v>7</v>
      </c>
      <c r="AG294">
        <v>3</v>
      </c>
      <c r="AH294">
        <v>8</v>
      </c>
      <c r="AI294">
        <v>0</v>
      </c>
    </row>
    <row r="295" spans="1:35" x14ac:dyDescent="0.35">
      <c r="A295" t="s">
        <v>118</v>
      </c>
      <c r="B295" t="s">
        <v>64</v>
      </c>
      <c r="C295">
        <v>2100</v>
      </c>
      <c r="D295">
        <v>25</v>
      </c>
      <c r="E295">
        <v>25</v>
      </c>
      <c r="F295">
        <v>23</v>
      </c>
      <c r="G295">
        <v>0</v>
      </c>
      <c r="H295">
        <v>0</v>
      </c>
      <c r="I295">
        <v>0</v>
      </c>
      <c r="J295">
        <v>4875</v>
      </c>
      <c r="K295">
        <v>4875</v>
      </c>
      <c r="L295">
        <v>4140</v>
      </c>
      <c r="M295">
        <v>15210</v>
      </c>
      <c r="N295">
        <v>15210</v>
      </c>
      <c r="O295">
        <v>14040</v>
      </c>
      <c r="P295">
        <v>0.36363636363636365</v>
      </c>
      <c r="Q295">
        <v>0.90909090909090906</v>
      </c>
      <c r="R295">
        <v>0.95454545454545459</v>
      </c>
      <c r="S295">
        <v>5050.909090909091</v>
      </c>
      <c r="T295">
        <v>12627.272727272726</v>
      </c>
      <c r="U295">
        <v>13258.636363636364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</row>
    <row r="296" spans="1:35" x14ac:dyDescent="0.35">
      <c r="A296" t="s">
        <v>119</v>
      </c>
      <c r="B296" t="s">
        <v>64</v>
      </c>
      <c r="C296">
        <v>2102</v>
      </c>
      <c r="D296">
        <v>60</v>
      </c>
      <c r="E296">
        <v>38</v>
      </c>
      <c r="F296">
        <v>51</v>
      </c>
      <c r="G296">
        <v>0</v>
      </c>
      <c r="H296">
        <v>0</v>
      </c>
      <c r="I296">
        <v>0</v>
      </c>
      <c r="J296">
        <v>11700</v>
      </c>
      <c r="K296">
        <v>7410</v>
      </c>
      <c r="L296">
        <v>9180</v>
      </c>
      <c r="M296">
        <v>15210</v>
      </c>
      <c r="N296">
        <v>15210</v>
      </c>
      <c r="O296">
        <v>14040</v>
      </c>
      <c r="P296">
        <v>0.32653061224489793</v>
      </c>
      <c r="Q296">
        <v>0.38775510204081631</v>
      </c>
      <c r="R296">
        <v>1</v>
      </c>
      <c r="S296">
        <v>9237.551020408162</v>
      </c>
      <c r="T296">
        <v>10969.591836734693</v>
      </c>
      <c r="U296">
        <v>28290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14</v>
      </c>
      <c r="AC296">
        <v>49</v>
      </c>
      <c r="AD296">
        <v>20</v>
      </c>
      <c r="AE296">
        <v>0</v>
      </c>
      <c r="AF296">
        <v>0</v>
      </c>
      <c r="AG296">
        <v>0</v>
      </c>
      <c r="AH296">
        <v>0</v>
      </c>
      <c r="AI296">
        <v>0</v>
      </c>
    </row>
    <row r="297" spans="1:35" x14ac:dyDescent="0.35">
      <c r="A297" t="s">
        <v>120</v>
      </c>
      <c r="B297" t="s">
        <v>64</v>
      </c>
      <c r="C297">
        <v>2103</v>
      </c>
      <c r="D297">
        <v>64</v>
      </c>
      <c r="E297">
        <v>38</v>
      </c>
      <c r="F297">
        <v>47</v>
      </c>
      <c r="G297">
        <v>0</v>
      </c>
      <c r="H297">
        <v>0</v>
      </c>
      <c r="I297">
        <v>0</v>
      </c>
      <c r="J297">
        <v>12480</v>
      </c>
      <c r="K297">
        <v>7410</v>
      </c>
      <c r="L297">
        <v>8460</v>
      </c>
      <c r="M297">
        <v>23400</v>
      </c>
      <c r="N297">
        <v>23400</v>
      </c>
      <c r="O297">
        <v>21600</v>
      </c>
      <c r="P297">
        <v>0.10204081632653061</v>
      </c>
      <c r="Q297">
        <v>0.12244897959183673</v>
      </c>
      <c r="R297">
        <v>0.61224489795918369</v>
      </c>
      <c r="S297">
        <v>2892.8571428571431</v>
      </c>
      <c r="T297">
        <v>3471.4285714285716</v>
      </c>
      <c r="U297">
        <v>17357.142857142859</v>
      </c>
      <c r="V297">
        <v>30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24</v>
      </c>
      <c r="AC297">
        <v>26</v>
      </c>
      <c r="AD297">
        <v>30</v>
      </c>
      <c r="AE297">
        <v>0</v>
      </c>
      <c r="AF297">
        <v>19</v>
      </c>
      <c r="AG297">
        <v>7</v>
      </c>
      <c r="AH297">
        <v>9</v>
      </c>
      <c r="AI297">
        <v>0</v>
      </c>
    </row>
    <row r="298" spans="1:35" x14ac:dyDescent="0.35">
      <c r="A298" t="s">
        <v>121</v>
      </c>
      <c r="B298" t="s">
        <v>67</v>
      </c>
      <c r="C298">
        <v>2108</v>
      </c>
      <c r="D298">
        <v>52</v>
      </c>
      <c r="E298">
        <v>52</v>
      </c>
      <c r="F298">
        <v>85</v>
      </c>
      <c r="G298">
        <v>0</v>
      </c>
      <c r="H298">
        <v>0</v>
      </c>
      <c r="I298">
        <v>0</v>
      </c>
      <c r="J298">
        <v>10140</v>
      </c>
      <c r="K298">
        <v>10140</v>
      </c>
      <c r="L298">
        <v>15300</v>
      </c>
      <c r="M298">
        <v>10140</v>
      </c>
      <c r="N298">
        <v>20280</v>
      </c>
      <c r="O298">
        <v>18720</v>
      </c>
      <c r="P298">
        <v>0.02</v>
      </c>
      <c r="Q298">
        <v>0.28000000000000003</v>
      </c>
      <c r="R298">
        <v>0.82</v>
      </c>
      <c r="S298">
        <v>711.6</v>
      </c>
      <c r="T298">
        <v>9962.4000000000015</v>
      </c>
      <c r="U298">
        <v>29175.599999999999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12</v>
      </c>
      <c r="AC298">
        <v>0</v>
      </c>
      <c r="AD298">
        <v>10</v>
      </c>
      <c r="AE298">
        <v>0</v>
      </c>
      <c r="AF298">
        <v>0</v>
      </c>
      <c r="AG298">
        <v>0</v>
      </c>
      <c r="AH298">
        <v>0</v>
      </c>
      <c r="AI298">
        <v>0</v>
      </c>
    </row>
    <row r="299" spans="1:35" x14ac:dyDescent="0.35">
      <c r="A299" t="s">
        <v>122</v>
      </c>
      <c r="B299" t="s">
        <v>64</v>
      </c>
      <c r="C299">
        <v>2109</v>
      </c>
      <c r="D299">
        <v>28</v>
      </c>
      <c r="E299">
        <v>20</v>
      </c>
      <c r="F299">
        <v>21</v>
      </c>
      <c r="G299">
        <v>0</v>
      </c>
      <c r="H299">
        <v>0</v>
      </c>
      <c r="I299">
        <v>0</v>
      </c>
      <c r="J299">
        <v>5460</v>
      </c>
      <c r="K299">
        <v>3900</v>
      </c>
      <c r="L299">
        <v>3780</v>
      </c>
      <c r="M299">
        <v>15210</v>
      </c>
      <c r="N299">
        <v>15210</v>
      </c>
      <c r="O299">
        <v>14040</v>
      </c>
      <c r="P299">
        <v>0.4</v>
      </c>
      <c r="Q299">
        <v>0.46666666666666667</v>
      </c>
      <c r="R299">
        <v>0.6</v>
      </c>
      <c r="S299">
        <v>5256</v>
      </c>
      <c r="T299">
        <v>6132</v>
      </c>
      <c r="U299">
        <v>7884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16</v>
      </c>
      <c r="AC299">
        <v>14</v>
      </c>
      <c r="AD299">
        <v>14</v>
      </c>
      <c r="AE299">
        <v>0</v>
      </c>
      <c r="AF299">
        <v>0</v>
      </c>
      <c r="AG299">
        <v>0</v>
      </c>
      <c r="AH299">
        <v>0</v>
      </c>
      <c r="AI299">
        <v>0</v>
      </c>
    </row>
    <row r="300" spans="1:35" x14ac:dyDescent="0.35">
      <c r="A300" t="s">
        <v>123</v>
      </c>
      <c r="B300" t="s">
        <v>64</v>
      </c>
      <c r="C300">
        <v>2110</v>
      </c>
      <c r="D300">
        <v>75</v>
      </c>
      <c r="E300">
        <v>55</v>
      </c>
      <c r="F300">
        <v>69</v>
      </c>
      <c r="G300">
        <v>0</v>
      </c>
      <c r="H300">
        <v>0</v>
      </c>
      <c r="I300">
        <v>0</v>
      </c>
      <c r="J300">
        <v>14625</v>
      </c>
      <c r="K300">
        <v>10725</v>
      </c>
      <c r="L300">
        <v>12420</v>
      </c>
      <c r="M300">
        <v>15210</v>
      </c>
      <c r="N300">
        <v>15210</v>
      </c>
      <c r="O300">
        <v>14040</v>
      </c>
      <c r="P300">
        <v>0</v>
      </c>
      <c r="Q300">
        <v>0.26865671641791045</v>
      </c>
      <c r="R300">
        <v>0.76119402985074625</v>
      </c>
      <c r="S300">
        <v>0</v>
      </c>
      <c r="T300">
        <v>10147.164179104477</v>
      </c>
      <c r="U300">
        <v>28750.298507462685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15</v>
      </c>
      <c r="AD300">
        <v>13</v>
      </c>
      <c r="AE300">
        <v>0</v>
      </c>
      <c r="AF300">
        <v>0</v>
      </c>
      <c r="AG300">
        <v>0</v>
      </c>
      <c r="AH300">
        <v>0</v>
      </c>
      <c r="AI300">
        <v>0</v>
      </c>
    </row>
    <row r="301" spans="1:35" x14ac:dyDescent="0.35">
      <c r="A301" t="s">
        <v>124</v>
      </c>
      <c r="B301" t="s">
        <v>64</v>
      </c>
      <c r="C301">
        <v>2111</v>
      </c>
      <c r="D301">
        <v>9</v>
      </c>
      <c r="E301">
        <v>16</v>
      </c>
      <c r="F301">
        <v>16</v>
      </c>
      <c r="G301">
        <v>0</v>
      </c>
      <c r="H301">
        <v>0</v>
      </c>
      <c r="I301">
        <v>0</v>
      </c>
      <c r="J301">
        <v>1755</v>
      </c>
      <c r="K301">
        <v>3120</v>
      </c>
      <c r="L301">
        <v>2880</v>
      </c>
      <c r="M301">
        <v>20280</v>
      </c>
      <c r="N301">
        <v>20280</v>
      </c>
      <c r="O301">
        <v>18720</v>
      </c>
      <c r="P301">
        <v>0.55555555555555558</v>
      </c>
      <c r="Q301">
        <v>0.66666666666666663</v>
      </c>
      <c r="R301">
        <v>1</v>
      </c>
      <c r="S301">
        <v>4308.3333333333339</v>
      </c>
      <c r="T301">
        <v>5170</v>
      </c>
      <c r="U301">
        <v>7755</v>
      </c>
      <c r="V301">
        <v>11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11</v>
      </c>
      <c r="AE301">
        <v>0</v>
      </c>
      <c r="AF301">
        <v>0</v>
      </c>
      <c r="AG301">
        <v>0</v>
      </c>
      <c r="AH301">
        <v>0</v>
      </c>
      <c r="AI301">
        <v>0</v>
      </c>
    </row>
    <row r="302" spans="1:35" x14ac:dyDescent="0.35">
      <c r="A302" t="s">
        <v>126</v>
      </c>
      <c r="B302" t="s">
        <v>67</v>
      </c>
      <c r="C302">
        <v>2115</v>
      </c>
      <c r="D302">
        <v>54</v>
      </c>
      <c r="E302">
        <v>28</v>
      </c>
      <c r="F302">
        <v>34</v>
      </c>
      <c r="G302">
        <v>0</v>
      </c>
      <c r="H302">
        <v>0</v>
      </c>
      <c r="I302">
        <v>0</v>
      </c>
      <c r="J302">
        <v>10530</v>
      </c>
      <c r="K302">
        <v>5460</v>
      </c>
      <c r="L302">
        <v>6120</v>
      </c>
      <c r="M302">
        <v>20280</v>
      </c>
      <c r="N302">
        <v>20280</v>
      </c>
      <c r="O302">
        <v>18720</v>
      </c>
      <c r="P302">
        <v>0.1111111111111111</v>
      </c>
      <c r="Q302">
        <v>0.33333333333333331</v>
      </c>
      <c r="R302">
        <v>0.61111111111111116</v>
      </c>
      <c r="S302">
        <v>2456.6666666666665</v>
      </c>
      <c r="T302">
        <v>7370</v>
      </c>
      <c r="U302">
        <v>13511.666666666668</v>
      </c>
      <c r="V302">
        <v>9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18</v>
      </c>
      <c r="AC302">
        <v>10</v>
      </c>
      <c r="AD302">
        <v>12</v>
      </c>
      <c r="AE302">
        <v>0</v>
      </c>
      <c r="AF302">
        <v>18.399999999999999</v>
      </c>
      <c r="AG302">
        <v>9</v>
      </c>
      <c r="AH302">
        <v>15</v>
      </c>
      <c r="AI302">
        <v>0</v>
      </c>
    </row>
    <row r="303" spans="1:35" x14ac:dyDescent="0.35">
      <c r="A303" t="s">
        <v>127</v>
      </c>
      <c r="B303" t="s">
        <v>64</v>
      </c>
      <c r="C303">
        <v>2117</v>
      </c>
      <c r="D303">
        <v>51</v>
      </c>
      <c r="E303">
        <v>28</v>
      </c>
      <c r="F303">
        <v>37</v>
      </c>
      <c r="G303">
        <v>0</v>
      </c>
      <c r="H303">
        <v>0</v>
      </c>
      <c r="I303">
        <v>0</v>
      </c>
      <c r="J303">
        <v>9945</v>
      </c>
      <c r="K303">
        <v>5460</v>
      </c>
      <c r="L303">
        <v>6660</v>
      </c>
      <c r="M303">
        <v>10140</v>
      </c>
      <c r="N303">
        <v>10140</v>
      </c>
      <c r="O303">
        <v>9360</v>
      </c>
      <c r="P303">
        <v>8.8235294117647065E-2</v>
      </c>
      <c r="Q303">
        <v>0.5</v>
      </c>
      <c r="R303">
        <v>1</v>
      </c>
      <c r="S303">
        <v>1946.9117647058824</v>
      </c>
      <c r="T303">
        <v>11032.5</v>
      </c>
      <c r="U303">
        <v>22065</v>
      </c>
      <c r="V303">
        <v>0</v>
      </c>
      <c r="W303">
        <v>0</v>
      </c>
      <c r="X303">
        <v>11</v>
      </c>
      <c r="Y303">
        <v>0</v>
      </c>
      <c r="Z303">
        <v>0</v>
      </c>
      <c r="AA303">
        <v>0</v>
      </c>
      <c r="AB303">
        <v>9</v>
      </c>
      <c r="AC303">
        <v>7</v>
      </c>
      <c r="AD303">
        <v>7</v>
      </c>
      <c r="AE303">
        <v>0</v>
      </c>
      <c r="AF303">
        <v>0</v>
      </c>
      <c r="AG303">
        <v>0</v>
      </c>
      <c r="AH303">
        <v>0</v>
      </c>
      <c r="AI303">
        <v>0</v>
      </c>
    </row>
    <row r="304" spans="1:35" x14ac:dyDescent="0.35">
      <c r="A304" t="s">
        <v>128</v>
      </c>
      <c r="B304" t="s">
        <v>67</v>
      </c>
      <c r="C304">
        <v>2119</v>
      </c>
      <c r="D304">
        <v>37</v>
      </c>
      <c r="E304">
        <v>36</v>
      </c>
      <c r="F304">
        <v>39</v>
      </c>
      <c r="G304">
        <v>0</v>
      </c>
      <c r="H304">
        <v>0</v>
      </c>
      <c r="I304">
        <v>0</v>
      </c>
      <c r="J304">
        <v>7215</v>
      </c>
      <c r="K304">
        <v>7020</v>
      </c>
      <c r="L304">
        <v>7020</v>
      </c>
      <c r="M304">
        <v>10140</v>
      </c>
      <c r="N304">
        <v>10140</v>
      </c>
      <c r="O304">
        <v>9360</v>
      </c>
      <c r="P304">
        <v>0.18518518518518517</v>
      </c>
      <c r="Q304">
        <v>0.40740740740740738</v>
      </c>
      <c r="R304">
        <v>0.44444444444444442</v>
      </c>
      <c r="S304">
        <v>3936.1111111111109</v>
      </c>
      <c r="T304">
        <v>8659.4444444444434</v>
      </c>
      <c r="U304">
        <v>9446.6666666666661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7</v>
      </c>
      <c r="AC304">
        <v>13</v>
      </c>
      <c r="AD304">
        <v>14</v>
      </c>
      <c r="AE304">
        <v>0</v>
      </c>
      <c r="AF304">
        <v>6</v>
      </c>
      <c r="AG304">
        <v>5</v>
      </c>
      <c r="AH304">
        <v>6</v>
      </c>
      <c r="AI304">
        <v>0</v>
      </c>
    </row>
    <row r="305" spans="1:35" x14ac:dyDescent="0.35">
      <c r="A305" t="s">
        <v>129</v>
      </c>
      <c r="B305" t="s">
        <v>64</v>
      </c>
      <c r="C305">
        <v>2121</v>
      </c>
      <c r="D305">
        <v>26</v>
      </c>
      <c r="E305">
        <v>28</v>
      </c>
      <c r="F305">
        <v>33</v>
      </c>
      <c r="G305">
        <v>0</v>
      </c>
      <c r="H305">
        <v>0</v>
      </c>
      <c r="I305">
        <v>0</v>
      </c>
      <c r="J305">
        <v>5070</v>
      </c>
      <c r="K305">
        <v>5460</v>
      </c>
      <c r="L305">
        <v>5940</v>
      </c>
      <c r="M305">
        <v>15210</v>
      </c>
      <c r="N305">
        <v>15210</v>
      </c>
      <c r="O305">
        <v>14040</v>
      </c>
      <c r="P305">
        <v>0.5</v>
      </c>
      <c r="Q305">
        <v>0.68181818181818177</v>
      </c>
      <c r="R305">
        <v>0.86363636363636365</v>
      </c>
      <c r="S305">
        <v>8235</v>
      </c>
      <c r="T305">
        <v>11229.545454545454</v>
      </c>
      <c r="U305">
        <v>14224.09090909091</v>
      </c>
      <c r="V305">
        <v>14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16</v>
      </c>
      <c r="AC305">
        <v>14</v>
      </c>
      <c r="AD305">
        <v>16</v>
      </c>
      <c r="AE305">
        <v>0</v>
      </c>
      <c r="AF305">
        <v>0</v>
      </c>
      <c r="AG305">
        <v>0</v>
      </c>
      <c r="AH305">
        <v>0</v>
      </c>
      <c r="AI305">
        <v>0</v>
      </c>
    </row>
    <row r="306" spans="1:35" x14ac:dyDescent="0.35">
      <c r="A306" t="s">
        <v>130</v>
      </c>
      <c r="B306" t="s">
        <v>64</v>
      </c>
      <c r="C306">
        <v>2122</v>
      </c>
      <c r="D306">
        <v>52</v>
      </c>
      <c r="E306">
        <v>39</v>
      </c>
      <c r="F306">
        <v>53</v>
      </c>
      <c r="G306">
        <v>0</v>
      </c>
      <c r="H306">
        <v>0</v>
      </c>
      <c r="I306">
        <v>0</v>
      </c>
      <c r="J306">
        <v>10140</v>
      </c>
      <c r="K306">
        <v>7605</v>
      </c>
      <c r="L306">
        <v>9540</v>
      </c>
      <c r="M306">
        <v>20280</v>
      </c>
      <c r="N306">
        <v>20280</v>
      </c>
      <c r="O306">
        <v>18720</v>
      </c>
      <c r="P306">
        <v>2.0408163265306121E-2</v>
      </c>
      <c r="Q306">
        <v>0.22448979591836735</v>
      </c>
      <c r="R306">
        <v>0.55102040816326525</v>
      </c>
      <c r="S306">
        <v>556.83673469387747</v>
      </c>
      <c r="T306">
        <v>6125.2040816326535</v>
      </c>
      <c r="U306">
        <v>15034.591836734693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21</v>
      </c>
      <c r="AC306">
        <v>43</v>
      </c>
      <c r="AD306">
        <v>47</v>
      </c>
      <c r="AE306">
        <v>0</v>
      </c>
      <c r="AF306">
        <v>0</v>
      </c>
      <c r="AG306">
        <v>6</v>
      </c>
      <c r="AH306">
        <v>6</v>
      </c>
      <c r="AI306">
        <v>0</v>
      </c>
    </row>
    <row r="307" spans="1:35" x14ac:dyDescent="0.35">
      <c r="A307" t="s">
        <v>131</v>
      </c>
      <c r="B307" t="s">
        <v>64</v>
      </c>
      <c r="C307">
        <v>2126</v>
      </c>
      <c r="D307">
        <v>22</v>
      </c>
      <c r="E307">
        <v>15</v>
      </c>
      <c r="F307">
        <v>20</v>
      </c>
      <c r="G307">
        <v>0</v>
      </c>
      <c r="H307">
        <v>0</v>
      </c>
      <c r="I307">
        <v>0</v>
      </c>
      <c r="J307">
        <v>4290</v>
      </c>
      <c r="K307">
        <v>2925</v>
      </c>
      <c r="L307">
        <v>3600</v>
      </c>
      <c r="M307">
        <v>10140</v>
      </c>
      <c r="N307">
        <v>10140</v>
      </c>
      <c r="O307">
        <v>9360</v>
      </c>
      <c r="P307">
        <v>7.1428571428571425E-2</v>
      </c>
      <c r="Q307">
        <v>7.1428571428571425E-2</v>
      </c>
      <c r="R307">
        <v>0.2857142857142857</v>
      </c>
      <c r="S307">
        <v>772.5</v>
      </c>
      <c r="T307">
        <v>772.5</v>
      </c>
      <c r="U307">
        <v>3090</v>
      </c>
      <c r="V307">
        <v>4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</v>
      </c>
      <c r="AC307">
        <v>5</v>
      </c>
      <c r="AD307">
        <v>8</v>
      </c>
      <c r="AE307">
        <v>0</v>
      </c>
      <c r="AF307">
        <v>9</v>
      </c>
      <c r="AG307">
        <v>6</v>
      </c>
      <c r="AH307">
        <v>7</v>
      </c>
      <c r="AI307">
        <v>0</v>
      </c>
    </row>
    <row r="308" spans="1:35" x14ac:dyDescent="0.35">
      <c r="A308" t="s">
        <v>132</v>
      </c>
      <c r="B308" t="s">
        <v>67</v>
      </c>
      <c r="C308">
        <v>2127</v>
      </c>
      <c r="D308">
        <v>54</v>
      </c>
      <c r="E308">
        <v>43</v>
      </c>
      <c r="F308">
        <v>64</v>
      </c>
      <c r="G308">
        <v>0</v>
      </c>
      <c r="H308">
        <v>0</v>
      </c>
      <c r="I308">
        <v>0</v>
      </c>
      <c r="J308">
        <v>10530</v>
      </c>
      <c r="K308">
        <v>8385</v>
      </c>
      <c r="L308">
        <v>11520</v>
      </c>
      <c r="M308">
        <v>20280</v>
      </c>
      <c r="N308">
        <v>20280</v>
      </c>
      <c r="O308">
        <v>18720</v>
      </c>
      <c r="P308">
        <v>0.2558139534883721</v>
      </c>
      <c r="Q308">
        <v>0.32558139534883723</v>
      </c>
      <c r="R308">
        <v>0.93023255813953487</v>
      </c>
      <c r="S308">
        <v>7785.6976744186049</v>
      </c>
      <c r="T308">
        <v>9909.0697674418607</v>
      </c>
      <c r="U308">
        <v>28311.627906976744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8</v>
      </c>
      <c r="AC308">
        <v>8</v>
      </c>
      <c r="AD308">
        <v>0</v>
      </c>
      <c r="AE308">
        <v>0</v>
      </c>
      <c r="AF308">
        <v>6</v>
      </c>
      <c r="AG308">
        <v>8</v>
      </c>
      <c r="AH308">
        <v>11</v>
      </c>
      <c r="AI308">
        <v>0</v>
      </c>
    </row>
    <row r="309" spans="1:35" x14ac:dyDescent="0.35">
      <c r="A309" t="s">
        <v>133</v>
      </c>
      <c r="B309" t="s">
        <v>67</v>
      </c>
      <c r="C309">
        <v>2132</v>
      </c>
      <c r="D309">
        <v>52</v>
      </c>
      <c r="E309">
        <v>44</v>
      </c>
      <c r="F309">
        <v>47</v>
      </c>
      <c r="G309">
        <v>0</v>
      </c>
      <c r="H309">
        <v>0</v>
      </c>
      <c r="I309">
        <v>0</v>
      </c>
      <c r="J309">
        <v>10140</v>
      </c>
      <c r="K309">
        <v>8580</v>
      </c>
      <c r="L309">
        <v>8460</v>
      </c>
      <c r="M309">
        <v>10140</v>
      </c>
      <c r="N309">
        <v>10140</v>
      </c>
      <c r="O309">
        <v>9360</v>
      </c>
      <c r="P309">
        <v>0</v>
      </c>
      <c r="Q309">
        <v>0</v>
      </c>
      <c r="R309">
        <v>0.37254901960784315</v>
      </c>
      <c r="S309">
        <v>0</v>
      </c>
      <c r="T309">
        <v>0</v>
      </c>
      <c r="U309">
        <v>10125.882352941177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2</v>
      </c>
      <c r="AC309">
        <v>1</v>
      </c>
      <c r="AD309">
        <v>4</v>
      </c>
      <c r="AE309">
        <v>0</v>
      </c>
      <c r="AF309">
        <v>0</v>
      </c>
      <c r="AG309">
        <v>0</v>
      </c>
      <c r="AH309">
        <v>0</v>
      </c>
      <c r="AI309">
        <v>0</v>
      </c>
    </row>
    <row r="310" spans="1:35" x14ac:dyDescent="0.35">
      <c r="A310" t="s">
        <v>134</v>
      </c>
      <c r="B310" t="s">
        <v>64</v>
      </c>
      <c r="C310">
        <v>2134</v>
      </c>
      <c r="D310">
        <v>70</v>
      </c>
      <c r="E310">
        <v>32</v>
      </c>
      <c r="F310">
        <v>48</v>
      </c>
      <c r="G310">
        <v>0</v>
      </c>
      <c r="H310">
        <v>0</v>
      </c>
      <c r="I310">
        <v>0</v>
      </c>
      <c r="J310">
        <v>13650</v>
      </c>
      <c r="K310">
        <v>6240</v>
      </c>
      <c r="L310">
        <v>8640</v>
      </c>
      <c r="M310">
        <v>15210</v>
      </c>
      <c r="N310">
        <v>15210</v>
      </c>
      <c r="O310">
        <v>14040</v>
      </c>
      <c r="P310">
        <v>0</v>
      </c>
      <c r="Q310">
        <v>0</v>
      </c>
      <c r="R310">
        <v>0.38983050847457629</v>
      </c>
      <c r="S310">
        <v>0</v>
      </c>
      <c r="T310">
        <v>0</v>
      </c>
      <c r="U310">
        <v>11121.864406779661</v>
      </c>
      <c r="V310">
        <v>0</v>
      </c>
      <c r="W310">
        <v>0</v>
      </c>
      <c r="X310">
        <v>12</v>
      </c>
      <c r="Y310">
        <v>0</v>
      </c>
      <c r="Z310">
        <v>0</v>
      </c>
      <c r="AA310">
        <v>0</v>
      </c>
      <c r="AB310">
        <v>1</v>
      </c>
      <c r="AC310">
        <v>0</v>
      </c>
      <c r="AD310">
        <v>1</v>
      </c>
      <c r="AE310">
        <v>0</v>
      </c>
      <c r="AF310">
        <v>0</v>
      </c>
      <c r="AG310">
        <v>0</v>
      </c>
      <c r="AH310">
        <v>0</v>
      </c>
      <c r="AI310">
        <v>0</v>
      </c>
    </row>
    <row r="311" spans="1:35" x14ac:dyDescent="0.35">
      <c r="A311" t="s">
        <v>135</v>
      </c>
      <c r="B311" t="s">
        <v>64</v>
      </c>
      <c r="C311">
        <v>2136</v>
      </c>
      <c r="D311">
        <v>24</v>
      </c>
      <c r="E311">
        <v>25</v>
      </c>
      <c r="F311">
        <v>24</v>
      </c>
      <c r="G311">
        <v>0</v>
      </c>
      <c r="H311">
        <v>0</v>
      </c>
      <c r="I311">
        <v>0</v>
      </c>
      <c r="J311">
        <v>4680</v>
      </c>
      <c r="K311">
        <v>4875</v>
      </c>
      <c r="L311">
        <v>4320</v>
      </c>
      <c r="M311">
        <v>10140</v>
      </c>
      <c r="N311">
        <v>10140</v>
      </c>
      <c r="O311">
        <v>9360</v>
      </c>
      <c r="P311">
        <v>0.2857142857142857</v>
      </c>
      <c r="Q311">
        <v>0.2857142857142857</v>
      </c>
      <c r="R311">
        <v>0.52380952380952384</v>
      </c>
      <c r="S311">
        <v>3964.2857142857142</v>
      </c>
      <c r="T311">
        <v>3964.2857142857142</v>
      </c>
      <c r="U311">
        <v>7267.8571428571431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9</v>
      </c>
      <c r="AC311">
        <v>0</v>
      </c>
      <c r="AD311">
        <v>0</v>
      </c>
      <c r="AE311">
        <v>0</v>
      </c>
      <c r="AF311">
        <v>0</v>
      </c>
      <c r="AG311">
        <v>7</v>
      </c>
      <c r="AH311">
        <v>7</v>
      </c>
      <c r="AI311">
        <v>0</v>
      </c>
    </row>
    <row r="312" spans="1:35" x14ac:dyDescent="0.35">
      <c r="A312" t="s">
        <v>136</v>
      </c>
      <c r="B312" t="s">
        <v>64</v>
      </c>
      <c r="C312">
        <v>2138</v>
      </c>
      <c r="D312">
        <v>41</v>
      </c>
      <c r="E312">
        <v>32</v>
      </c>
      <c r="F312">
        <v>39</v>
      </c>
      <c r="G312">
        <v>0</v>
      </c>
      <c r="H312">
        <v>0</v>
      </c>
      <c r="I312">
        <v>0</v>
      </c>
      <c r="J312">
        <v>7995</v>
      </c>
      <c r="K312">
        <v>6240</v>
      </c>
      <c r="L312">
        <v>7020</v>
      </c>
      <c r="M312">
        <v>11700</v>
      </c>
      <c r="N312">
        <v>11700</v>
      </c>
      <c r="O312">
        <v>10800</v>
      </c>
      <c r="P312">
        <v>0</v>
      </c>
      <c r="Q312">
        <v>0</v>
      </c>
      <c r="R312">
        <v>0.26666666666666666</v>
      </c>
      <c r="S312">
        <v>0</v>
      </c>
      <c r="T312">
        <v>0</v>
      </c>
      <c r="U312">
        <v>5668</v>
      </c>
      <c r="V312">
        <v>5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7</v>
      </c>
      <c r="AE312">
        <v>0</v>
      </c>
      <c r="AF312">
        <v>0</v>
      </c>
      <c r="AG312">
        <v>0</v>
      </c>
      <c r="AH312">
        <v>0</v>
      </c>
      <c r="AI312">
        <v>0</v>
      </c>
    </row>
    <row r="313" spans="1:35" x14ac:dyDescent="0.35">
      <c r="A313" t="s">
        <v>137</v>
      </c>
      <c r="B313" t="s">
        <v>64</v>
      </c>
      <c r="C313">
        <v>2141</v>
      </c>
      <c r="D313">
        <v>21</v>
      </c>
      <c r="E313">
        <v>14</v>
      </c>
      <c r="F313">
        <v>16</v>
      </c>
      <c r="G313">
        <v>0</v>
      </c>
      <c r="H313">
        <v>0</v>
      </c>
      <c r="I313">
        <v>0</v>
      </c>
      <c r="J313">
        <v>4095</v>
      </c>
      <c r="K313">
        <v>2730</v>
      </c>
      <c r="L313">
        <v>2880</v>
      </c>
      <c r="M313">
        <v>10140</v>
      </c>
      <c r="N313">
        <v>10140</v>
      </c>
      <c r="O313">
        <v>9360</v>
      </c>
      <c r="P313">
        <v>0.6</v>
      </c>
      <c r="Q313">
        <v>0.8</v>
      </c>
      <c r="R313">
        <v>0.85</v>
      </c>
      <c r="S313">
        <v>5823</v>
      </c>
      <c r="T313">
        <v>7764</v>
      </c>
      <c r="U313">
        <v>8249.25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13</v>
      </c>
      <c r="AC313">
        <v>14</v>
      </c>
      <c r="AD313">
        <v>16</v>
      </c>
      <c r="AE313">
        <v>0</v>
      </c>
      <c r="AF313">
        <v>0</v>
      </c>
      <c r="AG313">
        <v>0</v>
      </c>
      <c r="AH313">
        <v>0</v>
      </c>
      <c r="AI313">
        <v>0</v>
      </c>
    </row>
    <row r="314" spans="1:35" x14ac:dyDescent="0.35">
      <c r="A314" t="s">
        <v>138</v>
      </c>
      <c r="B314" t="s">
        <v>67</v>
      </c>
      <c r="C314">
        <v>2142</v>
      </c>
      <c r="D314">
        <v>26</v>
      </c>
      <c r="E314">
        <v>26</v>
      </c>
      <c r="F314">
        <v>26</v>
      </c>
      <c r="G314">
        <v>0</v>
      </c>
      <c r="H314">
        <v>0</v>
      </c>
      <c r="I314">
        <v>0</v>
      </c>
      <c r="J314">
        <v>5070</v>
      </c>
      <c r="K314">
        <v>5070</v>
      </c>
      <c r="L314">
        <v>4680</v>
      </c>
      <c r="M314">
        <v>15210</v>
      </c>
      <c r="N314">
        <v>15210</v>
      </c>
      <c r="O314">
        <v>14040</v>
      </c>
      <c r="P314">
        <v>0.76</v>
      </c>
      <c r="Q314">
        <v>0.8</v>
      </c>
      <c r="R314">
        <v>0.8</v>
      </c>
      <c r="S314">
        <v>11263.2</v>
      </c>
      <c r="T314">
        <v>11856</v>
      </c>
      <c r="U314">
        <v>11856</v>
      </c>
      <c r="V314">
        <v>12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26</v>
      </c>
      <c r="AC314">
        <v>26</v>
      </c>
      <c r="AD314">
        <v>26</v>
      </c>
      <c r="AE314">
        <v>0</v>
      </c>
      <c r="AF314">
        <v>0</v>
      </c>
      <c r="AG314">
        <v>0</v>
      </c>
      <c r="AH314">
        <v>0</v>
      </c>
      <c r="AI314">
        <v>0</v>
      </c>
    </row>
    <row r="315" spans="1:35" x14ac:dyDescent="0.35">
      <c r="A315" t="s">
        <v>139</v>
      </c>
      <c r="B315" t="s">
        <v>64</v>
      </c>
      <c r="C315">
        <v>2144</v>
      </c>
      <c r="D315">
        <v>48</v>
      </c>
      <c r="E315">
        <v>31</v>
      </c>
      <c r="F315">
        <v>36</v>
      </c>
      <c r="G315">
        <v>0</v>
      </c>
      <c r="H315">
        <v>0</v>
      </c>
      <c r="I315">
        <v>0</v>
      </c>
      <c r="J315">
        <v>9360</v>
      </c>
      <c r="K315">
        <v>6045</v>
      </c>
      <c r="L315">
        <v>6480</v>
      </c>
      <c r="M315">
        <v>15210</v>
      </c>
      <c r="N315">
        <v>15210</v>
      </c>
      <c r="O315">
        <v>14040</v>
      </c>
      <c r="P315">
        <v>0</v>
      </c>
      <c r="Q315">
        <v>2.3255813953488372E-2</v>
      </c>
      <c r="R315">
        <v>0.93023255813953487</v>
      </c>
      <c r="S315">
        <v>0</v>
      </c>
      <c r="T315">
        <v>508.95348837209303</v>
      </c>
      <c r="U315">
        <v>20358.139534883721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6</v>
      </c>
      <c r="AC315">
        <v>0</v>
      </c>
      <c r="AD315">
        <v>8</v>
      </c>
      <c r="AE315">
        <v>0</v>
      </c>
      <c r="AF315">
        <v>0</v>
      </c>
      <c r="AG315">
        <v>0</v>
      </c>
      <c r="AH315">
        <v>0</v>
      </c>
      <c r="AI315">
        <v>0</v>
      </c>
    </row>
    <row r="316" spans="1:35" x14ac:dyDescent="0.35">
      <c r="A316" t="s">
        <v>140</v>
      </c>
      <c r="B316" t="s">
        <v>64</v>
      </c>
      <c r="C316">
        <v>2146</v>
      </c>
      <c r="D316">
        <v>54</v>
      </c>
      <c r="E316">
        <v>35</v>
      </c>
      <c r="F316">
        <v>39</v>
      </c>
      <c r="G316">
        <v>0</v>
      </c>
      <c r="H316">
        <v>0</v>
      </c>
      <c r="I316">
        <v>0</v>
      </c>
      <c r="J316">
        <v>10530</v>
      </c>
      <c r="K316">
        <v>6825</v>
      </c>
      <c r="L316">
        <v>7020</v>
      </c>
      <c r="M316">
        <v>25350</v>
      </c>
      <c r="N316">
        <v>25350</v>
      </c>
      <c r="O316">
        <v>23400</v>
      </c>
      <c r="P316">
        <v>0</v>
      </c>
      <c r="Q316">
        <v>0.36</v>
      </c>
      <c r="R316">
        <v>0.94</v>
      </c>
      <c r="S316">
        <v>0</v>
      </c>
      <c r="T316">
        <v>8775</v>
      </c>
      <c r="U316">
        <v>22912.5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9</v>
      </c>
      <c r="AC316">
        <v>4</v>
      </c>
      <c r="AD316">
        <v>6</v>
      </c>
      <c r="AE316">
        <v>0</v>
      </c>
      <c r="AF316">
        <v>0</v>
      </c>
      <c r="AG316">
        <v>0</v>
      </c>
      <c r="AH316">
        <v>0</v>
      </c>
      <c r="AI316">
        <v>0</v>
      </c>
    </row>
    <row r="317" spans="1:35" x14ac:dyDescent="0.35">
      <c r="A317" t="s">
        <v>141</v>
      </c>
      <c r="B317" t="s">
        <v>67</v>
      </c>
      <c r="C317">
        <v>2149</v>
      </c>
      <c r="D317">
        <v>25</v>
      </c>
      <c r="E317">
        <v>20</v>
      </c>
      <c r="F317">
        <v>26</v>
      </c>
      <c r="G317">
        <v>0</v>
      </c>
      <c r="H317">
        <v>0</v>
      </c>
      <c r="I317">
        <v>0</v>
      </c>
      <c r="J317">
        <v>4875</v>
      </c>
      <c r="K317">
        <v>3900</v>
      </c>
      <c r="L317">
        <v>4680</v>
      </c>
      <c r="M317">
        <v>10140</v>
      </c>
      <c r="N317">
        <v>10140</v>
      </c>
      <c r="O317">
        <v>9360</v>
      </c>
      <c r="P317">
        <v>0</v>
      </c>
      <c r="Q317">
        <v>5.5555555555555552E-2</v>
      </c>
      <c r="R317">
        <v>0.22222222222222221</v>
      </c>
      <c r="S317">
        <v>0</v>
      </c>
      <c r="T317">
        <v>747.5</v>
      </c>
      <c r="U317">
        <v>2990</v>
      </c>
      <c r="V317">
        <v>9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6</v>
      </c>
      <c r="AC317">
        <v>5</v>
      </c>
      <c r="AD317">
        <v>9</v>
      </c>
      <c r="AE317">
        <v>0</v>
      </c>
      <c r="AF317">
        <v>0</v>
      </c>
      <c r="AG317">
        <v>0</v>
      </c>
      <c r="AH317">
        <v>0</v>
      </c>
      <c r="AI317">
        <v>0</v>
      </c>
    </row>
    <row r="318" spans="1:35" x14ac:dyDescent="0.35">
      <c r="A318" t="s">
        <v>142</v>
      </c>
      <c r="B318" t="s">
        <v>67</v>
      </c>
      <c r="C318">
        <v>2150</v>
      </c>
      <c r="D318">
        <v>33</v>
      </c>
      <c r="E318">
        <v>20</v>
      </c>
      <c r="F318">
        <v>20</v>
      </c>
      <c r="G318">
        <v>0</v>
      </c>
      <c r="H318">
        <v>0</v>
      </c>
      <c r="I318">
        <v>0</v>
      </c>
      <c r="J318">
        <v>6435</v>
      </c>
      <c r="K318">
        <v>3900</v>
      </c>
      <c r="L318">
        <v>3600</v>
      </c>
      <c r="M318">
        <v>23400</v>
      </c>
      <c r="N318">
        <v>23400</v>
      </c>
      <c r="O318">
        <v>21600</v>
      </c>
      <c r="P318">
        <v>8.5714285714285715E-2</v>
      </c>
      <c r="Q318">
        <v>0.2857142857142857</v>
      </c>
      <c r="R318">
        <v>0.77142857142857146</v>
      </c>
      <c r="S318">
        <v>1194.4285714285713</v>
      </c>
      <c r="T318">
        <v>3981.4285714285711</v>
      </c>
      <c r="U318">
        <v>10749.857142857143</v>
      </c>
      <c r="V318">
        <v>6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5</v>
      </c>
      <c r="AD318">
        <v>6</v>
      </c>
      <c r="AE318">
        <v>0</v>
      </c>
      <c r="AF318">
        <v>1</v>
      </c>
      <c r="AG318">
        <v>0</v>
      </c>
      <c r="AH318">
        <v>0</v>
      </c>
      <c r="AI318">
        <v>0</v>
      </c>
    </row>
    <row r="319" spans="1:35" x14ac:dyDescent="0.35">
      <c r="A319" t="s">
        <v>143</v>
      </c>
      <c r="B319" t="s">
        <v>64</v>
      </c>
      <c r="C319">
        <v>2156</v>
      </c>
      <c r="D319">
        <v>39</v>
      </c>
      <c r="E319">
        <v>36</v>
      </c>
      <c r="F319">
        <v>39</v>
      </c>
      <c r="G319">
        <v>0</v>
      </c>
      <c r="H319">
        <v>0</v>
      </c>
      <c r="I319">
        <v>0</v>
      </c>
      <c r="J319">
        <v>7605</v>
      </c>
      <c r="K319">
        <v>7020</v>
      </c>
      <c r="L319">
        <v>7020</v>
      </c>
      <c r="M319">
        <v>15210</v>
      </c>
      <c r="N319">
        <v>15210</v>
      </c>
      <c r="O319">
        <v>14040</v>
      </c>
      <c r="P319">
        <v>0.37931034482758619</v>
      </c>
      <c r="Q319">
        <v>0.65517241379310343</v>
      </c>
      <c r="R319">
        <v>0.96551724137931039</v>
      </c>
      <c r="S319">
        <v>8210.1724137931033</v>
      </c>
      <c r="T319">
        <v>14181.206896551723</v>
      </c>
      <c r="U319">
        <v>20898.620689655174</v>
      </c>
      <c r="V319">
        <v>25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23</v>
      </c>
      <c r="AC319">
        <v>22</v>
      </c>
      <c r="AD319">
        <v>25</v>
      </c>
      <c r="AE319">
        <v>0</v>
      </c>
      <c r="AF319">
        <v>0</v>
      </c>
      <c r="AG319">
        <v>0</v>
      </c>
      <c r="AH319">
        <v>0</v>
      </c>
      <c r="AI319">
        <v>0</v>
      </c>
    </row>
    <row r="320" spans="1:35" x14ac:dyDescent="0.35">
      <c r="A320" t="s">
        <v>144</v>
      </c>
      <c r="B320" t="s">
        <v>67</v>
      </c>
      <c r="C320">
        <v>2157</v>
      </c>
      <c r="D320">
        <v>51</v>
      </c>
      <c r="E320">
        <v>32</v>
      </c>
      <c r="F320">
        <v>38</v>
      </c>
      <c r="G320">
        <v>0</v>
      </c>
      <c r="H320">
        <v>0</v>
      </c>
      <c r="I320">
        <v>0</v>
      </c>
      <c r="J320">
        <v>9945</v>
      </c>
      <c r="K320">
        <v>6240</v>
      </c>
      <c r="L320">
        <v>6840</v>
      </c>
      <c r="M320">
        <v>15210</v>
      </c>
      <c r="N320">
        <v>15210</v>
      </c>
      <c r="O320">
        <v>14040</v>
      </c>
      <c r="P320">
        <v>0</v>
      </c>
      <c r="Q320">
        <v>0</v>
      </c>
      <c r="R320">
        <v>6.25E-2</v>
      </c>
      <c r="S320">
        <v>0</v>
      </c>
      <c r="T320">
        <v>0</v>
      </c>
      <c r="U320">
        <v>1439.0625</v>
      </c>
      <c r="V320">
        <v>4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4</v>
      </c>
      <c r="AD320">
        <v>4</v>
      </c>
      <c r="AE320">
        <v>0</v>
      </c>
      <c r="AF320">
        <v>10</v>
      </c>
      <c r="AG320">
        <v>8</v>
      </c>
      <c r="AH320">
        <v>10</v>
      </c>
      <c r="AI320">
        <v>0</v>
      </c>
    </row>
    <row r="321" spans="1:35" x14ac:dyDescent="0.35">
      <c r="A321" t="s">
        <v>145</v>
      </c>
      <c r="B321" t="s">
        <v>67</v>
      </c>
      <c r="C321">
        <v>2159</v>
      </c>
      <c r="D321">
        <v>25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4875</v>
      </c>
      <c r="K321">
        <v>0</v>
      </c>
      <c r="L321">
        <v>0</v>
      </c>
      <c r="M321">
        <v>10140</v>
      </c>
      <c r="N321">
        <v>10140</v>
      </c>
      <c r="O321">
        <v>9360</v>
      </c>
      <c r="P321">
        <v>0</v>
      </c>
      <c r="Q321">
        <v>0.18181818181818182</v>
      </c>
      <c r="R321">
        <v>1</v>
      </c>
      <c r="S321">
        <v>0</v>
      </c>
      <c r="T321">
        <v>886.36363636363637</v>
      </c>
      <c r="U321">
        <v>4875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6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</row>
    <row r="322" spans="1:35" x14ac:dyDescent="0.35">
      <c r="A322" t="s">
        <v>147</v>
      </c>
      <c r="B322" t="s">
        <v>67</v>
      </c>
      <c r="C322">
        <v>2161</v>
      </c>
      <c r="D322">
        <v>44</v>
      </c>
      <c r="E322">
        <v>33</v>
      </c>
      <c r="F322">
        <v>41</v>
      </c>
      <c r="G322">
        <v>0</v>
      </c>
      <c r="H322">
        <v>0</v>
      </c>
      <c r="I322">
        <v>0</v>
      </c>
      <c r="J322">
        <v>8580</v>
      </c>
      <c r="K322">
        <v>6435</v>
      </c>
      <c r="L322">
        <v>7380</v>
      </c>
      <c r="M322">
        <v>10140</v>
      </c>
      <c r="N322">
        <v>10140</v>
      </c>
      <c r="O322">
        <v>9360</v>
      </c>
      <c r="P322">
        <v>0.20588235294117646</v>
      </c>
      <c r="Q322">
        <v>0.35294117647058826</v>
      </c>
      <c r="R322">
        <v>0.73529411764705888</v>
      </c>
      <c r="S322">
        <v>4610.7352941176468</v>
      </c>
      <c r="T322">
        <v>7904.1176470588243</v>
      </c>
      <c r="U322">
        <v>16466.911764705885</v>
      </c>
      <c r="V322">
        <v>1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16</v>
      </c>
      <c r="AC322">
        <v>10</v>
      </c>
      <c r="AD322">
        <v>11</v>
      </c>
      <c r="AE322">
        <v>0</v>
      </c>
      <c r="AF322">
        <v>8</v>
      </c>
      <c r="AG322">
        <v>8</v>
      </c>
      <c r="AH322">
        <v>8</v>
      </c>
      <c r="AI322">
        <v>0</v>
      </c>
    </row>
    <row r="323" spans="1:35" x14ac:dyDescent="0.35">
      <c r="A323" t="s">
        <v>148</v>
      </c>
      <c r="B323" t="s">
        <v>67</v>
      </c>
      <c r="C323">
        <v>2169</v>
      </c>
      <c r="D323">
        <v>56</v>
      </c>
      <c r="E323">
        <v>33</v>
      </c>
      <c r="F323">
        <v>40</v>
      </c>
      <c r="G323">
        <v>0</v>
      </c>
      <c r="H323">
        <v>0</v>
      </c>
      <c r="I323">
        <v>0</v>
      </c>
      <c r="J323">
        <v>10920</v>
      </c>
      <c r="K323">
        <v>6435</v>
      </c>
      <c r="L323">
        <v>7200</v>
      </c>
      <c r="M323">
        <v>23400</v>
      </c>
      <c r="N323">
        <v>23400</v>
      </c>
      <c r="O323">
        <v>21600</v>
      </c>
      <c r="P323">
        <v>5.7142857142857141E-2</v>
      </c>
      <c r="Q323">
        <v>0.42857142857142855</v>
      </c>
      <c r="R323">
        <v>0.8</v>
      </c>
      <c r="S323">
        <v>1403.1428571428571</v>
      </c>
      <c r="T323">
        <v>10523.571428571428</v>
      </c>
      <c r="U323">
        <v>19644</v>
      </c>
      <c r="V323">
        <v>16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24</v>
      </c>
      <c r="AC323">
        <v>15</v>
      </c>
      <c r="AD323">
        <v>16</v>
      </c>
      <c r="AE323">
        <v>0</v>
      </c>
      <c r="AF323">
        <v>9</v>
      </c>
      <c r="AG323">
        <v>8</v>
      </c>
      <c r="AH323">
        <v>10</v>
      </c>
      <c r="AI323">
        <v>0</v>
      </c>
    </row>
    <row r="324" spans="1:35" x14ac:dyDescent="0.35">
      <c r="A324" t="s">
        <v>149</v>
      </c>
      <c r="B324" t="s">
        <v>67</v>
      </c>
      <c r="C324">
        <v>2176</v>
      </c>
      <c r="D324">
        <v>96</v>
      </c>
      <c r="E324">
        <v>61</v>
      </c>
      <c r="F324">
        <v>85</v>
      </c>
      <c r="G324">
        <v>0</v>
      </c>
      <c r="H324">
        <v>0</v>
      </c>
      <c r="I324">
        <v>0</v>
      </c>
      <c r="J324">
        <v>18720</v>
      </c>
      <c r="K324">
        <v>11895</v>
      </c>
      <c r="L324">
        <v>15300</v>
      </c>
      <c r="M324">
        <v>20280</v>
      </c>
      <c r="N324">
        <v>20280</v>
      </c>
      <c r="O324">
        <v>18720</v>
      </c>
      <c r="P324">
        <v>1.1111111111111112E-2</v>
      </c>
      <c r="Q324">
        <v>4.4444444444444446E-2</v>
      </c>
      <c r="R324">
        <v>0.65555555555555556</v>
      </c>
      <c r="S324">
        <v>510.16666666666669</v>
      </c>
      <c r="T324">
        <v>2040.6666666666667</v>
      </c>
      <c r="U324">
        <v>30099.833333333332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17</v>
      </c>
      <c r="AC324">
        <v>0</v>
      </c>
      <c r="AD324">
        <v>25</v>
      </c>
      <c r="AE324">
        <v>0</v>
      </c>
      <c r="AF324">
        <v>0</v>
      </c>
      <c r="AG324">
        <v>0</v>
      </c>
      <c r="AH324">
        <v>0</v>
      </c>
      <c r="AI324">
        <v>0</v>
      </c>
    </row>
    <row r="325" spans="1:35" x14ac:dyDescent="0.35">
      <c r="A325" t="s">
        <v>150</v>
      </c>
      <c r="B325" t="s">
        <v>67</v>
      </c>
      <c r="C325">
        <v>2178</v>
      </c>
      <c r="D325">
        <v>15</v>
      </c>
      <c r="E325">
        <v>12</v>
      </c>
      <c r="F325">
        <v>13</v>
      </c>
      <c r="G325">
        <v>0</v>
      </c>
      <c r="H325">
        <v>0</v>
      </c>
      <c r="I325">
        <v>0</v>
      </c>
      <c r="J325">
        <v>2925</v>
      </c>
      <c r="K325">
        <v>2340</v>
      </c>
      <c r="L325">
        <v>2340</v>
      </c>
      <c r="M325">
        <v>10140</v>
      </c>
      <c r="N325">
        <v>10140</v>
      </c>
      <c r="O325">
        <v>9360</v>
      </c>
      <c r="P325">
        <v>0.16666666666666666</v>
      </c>
      <c r="Q325">
        <v>0.41666666666666669</v>
      </c>
      <c r="R325">
        <v>0.58333333333333337</v>
      </c>
      <c r="S325">
        <v>1267.5</v>
      </c>
      <c r="T325">
        <v>3168.75</v>
      </c>
      <c r="U325">
        <v>4436.25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3</v>
      </c>
      <c r="AC325">
        <v>4</v>
      </c>
      <c r="AD325">
        <v>4</v>
      </c>
      <c r="AE325">
        <v>0</v>
      </c>
      <c r="AF325">
        <v>0</v>
      </c>
      <c r="AG325">
        <v>0</v>
      </c>
      <c r="AH325">
        <v>0</v>
      </c>
      <c r="AI325">
        <v>0</v>
      </c>
    </row>
    <row r="326" spans="1:35" x14ac:dyDescent="0.35">
      <c r="A326" t="s">
        <v>151</v>
      </c>
      <c r="B326" t="s">
        <v>67</v>
      </c>
      <c r="C326">
        <v>2179</v>
      </c>
      <c r="D326">
        <v>146</v>
      </c>
      <c r="E326">
        <v>101</v>
      </c>
      <c r="F326">
        <v>103</v>
      </c>
      <c r="G326">
        <v>0</v>
      </c>
      <c r="H326">
        <v>0</v>
      </c>
      <c r="I326">
        <v>0</v>
      </c>
      <c r="J326">
        <v>28470</v>
      </c>
      <c r="K326">
        <v>19695</v>
      </c>
      <c r="L326">
        <v>18540</v>
      </c>
      <c r="M326">
        <v>31200</v>
      </c>
      <c r="N326">
        <v>31200</v>
      </c>
      <c r="O326">
        <v>28800</v>
      </c>
      <c r="P326">
        <v>2.3255813953488372E-2</v>
      </c>
      <c r="Q326">
        <v>0.13953488372093023</v>
      </c>
      <c r="R326">
        <v>0.86046511627906974</v>
      </c>
      <c r="S326">
        <v>1551.2790697674418</v>
      </c>
      <c r="T326">
        <v>9307.6744186046508</v>
      </c>
      <c r="U326">
        <v>57397.325581395344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11</v>
      </c>
      <c r="AC326">
        <v>1</v>
      </c>
      <c r="AD326">
        <v>1</v>
      </c>
      <c r="AE326">
        <v>0</v>
      </c>
      <c r="AF326">
        <v>0</v>
      </c>
      <c r="AG326">
        <v>0</v>
      </c>
      <c r="AH326">
        <v>0</v>
      </c>
      <c r="AI326">
        <v>0</v>
      </c>
    </row>
    <row r="327" spans="1:35" x14ac:dyDescent="0.35">
      <c r="A327" t="s">
        <v>152</v>
      </c>
      <c r="B327" t="s">
        <v>64</v>
      </c>
      <c r="C327">
        <v>2180</v>
      </c>
      <c r="D327">
        <v>72</v>
      </c>
      <c r="E327">
        <v>36</v>
      </c>
      <c r="F327">
        <v>36</v>
      </c>
      <c r="G327">
        <v>0</v>
      </c>
      <c r="H327">
        <v>0</v>
      </c>
      <c r="I327">
        <v>0</v>
      </c>
      <c r="J327">
        <v>14040</v>
      </c>
      <c r="K327">
        <v>7020</v>
      </c>
      <c r="L327">
        <v>6480</v>
      </c>
      <c r="M327">
        <v>15210</v>
      </c>
      <c r="N327">
        <v>15210</v>
      </c>
      <c r="O327">
        <v>14040</v>
      </c>
      <c r="P327">
        <v>0.10294117647058823</v>
      </c>
      <c r="Q327">
        <v>0.8529411764705882</v>
      </c>
      <c r="R327">
        <v>0.94117647058823528</v>
      </c>
      <c r="S327">
        <v>2835</v>
      </c>
      <c r="T327">
        <v>23490</v>
      </c>
      <c r="U327">
        <v>25920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20</v>
      </c>
      <c r="AC327">
        <v>0</v>
      </c>
      <c r="AD327">
        <v>4</v>
      </c>
      <c r="AE327">
        <v>0</v>
      </c>
      <c r="AF327">
        <v>0</v>
      </c>
      <c r="AG327">
        <v>0</v>
      </c>
      <c r="AH327">
        <v>0</v>
      </c>
      <c r="AI327">
        <v>0</v>
      </c>
    </row>
    <row r="328" spans="1:35" x14ac:dyDescent="0.35">
      <c r="A328" t="s">
        <v>153</v>
      </c>
      <c r="B328" t="s">
        <v>67</v>
      </c>
      <c r="C328">
        <v>2183</v>
      </c>
      <c r="D328">
        <v>47</v>
      </c>
      <c r="E328">
        <v>42</v>
      </c>
      <c r="F328">
        <v>46</v>
      </c>
      <c r="G328">
        <v>0</v>
      </c>
      <c r="H328">
        <v>0</v>
      </c>
      <c r="I328">
        <v>0</v>
      </c>
      <c r="J328">
        <v>9165</v>
      </c>
      <c r="K328">
        <v>8190</v>
      </c>
      <c r="L328">
        <v>8280</v>
      </c>
      <c r="M328">
        <v>25350</v>
      </c>
      <c r="N328">
        <v>25350</v>
      </c>
      <c r="O328">
        <v>23400</v>
      </c>
      <c r="P328">
        <v>0</v>
      </c>
      <c r="Q328">
        <v>0</v>
      </c>
      <c r="R328">
        <v>0.62</v>
      </c>
      <c r="S328">
        <v>0</v>
      </c>
      <c r="T328">
        <v>0</v>
      </c>
      <c r="U328">
        <v>15893.7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3</v>
      </c>
      <c r="AC328">
        <v>2</v>
      </c>
      <c r="AD328">
        <v>5</v>
      </c>
      <c r="AE328">
        <v>0</v>
      </c>
      <c r="AF328">
        <v>0</v>
      </c>
      <c r="AG328">
        <v>0</v>
      </c>
      <c r="AH328">
        <v>0</v>
      </c>
      <c r="AI328">
        <v>0</v>
      </c>
    </row>
    <row r="329" spans="1:35" x14ac:dyDescent="0.35">
      <c r="A329" t="s">
        <v>154</v>
      </c>
      <c r="B329" t="s">
        <v>67</v>
      </c>
      <c r="C329">
        <v>2184</v>
      </c>
      <c r="D329">
        <v>24</v>
      </c>
      <c r="E329">
        <v>24</v>
      </c>
      <c r="F329">
        <v>23</v>
      </c>
      <c r="G329">
        <v>0</v>
      </c>
      <c r="H329">
        <v>0</v>
      </c>
      <c r="I329">
        <v>0</v>
      </c>
      <c r="J329">
        <v>4680</v>
      </c>
      <c r="K329">
        <v>4680</v>
      </c>
      <c r="L329">
        <v>4140</v>
      </c>
      <c r="M329">
        <v>10140</v>
      </c>
      <c r="N329">
        <v>10140</v>
      </c>
      <c r="O329">
        <v>9360</v>
      </c>
      <c r="P329">
        <v>4.3478260869565216E-2</v>
      </c>
      <c r="Q329">
        <v>8.6956521739130432E-2</v>
      </c>
      <c r="R329">
        <v>0.2608695652173913</v>
      </c>
      <c r="S329">
        <v>586.95652173913038</v>
      </c>
      <c r="T329">
        <v>1173.9130434782608</v>
      </c>
      <c r="U329">
        <v>3521.7391304347825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1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</row>
    <row r="330" spans="1:35" x14ac:dyDescent="0.35">
      <c r="A330" t="s">
        <v>155</v>
      </c>
      <c r="B330" t="s">
        <v>64</v>
      </c>
      <c r="C330">
        <v>2188</v>
      </c>
      <c r="D330">
        <v>23</v>
      </c>
      <c r="E330">
        <v>22</v>
      </c>
      <c r="F330">
        <v>20</v>
      </c>
      <c r="G330">
        <v>0</v>
      </c>
      <c r="H330">
        <v>0</v>
      </c>
      <c r="I330">
        <v>0</v>
      </c>
      <c r="J330">
        <v>4485</v>
      </c>
      <c r="K330">
        <v>4290</v>
      </c>
      <c r="L330">
        <v>3600</v>
      </c>
      <c r="M330">
        <v>10140</v>
      </c>
      <c r="N330">
        <v>10140</v>
      </c>
      <c r="O330">
        <v>9360</v>
      </c>
      <c r="P330">
        <v>8.6956521739130432E-2</v>
      </c>
      <c r="Q330">
        <v>8.6956521739130432E-2</v>
      </c>
      <c r="R330">
        <v>0.30434782608695654</v>
      </c>
      <c r="S330">
        <v>1076.086956521739</v>
      </c>
      <c r="T330">
        <v>1076.086956521739</v>
      </c>
      <c r="U330">
        <v>3766.304347826087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</row>
    <row r="331" spans="1:35" x14ac:dyDescent="0.35">
      <c r="A331" t="s">
        <v>156</v>
      </c>
      <c r="B331" t="s">
        <v>67</v>
      </c>
      <c r="C331">
        <v>2189</v>
      </c>
      <c r="D331">
        <v>46</v>
      </c>
      <c r="E331">
        <v>29</v>
      </c>
      <c r="F331">
        <v>34</v>
      </c>
      <c r="G331">
        <v>0</v>
      </c>
      <c r="H331">
        <v>0</v>
      </c>
      <c r="I331">
        <v>0</v>
      </c>
      <c r="J331">
        <v>8970</v>
      </c>
      <c r="K331">
        <v>5655</v>
      </c>
      <c r="L331">
        <v>6120</v>
      </c>
      <c r="M331">
        <v>25350</v>
      </c>
      <c r="N331">
        <v>25350</v>
      </c>
      <c r="O331">
        <v>23400</v>
      </c>
      <c r="P331">
        <v>0</v>
      </c>
      <c r="Q331">
        <v>0.87179487179487181</v>
      </c>
      <c r="R331">
        <v>0.92307692307692313</v>
      </c>
      <c r="S331">
        <v>0</v>
      </c>
      <c r="T331">
        <v>18085.384615384617</v>
      </c>
      <c r="U331">
        <v>19149.23076923077</v>
      </c>
      <c r="V331">
        <v>2</v>
      </c>
      <c r="W331">
        <v>4</v>
      </c>
      <c r="X331">
        <v>8</v>
      </c>
      <c r="Y331">
        <v>7</v>
      </c>
      <c r="Z331">
        <v>0</v>
      </c>
      <c r="AA331">
        <v>0</v>
      </c>
      <c r="AB331">
        <v>37</v>
      </c>
      <c r="AC331">
        <v>37</v>
      </c>
      <c r="AD331">
        <v>32</v>
      </c>
      <c r="AE331">
        <v>0</v>
      </c>
      <c r="AF331">
        <v>2</v>
      </c>
      <c r="AG331">
        <v>0</v>
      </c>
      <c r="AH331">
        <v>1</v>
      </c>
      <c r="AI331">
        <v>0</v>
      </c>
    </row>
    <row r="332" spans="1:35" x14ac:dyDescent="0.35">
      <c r="A332" t="s">
        <v>157</v>
      </c>
      <c r="B332" t="s">
        <v>64</v>
      </c>
      <c r="C332">
        <v>2195</v>
      </c>
      <c r="D332">
        <v>86</v>
      </c>
      <c r="E332">
        <v>58</v>
      </c>
      <c r="F332">
        <v>74</v>
      </c>
      <c r="G332">
        <v>0</v>
      </c>
      <c r="H332">
        <v>0</v>
      </c>
      <c r="I332">
        <v>0</v>
      </c>
      <c r="J332">
        <v>16770</v>
      </c>
      <c r="K332">
        <v>11310</v>
      </c>
      <c r="L332">
        <v>13320</v>
      </c>
      <c r="M332">
        <v>17550</v>
      </c>
      <c r="N332">
        <v>17550</v>
      </c>
      <c r="O332">
        <v>16200</v>
      </c>
      <c r="P332">
        <v>0.29268292682926828</v>
      </c>
      <c r="Q332">
        <v>0.54878048780487809</v>
      </c>
      <c r="R332">
        <v>0.96341463414634143</v>
      </c>
      <c r="S332">
        <v>12117.073170731706</v>
      </c>
      <c r="T332">
        <v>22719.512195121952</v>
      </c>
      <c r="U332">
        <v>39885.365853658535</v>
      </c>
      <c r="V332">
        <v>0</v>
      </c>
      <c r="W332">
        <v>19</v>
      </c>
      <c r="X332">
        <v>17</v>
      </c>
      <c r="Y332">
        <v>11</v>
      </c>
      <c r="Z332">
        <v>0</v>
      </c>
      <c r="AA332">
        <v>0</v>
      </c>
      <c r="AB332">
        <v>24</v>
      </c>
      <c r="AC332">
        <v>18</v>
      </c>
      <c r="AD332">
        <v>24</v>
      </c>
      <c r="AE332">
        <v>0</v>
      </c>
      <c r="AF332">
        <v>0</v>
      </c>
      <c r="AG332">
        <v>0</v>
      </c>
      <c r="AH332">
        <v>0</v>
      </c>
      <c r="AI332">
        <v>0</v>
      </c>
    </row>
    <row r="333" spans="1:35" x14ac:dyDescent="0.35">
      <c r="A333" t="s">
        <v>158</v>
      </c>
      <c r="B333" t="s">
        <v>67</v>
      </c>
      <c r="C333">
        <v>2227</v>
      </c>
      <c r="D333">
        <v>51</v>
      </c>
      <c r="E333">
        <v>42</v>
      </c>
      <c r="F333">
        <v>49</v>
      </c>
      <c r="G333">
        <v>0</v>
      </c>
      <c r="H333">
        <v>0</v>
      </c>
      <c r="I333">
        <v>0</v>
      </c>
      <c r="J333">
        <v>9945</v>
      </c>
      <c r="K333">
        <v>8190</v>
      </c>
      <c r="L333">
        <v>8820</v>
      </c>
      <c r="M333">
        <v>20280</v>
      </c>
      <c r="N333">
        <v>20280</v>
      </c>
      <c r="O333">
        <v>18720</v>
      </c>
      <c r="P333">
        <v>2.2222222222222223E-2</v>
      </c>
      <c r="Q333">
        <v>0.28888888888888886</v>
      </c>
      <c r="R333">
        <v>0.84444444444444444</v>
      </c>
      <c r="S333">
        <v>599</v>
      </c>
      <c r="T333">
        <v>7786.9999999999991</v>
      </c>
      <c r="U333">
        <v>22762</v>
      </c>
      <c r="V333">
        <v>21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29</v>
      </c>
      <c r="AC333">
        <v>19</v>
      </c>
      <c r="AD333">
        <v>23</v>
      </c>
      <c r="AE333">
        <v>0</v>
      </c>
      <c r="AF333">
        <v>4</v>
      </c>
      <c r="AG333">
        <v>7</v>
      </c>
      <c r="AH333">
        <v>7</v>
      </c>
      <c r="AI333">
        <v>0</v>
      </c>
    </row>
    <row r="334" spans="1:35" x14ac:dyDescent="0.35">
      <c r="A334" t="s">
        <v>159</v>
      </c>
      <c r="B334" t="s">
        <v>67</v>
      </c>
      <c r="C334">
        <v>2231</v>
      </c>
      <c r="D334">
        <v>38</v>
      </c>
      <c r="E334">
        <v>37</v>
      </c>
      <c r="F334">
        <v>40</v>
      </c>
      <c r="G334">
        <v>0</v>
      </c>
      <c r="H334">
        <v>0</v>
      </c>
      <c r="I334">
        <v>0</v>
      </c>
      <c r="J334">
        <v>7410</v>
      </c>
      <c r="K334">
        <v>7215</v>
      </c>
      <c r="L334">
        <v>7200</v>
      </c>
      <c r="M334">
        <v>10140</v>
      </c>
      <c r="N334">
        <v>10140</v>
      </c>
      <c r="O334">
        <v>9360</v>
      </c>
      <c r="P334">
        <v>0</v>
      </c>
      <c r="Q334">
        <v>0</v>
      </c>
      <c r="R334">
        <v>0.23684210526315788</v>
      </c>
      <c r="S334">
        <v>0</v>
      </c>
      <c r="T334">
        <v>0</v>
      </c>
      <c r="U334">
        <v>5169.0789473684208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4</v>
      </c>
      <c r="AC334">
        <v>7</v>
      </c>
      <c r="AD334">
        <v>7</v>
      </c>
      <c r="AE334">
        <v>0</v>
      </c>
      <c r="AF334">
        <v>0</v>
      </c>
      <c r="AG334">
        <v>3</v>
      </c>
      <c r="AH334">
        <v>5</v>
      </c>
      <c r="AI334">
        <v>0</v>
      </c>
    </row>
    <row r="335" spans="1:35" x14ac:dyDescent="0.35">
      <c r="A335" t="s">
        <v>160</v>
      </c>
      <c r="B335" t="s">
        <v>67</v>
      </c>
      <c r="C335">
        <v>2238</v>
      </c>
      <c r="D335">
        <v>25</v>
      </c>
      <c r="E335">
        <v>25</v>
      </c>
      <c r="F335">
        <v>29</v>
      </c>
      <c r="G335">
        <v>0</v>
      </c>
      <c r="H335">
        <v>0</v>
      </c>
      <c r="I335">
        <v>0</v>
      </c>
      <c r="J335">
        <v>4875</v>
      </c>
      <c r="K335">
        <v>4875</v>
      </c>
      <c r="L335">
        <v>5220</v>
      </c>
      <c r="M335">
        <v>15210</v>
      </c>
      <c r="N335">
        <v>15210</v>
      </c>
      <c r="O335">
        <v>14040</v>
      </c>
      <c r="P335">
        <v>0.375</v>
      </c>
      <c r="Q335">
        <v>0.4375</v>
      </c>
      <c r="R335">
        <v>0.4375</v>
      </c>
      <c r="S335">
        <v>5613.75</v>
      </c>
      <c r="T335">
        <v>6549.375</v>
      </c>
      <c r="U335">
        <v>6549.375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8</v>
      </c>
      <c r="AC335">
        <v>0</v>
      </c>
      <c r="AD335">
        <v>6</v>
      </c>
      <c r="AE335">
        <v>0</v>
      </c>
      <c r="AF335">
        <v>0</v>
      </c>
      <c r="AG335">
        <v>7</v>
      </c>
      <c r="AH335">
        <v>8</v>
      </c>
      <c r="AI335">
        <v>0</v>
      </c>
    </row>
    <row r="336" spans="1:35" x14ac:dyDescent="0.35">
      <c r="A336" t="s">
        <v>161</v>
      </c>
      <c r="B336" t="s">
        <v>67</v>
      </c>
      <c r="C336">
        <v>2239</v>
      </c>
      <c r="D336">
        <v>23</v>
      </c>
      <c r="E336">
        <v>22</v>
      </c>
      <c r="F336">
        <v>22</v>
      </c>
      <c r="G336">
        <v>0</v>
      </c>
      <c r="H336">
        <v>0</v>
      </c>
      <c r="I336">
        <v>0</v>
      </c>
      <c r="J336">
        <v>4485</v>
      </c>
      <c r="K336">
        <v>4290</v>
      </c>
      <c r="L336">
        <v>3960</v>
      </c>
      <c r="M336">
        <v>11310</v>
      </c>
      <c r="N336">
        <v>11310</v>
      </c>
      <c r="O336">
        <v>10440</v>
      </c>
      <c r="P336">
        <v>0.48</v>
      </c>
      <c r="Q336">
        <v>0.6</v>
      </c>
      <c r="R336">
        <v>0.8</v>
      </c>
      <c r="S336">
        <v>6112.8</v>
      </c>
      <c r="T336">
        <v>7641</v>
      </c>
      <c r="U336">
        <v>10188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14</v>
      </c>
      <c r="AC336">
        <v>7</v>
      </c>
      <c r="AD336">
        <v>7</v>
      </c>
      <c r="AE336">
        <v>0</v>
      </c>
      <c r="AF336">
        <v>0</v>
      </c>
      <c r="AG336">
        <v>0</v>
      </c>
      <c r="AH336">
        <v>0</v>
      </c>
      <c r="AI336">
        <v>0</v>
      </c>
    </row>
    <row r="337" spans="1:35" x14ac:dyDescent="0.35">
      <c r="A337" t="s">
        <v>162</v>
      </c>
      <c r="B337" t="s">
        <v>67</v>
      </c>
      <c r="C337">
        <v>2245</v>
      </c>
      <c r="D337">
        <v>31</v>
      </c>
      <c r="E337">
        <v>17</v>
      </c>
      <c r="F337">
        <v>25</v>
      </c>
      <c r="G337">
        <v>0</v>
      </c>
      <c r="H337">
        <v>0</v>
      </c>
      <c r="I337">
        <v>0</v>
      </c>
      <c r="J337">
        <v>6045</v>
      </c>
      <c r="K337">
        <v>3315</v>
      </c>
      <c r="L337">
        <v>4500</v>
      </c>
      <c r="M337">
        <v>10140</v>
      </c>
      <c r="N337">
        <v>10140</v>
      </c>
      <c r="O337">
        <v>9360</v>
      </c>
      <c r="P337">
        <v>0.88</v>
      </c>
      <c r="Q337">
        <v>0.88</v>
      </c>
      <c r="R337">
        <v>0.88</v>
      </c>
      <c r="S337">
        <v>12196.8</v>
      </c>
      <c r="T337">
        <v>12196.8</v>
      </c>
      <c r="U337">
        <v>12196.8</v>
      </c>
      <c r="V337">
        <v>10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16</v>
      </c>
      <c r="AC337">
        <v>10</v>
      </c>
      <c r="AD337">
        <v>10</v>
      </c>
      <c r="AE337">
        <v>0</v>
      </c>
      <c r="AF337">
        <v>2</v>
      </c>
      <c r="AG337">
        <v>0</v>
      </c>
      <c r="AH337">
        <v>0</v>
      </c>
      <c r="AI337">
        <v>0</v>
      </c>
    </row>
    <row r="338" spans="1:35" x14ac:dyDescent="0.35">
      <c r="A338" t="s">
        <v>163</v>
      </c>
      <c r="B338" t="s">
        <v>64</v>
      </c>
      <c r="C338">
        <v>2249</v>
      </c>
      <c r="D338">
        <v>25</v>
      </c>
      <c r="E338">
        <v>22</v>
      </c>
      <c r="F338">
        <v>21</v>
      </c>
      <c r="G338">
        <v>0</v>
      </c>
      <c r="H338">
        <v>0</v>
      </c>
      <c r="I338">
        <v>0</v>
      </c>
      <c r="J338">
        <v>4875</v>
      </c>
      <c r="K338">
        <v>4290</v>
      </c>
      <c r="L338">
        <v>3780</v>
      </c>
      <c r="M338">
        <v>10140</v>
      </c>
      <c r="N338">
        <v>10140</v>
      </c>
      <c r="O338">
        <v>9360</v>
      </c>
      <c r="P338">
        <v>0.29166666666666669</v>
      </c>
      <c r="Q338">
        <v>0.79166666666666663</v>
      </c>
      <c r="R338">
        <v>0.875</v>
      </c>
      <c r="S338">
        <v>3775.6250000000005</v>
      </c>
      <c r="T338">
        <v>10248.125</v>
      </c>
      <c r="U338">
        <v>11326.875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10</v>
      </c>
      <c r="AD338">
        <v>16</v>
      </c>
      <c r="AE338">
        <v>0</v>
      </c>
      <c r="AF338">
        <v>0</v>
      </c>
      <c r="AG338">
        <v>0</v>
      </c>
      <c r="AH338">
        <v>0</v>
      </c>
      <c r="AI338">
        <v>0</v>
      </c>
    </row>
    <row r="339" spans="1:35" x14ac:dyDescent="0.35">
      <c r="A339" t="s">
        <v>164</v>
      </c>
      <c r="B339" t="s">
        <v>67</v>
      </c>
      <c r="C339">
        <v>2251</v>
      </c>
      <c r="D339">
        <v>41</v>
      </c>
      <c r="E339">
        <v>52</v>
      </c>
      <c r="F339">
        <v>52</v>
      </c>
      <c r="G339">
        <v>0</v>
      </c>
      <c r="H339">
        <v>0</v>
      </c>
      <c r="I339">
        <v>0</v>
      </c>
      <c r="J339">
        <v>7995</v>
      </c>
      <c r="K339">
        <v>10140</v>
      </c>
      <c r="L339">
        <v>9360</v>
      </c>
      <c r="M339">
        <v>10140</v>
      </c>
      <c r="N339">
        <v>10140</v>
      </c>
      <c r="O339">
        <v>9360</v>
      </c>
      <c r="P339">
        <v>0</v>
      </c>
      <c r="Q339">
        <v>2.4390243902439025E-2</v>
      </c>
      <c r="R339">
        <v>7.3170731707317069E-2</v>
      </c>
      <c r="S339">
        <v>0</v>
      </c>
      <c r="T339">
        <v>670.60975609756099</v>
      </c>
      <c r="U339">
        <v>2011.8292682926829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4</v>
      </c>
      <c r="AC339">
        <v>5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</row>
    <row r="340" spans="1:35" x14ac:dyDescent="0.35">
      <c r="A340" t="s">
        <v>165</v>
      </c>
      <c r="B340" t="s">
        <v>64</v>
      </c>
      <c r="C340">
        <v>2263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10140</v>
      </c>
      <c r="N340">
        <v>10140</v>
      </c>
      <c r="O340">
        <v>9360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</row>
    <row r="341" spans="1:35" x14ac:dyDescent="0.35">
      <c r="A341" t="s">
        <v>166</v>
      </c>
      <c r="B341" t="s">
        <v>67</v>
      </c>
      <c r="C341">
        <v>2276</v>
      </c>
      <c r="D341">
        <v>69</v>
      </c>
      <c r="E341">
        <v>75</v>
      </c>
      <c r="F341">
        <v>74</v>
      </c>
      <c r="G341">
        <v>0</v>
      </c>
      <c r="H341">
        <v>0</v>
      </c>
      <c r="I341">
        <v>0</v>
      </c>
      <c r="J341">
        <v>13455</v>
      </c>
      <c r="K341">
        <v>14625</v>
      </c>
      <c r="L341">
        <v>13320</v>
      </c>
      <c r="M341">
        <v>23400</v>
      </c>
      <c r="N341">
        <v>23400</v>
      </c>
      <c r="O341">
        <v>21600</v>
      </c>
      <c r="P341">
        <v>1.4285714285714285E-2</v>
      </c>
      <c r="Q341">
        <v>8.5714285714285715E-2</v>
      </c>
      <c r="R341">
        <v>0.9</v>
      </c>
      <c r="S341">
        <v>591.42857142857144</v>
      </c>
      <c r="T341">
        <v>3548.5714285714284</v>
      </c>
      <c r="U341">
        <v>37260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4</v>
      </c>
      <c r="AC341">
        <v>12</v>
      </c>
      <c r="AD341">
        <v>13</v>
      </c>
      <c r="AE341">
        <v>0</v>
      </c>
      <c r="AF341">
        <v>0</v>
      </c>
      <c r="AG341">
        <v>0</v>
      </c>
      <c r="AH341">
        <v>0</v>
      </c>
      <c r="AI341">
        <v>0</v>
      </c>
    </row>
    <row r="342" spans="1:35" x14ac:dyDescent="0.35">
      <c r="A342" t="s">
        <v>168</v>
      </c>
      <c r="B342" t="s">
        <v>67</v>
      </c>
      <c r="C342">
        <v>2297</v>
      </c>
      <c r="D342">
        <v>106</v>
      </c>
      <c r="E342">
        <v>71</v>
      </c>
      <c r="F342">
        <v>68</v>
      </c>
      <c r="G342">
        <v>0</v>
      </c>
      <c r="H342">
        <v>0</v>
      </c>
      <c r="I342">
        <v>0</v>
      </c>
      <c r="J342">
        <v>20670</v>
      </c>
      <c r="K342">
        <v>13845</v>
      </c>
      <c r="L342">
        <v>12240</v>
      </c>
      <c r="M342">
        <v>31200</v>
      </c>
      <c r="N342">
        <v>31200</v>
      </c>
      <c r="O342">
        <v>28800</v>
      </c>
      <c r="P342">
        <v>1.0869565217391304E-2</v>
      </c>
      <c r="Q342">
        <v>0.11956521739130435</v>
      </c>
      <c r="R342">
        <v>0.55434782608695654</v>
      </c>
      <c r="S342">
        <v>508.20652173913044</v>
      </c>
      <c r="T342">
        <v>5590.271739130435</v>
      </c>
      <c r="U342">
        <v>25918.532608695652</v>
      </c>
      <c r="V342">
        <v>0</v>
      </c>
      <c r="W342">
        <v>0</v>
      </c>
      <c r="X342">
        <v>1</v>
      </c>
      <c r="Y342">
        <v>0</v>
      </c>
      <c r="Z342">
        <v>0</v>
      </c>
      <c r="AA342">
        <v>0</v>
      </c>
      <c r="AB342">
        <v>15</v>
      </c>
      <c r="AC342">
        <v>15</v>
      </c>
      <c r="AD342">
        <v>14</v>
      </c>
      <c r="AE342">
        <v>0</v>
      </c>
      <c r="AF342">
        <v>2</v>
      </c>
      <c r="AG342">
        <v>2</v>
      </c>
      <c r="AH342">
        <v>3</v>
      </c>
      <c r="AI342">
        <v>0</v>
      </c>
    </row>
    <row r="343" spans="1:35" x14ac:dyDescent="0.35">
      <c r="A343" t="s">
        <v>169</v>
      </c>
      <c r="B343" t="s">
        <v>64</v>
      </c>
      <c r="C343">
        <v>2299</v>
      </c>
      <c r="D343">
        <v>67</v>
      </c>
      <c r="E343">
        <v>60</v>
      </c>
      <c r="F343">
        <v>63</v>
      </c>
      <c r="G343">
        <v>0</v>
      </c>
      <c r="H343">
        <v>0</v>
      </c>
      <c r="I343">
        <v>0</v>
      </c>
      <c r="J343">
        <v>13065</v>
      </c>
      <c r="K343">
        <v>11700</v>
      </c>
      <c r="L343">
        <v>11340</v>
      </c>
      <c r="M343">
        <v>15210</v>
      </c>
      <c r="N343">
        <v>15210</v>
      </c>
      <c r="O343">
        <v>14040</v>
      </c>
      <c r="P343">
        <v>0</v>
      </c>
      <c r="Q343">
        <v>4.0816326530612242E-2</v>
      </c>
      <c r="R343">
        <v>0.16326530612244897</v>
      </c>
      <c r="S343">
        <v>0</v>
      </c>
      <c r="T343">
        <v>1473.6734693877549</v>
      </c>
      <c r="U343">
        <v>5894.6938775510198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14</v>
      </c>
      <c r="AC343">
        <v>15</v>
      </c>
      <c r="AD343">
        <v>18</v>
      </c>
      <c r="AE343">
        <v>0</v>
      </c>
      <c r="AF343">
        <v>11</v>
      </c>
      <c r="AG343">
        <v>13</v>
      </c>
      <c r="AH343">
        <v>13</v>
      </c>
      <c r="AI343">
        <v>0</v>
      </c>
    </row>
    <row r="344" spans="1:35" x14ac:dyDescent="0.35">
      <c r="A344" t="s">
        <v>170</v>
      </c>
      <c r="B344" t="s">
        <v>67</v>
      </c>
      <c r="C344">
        <v>2300</v>
      </c>
      <c r="D344">
        <v>78</v>
      </c>
      <c r="E344">
        <v>58</v>
      </c>
      <c r="F344">
        <v>61</v>
      </c>
      <c r="G344">
        <v>0</v>
      </c>
      <c r="H344">
        <v>0</v>
      </c>
      <c r="I344">
        <v>0</v>
      </c>
      <c r="J344">
        <v>15210</v>
      </c>
      <c r="K344">
        <v>11310</v>
      </c>
      <c r="L344">
        <v>10980</v>
      </c>
      <c r="M344">
        <v>15210</v>
      </c>
      <c r="N344">
        <v>15210</v>
      </c>
      <c r="O344">
        <v>14040</v>
      </c>
      <c r="P344">
        <v>0</v>
      </c>
      <c r="Q344">
        <v>6.4102564102564097E-2</v>
      </c>
      <c r="R344">
        <v>0.74358974358974361</v>
      </c>
      <c r="S344">
        <v>0</v>
      </c>
      <c r="T344">
        <v>2403.8461538461538</v>
      </c>
      <c r="U344">
        <v>27884.615384615387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15</v>
      </c>
      <c r="AC344">
        <v>11</v>
      </c>
      <c r="AD344">
        <v>15</v>
      </c>
      <c r="AE344">
        <v>0</v>
      </c>
      <c r="AF344">
        <v>0</v>
      </c>
      <c r="AG344">
        <v>5</v>
      </c>
      <c r="AH344">
        <v>7</v>
      </c>
      <c r="AI344">
        <v>0</v>
      </c>
    </row>
    <row r="345" spans="1:35" x14ac:dyDescent="0.35">
      <c r="A345" t="s">
        <v>171</v>
      </c>
      <c r="B345" t="s">
        <v>64</v>
      </c>
      <c r="C345">
        <v>2170</v>
      </c>
      <c r="D345">
        <v>60</v>
      </c>
      <c r="E345">
        <v>45</v>
      </c>
      <c r="F345">
        <v>54</v>
      </c>
      <c r="G345">
        <v>0</v>
      </c>
      <c r="H345">
        <v>0</v>
      </c>
      <c r="I345">
        <v>0</v>
      </c>
      <c r="J345">
        <v>11700</v>
      </c>
      <c r="K345">
        <v>8775</v>
      </c>
      <c r="L345">
        <v>9720</v>
      </c>
      <c r="M345">
        <v>25350</v>
      </c>
      <c r="N345">
        <v>25350</v>
      </c>
      <c r="O345">
        <v>23400</v>
      </c>
      <c r="P345">
        <v>0.45833333333333331</v>
      </c>
      <c r="Q345">
        <v>0.77083333333333337</v>
      </c>
      <c r="R345">
        <v>0.95833333333333337</v>
      </c>
      <c r="S345">
        <v>13839.375</v>
      </c>
      <c r="T345">
        <v>23275.3125</v>
      </c>
      <c r="U345">
        <v>28936.875</v>
      </c>
      <c r="V345">
        <v>12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20</v>
      </c>
      <c r="AC345">
        <v>14</v>
      </c>
      <c r="AD345">
        <v>22</v>
      </c>
      <c r="AE345">
        <v>0</v>
      </c>
      <c r="AF345">
        <v>0</v>
      </c>
      <c r="AG345">
        <v>1</v>
      </c>
      <c r="AH345">
        <v>2</v>
      </c>
      <c r="AI345">
        <v>0</v>
      </c>
    </row>
    <row r="346" spans="1:35" x14ac:dyDescent="0.35">
      <c r="A346" t="s">
        <v>172</v>
      </c>
      <c r="B346" t="s">
        <v>67</v>
      </c>
      <c r="C346">
        <v>2308</v>
      </c>
      <c r="D346">
        <v>58</v>
      </c>
      <c r="E346">
        <v>45</v>
      </c>
      <c r="F346">
        <v>48</v>
      </c>
      <c r="G346">
        <v>0</v>
      </c>
      <c r="H346">
        <v>0</v>
      </c>
      <c r="I346">
        <v>0</v>
      </c>
      <c r="J346">
        <v>11310</v>
      </c>
      <c r="K346">
        <v>8775</v>
      </c>
      <c r="L346">
        <v>8640</v>
      </c>
      <c r="M346">
        <v>23400</v>
      </c>
      <c r="N346">
        <v>23400</v>
      </c>
      <c r="O346">
        <v>21600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28725</v>
      </c>
      <c r="V346">
        <v>2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12</v>
      </c>
      <c r="AC346">
        <v>13</v>
      </c>
      <c r="AD346">
        <v>16</v>
      </c>
      <c r="AE346">
        <v>0</v>
      </c>
      <c r="AF346">
        <v>0</v>
      </c>
      <c r="AG346">
        <v>3</v>
      </c>
      <c r="AH346">
        <v>4</v>
      </c>
      <c r="AI346">
        <v>0</v>
      </c>
    </row>
    <row r="347" spans="1:35" x14ac:dyDescent="0.35">
      <c r="A347" t="s">
        <v>173</v>
      </c>
      <c r="B347" t="s">
        <v>64</v>
      </c>
      <c r="C347">
        <v>2309</v>
      </c>
      <c r="D347">
        <v>31</v>
      </c>
      <c r="E347">
        <v>32</v>
      </c>
      <c r="F347">
        <v>36</v>
      </c>
      <c r="G347">
        <v>0</v>
      </c>
      <c r="H347">
        <v>0</v>
      </c>
      <c r="I347">
        <v>0</v>
      </c>
      <c r="J347">
        <v>6045</v>
      </c>
      <c r="K347">
        <v>6240</v>
      </c>
      <c r="L347">
        <v>6480</v>
      </c>
      <c r="M347">
        <v>10140</v>
      </c>
      <c r="N347">
        <v>10140</v>
      </c>
      <c r="O347">
        <v>9360</v>
      </c>
      <c r="P347">
        <v>3.125E-2</v>
      </c>
      <c r="Q347">
        <v>6.25E-2</v>
      </c>
      <c r="R347">
        <v>0.34375</v>
      </c>
      <c r="S347">
        <v>586.40625</v>
      </c>
      <c r="T347">
        <v>1172.8125</v>
      </c>
      <c r="U347">
        <v>6450.46875</v>
      </c>
      <c r="V347">
        <v>3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22</v>
      </c>
      <c r="AC347">
        <v>23</v>
      </c>
      <c r="AD347">
        <v>20</v>
      </c>
      <c r="AE347">
        <v>0</v>
      </c>
      <c r="AF347">
        <v>4</v>
      </c>
      <c r="AG347">
        <v>3</v>
      </c>
      <c r="AH347">
        <v>3</v>
      </c>
      <c r="AI347">
        <v>0</v>
      </c>
    </row>
    <row r="348" spans="1:35" x14ac:dyDescent="0.35">
      <c r="A348" t="s">
        <v>174</v>
      </c>
      <c r="B348" t="s">
        <v>64</v>
      </c>
      <c r="C348">
        <v>2315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10140</v>
      </c>
      <c r="N348">
        <v>10140</v>
      </c>
      <c r="O348">
        <v>9360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</row>
    <row r="349" spans="1:35" x14ac:dyDescent="0.35">
      <c r="A349" t="s">
        <v>175</v>
      </c>
      <c r="B349" t="s">
        <v>67</v>
      </c>
      <c r="C349">
        <v>2317</v>
      </c>
      <c r="D349">
        <v>67</v>
      </c>
      <c r="E349">
        <v>75</v>
      </c>
      <c r="F349">
        <v>75</v>
      </c>
      <c r="G349">
        <v>0</v>
      </c>
      <c r="H349">
        <v>0</v>
      </c>
      <c r="I349">
        <v>0</v>
      </c>
      <c r="J349">
        <v>13065</v>
      </c>
      <c r="K349">
        <v>14625</v>
      </c>
      <c r="L349">
        <v>13500</v>
      </c>
      <c r="M349">
        <v>20280</v>
      </c>
      <c r="N349">
        <v>20280</v>
      </c>
      <c r="O349">
        <v>18720</v>
      </c>
      <c r="P349">
        <v>0.265625</v>
      </c>
      <c r="Q349">
        <v>0.296875</v>
      </c>
      <c r="R349">
        <v>0.578125</v>
      </c>
      <c r="S349">
        <v>10941.09375</v>
      </c>
      <c r="T349">
        <v>12228.28125</v>
      </c>
      <c r="U349">
        <v>23812.96875</v>
      </c>
      <c r="V349">
        <v>32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14</v>
      </c>
      <c r="AC349">
        <v>29</v>
      </c>
      <c r="AD349">
        <v>32</v>
      </c>
      <c r="AE349">
        <v>0</v>
      </c>
      <c r="AF349">
        <v>20</v>
      </c>
      <c r="AG349">
        <v>24</v>
      </c>
      <c r="AH349">
        <v>23</v>
      </c>
      <c r="AI349">
        <v>0</v>
      </c>
    </row>
    <row r="350" spans="1:35" x14ac:dyDescent="0.35">
      <c r="A350" t="s">
        <v>176</v>
      </c>
      <c r="B350" t="s">
        <v>67</v>
      </c>
      <c r="C350">
        <v>2321</v>
      </c>
      <c r="D350">
        <v>31</v>
      </c>
      <c r="E350">
        <v>28</v>
      </c>
      <c r="F350">
        <v>29</v>
      </c>
      <c r="G350">
        <v>0</v>
      </c>
      <c r="H350">
        <v>0</v>
      </c>
      <c r="I350">
        <v>0</v>
      </c>
      <c r="J350">
        <v>6045</v>
      </c>
      <c r="K350">
        <v>5460</v>
      </c>
      <c r="L350">
        <v>5220</v>
      </c>
      <c r="M350">
        <v>10140</v>
      </c>
      <c r="N350">
        <v>10140</v>
      </c>
      <c r="O350">
        <v>9360</v>
      </c>
      <c r="P350">
        <v>0.55000000000000004</v>
      </c>
      <c r="Q350">
        <v>0.85</v>
      </c>
      <c r="R350">
        <v>0.9</v>
      </c>
      <c r="S350">
        <v>9198.75</v>
      </c>
      <c r="T350">
        <v>14216.25</v>
      </c>
      <c r="U350">
        <v>15052.5</v>
      </c>
      <c r="V350">
        <v>2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16</v>
      </c>
      <c r="AC350">
        <v>4</v>
      </c>
      <c r="AD350">
        <v>4</v>
      </c>
      <c r="AE350">
        <v>0</v>
      </c>
      <c r="AF350">
        <v>7</v>
      </c>
      <c r="AG350">
        <v>12</v>
      </c>
      <c r="AH350">
        <v>13</v>
      </c>
      <c r="AI350">
        <v>0</v>
      </c>
    </row>
    <row r="351" spans="1:35" x14ac:dyDescent="0.35">
      <c r="A351" t="s">
        <v>177</v>
      </c>
      <c r="B351" t="s">
        <v>67</v>
      </c>
      <c r="C351">
        <v>2402</v>
      </c>
      <c r="D351">
        <v>52</v>
      </c>
      <c r="E351">
        <v>41</v>
      </c>
      <c r="F351">
        <v>50</v>
      </c>
      <c r="G351">
        <v>0</v>
      </c>
      <c r="H351">
        <v>0</v>
      </c>
      <c r="I351">
        <v>0</v>
      </c>
      <c r="J351">
        <v>10140</v>
      </c>
      <c r="K351">
        <v>7995</v>
      </c>
      <c r="L351">
        <v>9000</v>
      </c>
      <c r="M351">
        <v>10140</v>
      </c>
      <c r="N351">
        <v>10140</v>
      </c>
      <c r="O351">
        <v>9360</v>
      </c>
      <c r="P351">
        <v>1.9607843137254902E-2</v>
      </c>
      <c r="Q351">
        <v>1.9607843137254902E-2</v>
      </c>
      <c r="R351">
        <v>9.8039215686274508E-2</v>
      </c>
      <c r="S351">
        <v>532.05882352941171</v>
      </c>
      <c r="T351">
        <v>532.05882352941171</v>
      </c>
      <c r="U351">
        <v>2660.294117647059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2</v>
      </c>
      <c r="AC351">
        <v>7</v>
      </c>
      <c r="AD351">
        <v>8</v>
      </c>
      <c r="AE351">
        <v>0</v>
      </c>
      <c r="AF351">
        <v>0</v>
      </c>
      <c r="AG351">
        <v>0</v>
      </c>
      <c r="AH351">
        <v>0</v>
      </c>
      <c r="AI351">
        <v>0</v>
      </c>
    </row>
    <row r="352" spans="1:35" x14ac:dyDescent="0.35">
      <c r="A352" t="s">
        <v>178</v>
      </c>
      <c r="B352" t="s">
        <v>67</v>
      </c>
      <c r="C352">
        <v>2429</v>
      </c>
      <c r="D352">
        <v>42</v>
      </c>
      <c r="E352">
        <v>32</v>
      </c>
      <c r="F352">
        <v>40</v>
      </c>
      <c r="G352">
        <v>0</v>
      </c>
      <c r="H352">
        <v>0</v>
      </c>
      <c r="I352">
        <v>0</v>
      </c>
      <c r="J352">
        <v>8190</v>
      </c>
      <c r="K352">
        <v>6240</v>
      </c>
      <c r="L352">
        <v>7200</v>
      </c>
      <c r="M352">
        <v>20280</v>
      </c>
      <c r="N352">
        <v>20280</v>
      </c>
      <c r="O352">
        <v>18720</v>
      </c>
      <c r="P352">
        <v>5.128205128205128E-2</v>
      </c>
      <c r="Q352">
        <v>5.128205128205128E-2</v>
      </c>
      <c r="R352">
        <v>0.10256410256410256</v>
      </c>
      <c r="S352">
        <v>1109.2307692307693</v>
      </c>
      <c r="T352">
        <v>1109.2307692307693</v>
      </c>
      <c r="U352">
        <v>2218.4615384615386</v>
      </c>
      <c r="V352">
        <v>3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2</v>
      </c>
      <c r="AC352">
        <v>3</v>
      </c>
      <c r="AD352">
        <v>5</v>
      </c>
      <c r="AE352">
        <v>0</v>
      </c>
      <c r="AF352">
        <v>7.6</v>
      </c>
      <c r="AG352">
        <v>4</v>
      </c>
      <c r="AH352">
        <v>5</v>
      </c>
      <c r="AI352">
        <v>0</v>
      </c>
    </row>
    <row r="353" spans="1:35" x14ac:dyDescent="0.35">
      <c r="A353" t="s">
        <v>179</v>
      </c>
      <c r="B353" t="s">
        <v>64</v>
      </c>
      <c r="C353">
        <v>2434</v>
      </c>
      <c r="D353">
        <v>82</v>
      </c>
      <c r="E353">
        <v>66</v>
      </c>
      <c r="F353">
        <v>72</v>
      </c>
      <c r="G353">
        <v>0</v>
      </c>
      <c r="H353">
        <v>0</v>
      </c>
      <c r="I353">
        <v>0</v>
      </c>
      <c r="J353">
        <v>15990</v>
      </c>
      <c r="K353">
        <v>12870</v>
      </c>
      <c r="L353">
        <v>12960</v>
      </c>
      <c r="M353">
        <v>27300</v>
      </c>
      <c r="N353">
        <v>27300</v>
      </c>
      <c r="O353">
        <v>25200</v>
      </c>
      <c r="P353">
        <v>0.24719101123595505</v>
      </c>
      <c r="Q353">
        <v>0.48314606741573035</v>
      </c>
      <c r="R353">
        <v>0.9213483146067416</v>
      </c>
      <c r="S353">
        <v>10337.528089887641</v>
      </c>
      <c r="T353">
        <v>20205.168539325845</v>
      </c>
      <c r="U353">
        <v>38530.786516853936</v>
      </c>
      <c r="V353">
        <v>0</v>
      </c>
      <c r="W353">
        <v>14</v>
      </c>
      <c r="X353">
        <v>15</v>
      </c>
      <c r="Y353">
        <v>0</v>
      </c>
      <c r="Z353">
        <v>0</v>
      </c>
      <c r="AA353">
        <v>0</v>
      </c>
      <c r="AB353">
        <v>26</v>
      </c>
      <c r="AC353">
        <v>36</v>
      </c>
      <c r="AD353">
        <v>0</v>
      </c>
      <c r="AE353">
        <v>0</v>
      </c>
      <c r="AF353">
        <v>22.866666666666667</v>
      </c>
      <c r="AG353">
        <v>14.4</v>
      </c>
      <c r="AH353">
        <v>19.600000000000001</v>
      </c>
      <c r="AI353">
        <v>0</v>
      </c>
    </row>
    <row r="354" spans="1:35" x14ac:dyDescent="0.35">
      <c r="A354" t="s">
        <v>180</v>
      </c>
      <c r="B354" t="s">
        <v>67</v>
      </c>
      <c r="C354">
        <v>2435</v>
      </c>
      <c r="D354">
        <v>43</v>
      </c>
      <c r="E354">
        <v>23</v>
      </c>
      <c r="F354">
        <v>25</v>
      </c>
      <c r="G354">
        <v>0</v>
      </c>
      <c r="H354">
        <v>0</v>
      </c>
      <c r="I354">
        <v>0</v>
      </c>
      <c r="J354">
        <v>8385</v>
      </c>
      <c r="K354">
        <v>4485</v>
      </c>
      <c r="L354">
        <v>4500</v>
      </c>
      <c r="M354">
        <v>23400</v>
      </c>
      <c r="N354">
        <v>23400</v>
      </c>
      <c r="O354">
        <v>21600</v>
      </c>
      <c r="P354">
        <v>0.1388888888888889</v>
      </c>
      <c r="Q354">
        <v>0.66666666666666663</v>
      </c>
      <c r="R354">
        <v>0.97222222222222221</v>
      </c>
      <c r="S354">
        <v>2412.5</v>
      </c>
      <c r="T354">
        <v>11580</v>
      </c>
      <c r="U354">
        <v>16887.5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16</v>
      </c>
      <c r="AC354">
        <v>23</v>
      </c>
      <c r="AD354">
        <v>25</v>
      </c>
      <c r="AE354">
        <v>0</v>
      </c>
      <c r="AF354">
        <v>4</v>
      </c>
      <c r="AG354">
        <v>0</v>
      </c>
      <c r="AH354">
        <v>0</v>
      </c>
      <c r="AI354">
        <v>0</v>
      </c>
    </row>
    <row r="355" spans="1:35" x14ac:dyDescent="0.35">
      <c r="A355" t="s">
        <v>181</v>
      </c>
      <c r="B355" t="s">
        <v>67</v>
      </c>
      <c r="C355">
        <v>2441</v>
      </c>
      <c r="D355">
        <v>38</v>
      </c>
      <c r="E355">
        <v>20</v>
      </c>
      <c r="F355">
        <v>29</v>
      </c>
      <c r="G355">
        <v>0</v>
      </c>
      <c r="H355">
        <v>0</v>
      </c>
      <c r="I355">
        <v>0</v>
      </c>
      <c r="J355">
        <v>7410</v>
      </c>
      <c r="K355">
        <v>3900</v>
      </c>
      <c r="L355">
        <v>5220</v>
      </c>
      <c r="M355">
        <v>17940</v>
      </c>
      <c r="N355">
        <v>17940</v>
      </c>
      <c r="O355">
        <v>16560</v>
      </c>
      <c r="P355">
        <v>0.30434782608695654</v>
      </c>
      <c r="Q355">
        <v>0.86956521739130432</v>
      </c>
      <c r="R355">
        <v>0.91304347826086951</v>
      </c>
      <c r="S355">
        <v>5030.8695652173919</v>
      </c>
      <c r="T355">
        <v>14373.91304347826</v>
      </c>
      <c r="U355">
        <v>15092.608695652172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18</v>
      </c>
      <c r="AC355">
        <v>0</v>
      </c>
      <c r="AD355">
        <v>10</v>
      </c>
      <c r="AE355">
        <v>0</v>
      </c>
      <c r="AF355">
        <v>0</v>
      </c>
      <c r="AG355">
        <v>0</v>
      </c>
      <c r="AH355">
        <v>0</v>
      </c>
      <c r="AI355">
        <v>0</v>
      </c>
    </row>
    <row r="356" spans="1:35" x14ac:dyDescent="0.35">
      <c r="A356" t="s">
        <v>182</v>
      </c>
      <c r="B356" t="s">
        <v>64</v>
      </c>
      <c r="C356">
        <v>2443</v>
      </c>
      <c r="D356">
        <v>44</v>
      </c>
      <c r="E356">
        <v>40</v>
      </c>
      <c r="F356">
        <v>48</v>
      </c>
      <c r="G356">
        <v>0</v>
      </c>
      <c r="H356">
        <v>0</v>
      </c>
      <c r="I356">
        <v>0</v>
      </c>
      <c r="J356">
        <v>8580</v>
      </c>
      <c r="K356">
        <v>7800</v>
      </c>
      <c r="L356">
        <v>8640</v>
      </c>
      <c r="M356">
        <v>25350</v>
      </c>
      <c r="N356">
        <v>25350</v>
      </c>
      <c r="O356">
        <v>23400</v>
      </c>
      <c r="P356">
        <v>4.3478260869565216E-2</v>
      </c>
      <c r="Q356">
        <v>0.76086956521739135</v>
      </c>
      <c r="R356">
        <v>0.97826086956521741</v>
      </c>
      <c r="S356">
        <v>1087.8260869565217</v>
      </c>
      <c r="T356">
        <v>19036.956521739132</v>
      </c>
      <c r="U356">
        <v>24476.08695652174</v>
      </c>
      <c r="V356">
        <v>10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13</v>
      </c>
      <c r="AC356">
        <v>8</v>
      </c>
      <c r="AD356">
        <v>16</v>
      </c>
      <c r="AE356">
        <v>0</v>
      </c>
      <c r="AF356">
        <v>0</v>
      </c>
      <c r="AG356">
        <v>0</v>
      </c>
      <c r="AH356">
        <v>0</v>
      </c>
      <c r="AI356">
        <v>0</v>
      </c>
    </row>
    <row r="357" spans="1:35" x14ac:dyDescent="0.35">
      <c r="A357" t="s">
        <v>183</v>
      </c>
      <c r="B357" t="s">
        <v>64</v>
      </c>
      <c r="C357">
        <v>2447</v>
      </c>
      <c r="D357">
        <v>76</v>
      </c>
      <c r="E357">
        <v>45</v>
      </c>
      <c r="F357">
        <v>43</v>
      </c>
      <c r="G357">
        <v>0</v>
      </c>
      <c r="H357">
        <v>0</v>
      </c>
      <c r="I357">
        <v>0</v>
      </c>
      <c r="J357">
        <v>14820</v>
      </c>
      <c r="K357">
        <v>8775</v>
      </c>
      <c r="L357">
        <v>7740</v>
      </c>
      <c r="M357">
        <v>15210</v>
      </c>
      <c r="N357">
        <v>15210</v>
      </c>
      <c r="O357">
        <v>14040</v>
      </c>
      <c r="P357">
        <v>0.54929577464788737</v>
      </c>
      <c r="Q357">
        <v>0.647887323943662</v>
      </c>
      <c r="R357">
        <v>0.81690140845070425</v>
      </c>
      <c r="S357">
        <v>17212.183098591551</v>
      </c>
      <c r="T357">
        <v>20301.54929577465</v>
      </c>
      <c r="U357">
        <v>25597.605633802817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22</v>
      </c>
      <c r="AC357">
        <v>16</v>
      </c>
      <c r="AD357">
        <v>17</v>
      </c>
      <c r="AE357">
        <v>0</v>
      </c>
      <c r="AF357">
        <v>0</v>
      </c>
      <c r="AG357">
        <v>0</v>
      </c>
      <c r="AH357">
        <v>0</v>
      </c>
      <c r="AI357">
        <v>0</v>
      </c>
    </row>
    <row r="358" spans="1:35" x14ac:dyDescent="0.35">
      <c r="A358" t="s">
        <v>184</v>
      </c>
      <c r="B358" t="s">
        <v>64</v>
      </c>
      <c r="C358">
        <v>2448</v>
      </c>
      <c r="D358">
        <v>23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4485</v>
      </c>
      <c r="K358">
        <v>0</v>
      </c>
      <c r="L358">
        <v>0</v>
      </c>
      <c r="M358">
        <v>10140</v>
      </c>
      <c r="N358">
        <v>10140</v>
      </c>
      <c r="O358">
        <v>9360</v>
      </c>
      <c r="P358">
        <v>0.70833333333333337</v>
      </c>
      <c r="Q358">
        <v>0.75</v>
      </c>
      <c r="R358">
        <v>0.875</v>
      </c>
      <c r="S358">
        <v>3176.875</v>
      </c>
      <c r="T358">
        <v>3363.75</v>
      </c>
      <c r="U358">
        <v>3924.375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11</v>
      </c>
      <c r="AC358">
        <v>0</v>
      </c>
      <c r="AD358">
        <v>0</v>
      </c>
      <c r="AE358">
        <v>0</v>
      </c>
      <c r="AF358">
        <v>6</v>
      </c>
      <c r="AG358">
        <v>0</v>
      </c>
      <c r="AH358">
        <v>0</v>
      </c>
      <c r="AI358">
        <v>0</v>
      </c>
    </row>
    <row r="359" spans="1:35" x14ac:dyDescent="0.35">
      <c r="A359" t="s">
        <v>186</v>
      </c>
      <c r="B359" t="s">
        <v>64</v>
      </c>
      <c r="C359">
        <v>2449</v>
      </c>
      <c r="D359">
        <v>55</v>
      </c>
      <c r="E359">
        <v>51</v>
      </c>
      <c r="F359">
        <v>51</v>
      </c>
      <c r="G359">
        <v>0</v>
      </c>
      <c r="H359">
        <v>0</v>
      </c>
      <c r="I359">
        <v>0</v>
      </c>
      <c r="J359">
        <v>10725</v>
      </c>
      <c r="K359">
        <v>9945</v>
      </c>
      <c r="L359">
        <v>9180</v>
      </c>
      <c r="M359">
        <v>20280</v>
      </c>
      <c r="N359">
        <v>20280</v>
      </c>
      <c r="O359">
        <v>18720</v>
      </c>
      <c r="P359">
        <v>0.66666666666666663</v>
      </c>
      <c r="Q359">
        <v>0.82222222222222219</v>
      </c>
      <c r="R359">
        <v>0.93333333333333335</v>
      </c>
      <c r="S359">
        <v>19900</v>
      </c>
      <c r="T359">
        <v>24543.333333333332</v>
      </c>
      <c r="U359">
        <v>27860</v>
      </c>
      <c r="V359">
        <v>28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29</v>
      </c>
      <c r="AC359">
        <v>26</v>
      </c>
      <c r="AD359">
        <v>28</v>
      </c>
      <c r="AE359">
        <v>0</v>
      </c>
      <c r="AF359">
        <v>5</v>
      </c>
      <c r="AG359">
        <v>6</v>
      </c>
      <c r="AH359">
        <v>6</v>
      </c>
      <c r="AI359">
        <v>0</v>
      </c>
    </row>
    <row r="360" spans="1:35" x14ac:dyDescent="0.35">
      <c r="A360" t="s">
        <v>187</v>
      </c>
      <c r="B360" t="s">
        <v>64</v>
      </c>
      <c r="C360">
        <v>2450</v>
      </c>
      <c r="D360">
        <v>40</v>
      </c>
      <c r="E360">
        <v>42</v>
      </c>
      <c r="F360">
        <v>42</v>
      </c>
      <c r="G360">
        <v>0</v>
      </c>
      <c r="H360">
        <v>0</v>
      </c>
      <c r="I360">
        <v>0</v>
      </c>
      <c r="J360">
        <v>7800</v>
      </c>
      <c r="K360">
        <v>8190</v>
      </c>
      <c r="L360">
        <v>7560</v>
      </c>
      <c r="M360">
        <v>10140</v>
      </c>
      <c r="N360">
        <v>10140</v>
      </c>
      <c r="O360">
        <v>9360</v>
      </c>
      <c r="P360">
        <v>7.1428571428571425E-2</v>
      </c>
      <c r="Q360">
        <v>7.1428571428571425E-2</v>
      </c>
      <c r="R360">
        <v>0.2857142857142857</v>
      </c>
      <c r="S360">
        <v>1682.1428571428571</v>
      </c>
      <c r="T360">
        <v>1682.1428571428571</v>
      </c>
      <c r="U360">
        <v>6728.5714285714284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2</v>
      </c>
      <c r="AC360">
        <v>1</v>
      </c>
      <c r="AD360">
        <v>0</v>
      </c>
      <c r="AE360">
        <v>0</v>
      </c>
      <c r="AF360">
        <v>15</v>
      </c>
      <c r="AG360">
        <v>13</v>
      </c>
      <c r="AH360">
        <v>13</v>
      </c>
      <c r="AI360">
        <v>0</v>
      </c>
    </row>
    <row r="361" spans="1:35" x14ac:dyDescent="0.35">
      <c r="A361" t="s">
        <v>188</v>
      </c>
      <c r="B361" t="s">
        <v>64</v>
      </c>
      <c r="C361">
        <v>2453</v>
      </c>
      <c r="D361">
        <v>50</v>
      </c>
      <c r="E361">
        <v>35</v>
      </c>
      <c r="F361">
        <v>37</v>
      </c>
      <c r="G361">
        <v>0</v>
      </c>
      <c r="H361">
        <v>0</v>
      </c>
      <c r="I361">
        <v>0</v>
      </c>
      <c r="J361">
        <v>9750</v>
      </c>
      <c r="K361">
        <v>6825</v>
      </c>
      <c r="L361">
        <v>6660</v>
      </c>
      <c r="M361">
        <v>15210</v>
      </c>
      <c r="N361">
        <v>15210</v>
      </c>
      <c r="O361">
        <v>14040</v>
      </c>
      <c r="P361">
        <v>4.0816326530612242E-2</v>
      </c>
      <c r="Q361">
        <v>0.10204081632653061</v>
      </c>
      <c r="R361">
        <v>1</v>
      </c>
      <c r="S361">
        <v>948.36734693877543</v>
      </c>
      <c r="T361">
        <v>2370.9183673469388</v>
      </c>
      <c r="U361">
        <v>23235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3</v>
      </c>
      <c r="AD361">
        <v>0</v>
      </c>
      <c r="AE361">
        <v>0</v>
      </c>
      <c r="AF361">
        <v>0</v>
      </c>
      <c r="AG361">
        <v>3</v>
      </c>
      <c r="AH361">
        <v>3</v>
      </c>
      <c r="AI361">
        <v>0</v>
      </c>
    </row>
    <row r="362" spans="1:35" x14ac:dyDescent="0.35">
      <c r="A362" t="s">
        <v>189</v>
      </c>
      <c r="B362" t="s">
        <v>67</v>
      </c>
      <c r="C362">
        <v>2454</v>
      </c>
      <c r="D362">
        <v>20</v>
      </c>
      <c r="E362">
        <v>18</v>
      </c>
      <c r="F362">
        <v>24</v>
      </c>
      <c r="G362">
        <v>0</v>
      </c>
      <c r="H362">
        <v>0</v>
      </c>
      <c r="I362">
        <v>0</v>
      </c>
      <c r="J362">
        <v>3900</v>
      </c>
      <c r="K362">
        <v>3510</v>
      </c>
      <c r="L362">
        <v>4320</v>
      </c>
      <c r="M362">
        <v>10140</v>
      </c>
      <c r="N362">
        <v>10140</v>
      </c>
      <c r="O362">
        <v>9360</v>
      </c>
      <c r="P362">
        <v>0.52631578947368418</v>
      </c>
      <c r="Q362">
        <v>0.57894736842105265</v>
      </c>
      <c r="R362">
        <v>0.94736842105263153</v>
      </c>
      <c r="S362">
        <v>6173.6842105263158</v>
      </c>
      <c r="T362">
        <v>6791.0526315789475</v>
      </c>
      <c r="U362">
        <v>11112.631578947368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10</v>
      </c>
      <c r="AC362">
        <v>13</v>
      </c>
      <c r="AD362">
        <v>15</v>
      </c>
      <c r="AE362">
        <v>0</v>
      </c>
      <c r="AF362">
        <v>0</v>
      </c>
      <c r="AG362">
        <v>0</v>
      </c>
      <c r="AH362">
        <v>0</v>
      </c>
      <c r="AI362">
        <v>0</v>
      </c>
    </row>
    <row r="363" spans="1:35" x14ac:dyDescent="0.35">
      <c r="A363" t="s">
        <v>190</v>
      </c>
      <c r="B363" t="s">
        <v>64</v>
      </c>
      <c r="C363">
        <v>2455</v>
      </c>
      <c r="D363">
        <v>41</v>
      </c>
      <c r="E363">
        <v>37</v>
      </c>
      <c r="F363">
        <v>37</v>
      </c>
      <c r="G363">
        <v>0</v>
      </c>
      <c r="H363">
        <v>0</v>
      </c>
      <c r="I363">
        <v>0</v>
      </c>
      <c r="J363">
        <v>7995</v>
      </c>
      <c r="K363">
        <v>7215</v>
      </c>
      <c r="L363">
        <v>6660</v>
      </c>
      <c r="M363">
        <v>15210</v>
      </c>
      <c r="N363">
        <v>15210</v>
      </c>
      <c r="O363">
        <v>14040</v>
      </c>
      <c r="P363">
        <v>0.21052631578947367</v>
      </c>
      <c r="Q363">
        <v>0.23684210526315788</v>
      </c>
      <c r="R363">
        <v>0.34210526315789475</v>
      </c>
      <c r="S363">
        <v>4604.2105263157891</v>
      </c>
      <c r="T363">
        <v>5179.7368421052624</v>
      </c>
      <c r="U363">
        <v>7481.8421052631584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11</v>
      </c>
      <c r="AC363">
        <v>13</v>
      </c>
      <c r="AD363">
        <v>0</v>
      </c>
      <c r="AE363">
        <v>0</v>
      </c>
      <c r="AF363">
        <v>8.8000000000000007</v>
      </c>
      <c r="AG363">
        <v>6</v>
      </c>
      <c r="AH363">
        <v>7</v>
      </c>
      <c r="AI363">
        <v>0</v>
      </c>
    </row>
    <row r="364" spans="1:35" x14ac:dyDescent="0.35">
      <c r="A364" t="s">
        <v>191</v>
      </c>
      <c r="B364" t="s">
        <v>67</v>
      </c>
      <c r="C364">
        <v>2457</v>
      </c>
      <c r="D364">
        <v>61</v>
      </c>
      <c r="E364">
        <v>60</v>
      </c>
      <c r="F364">
        <v>69</v>
      </c>
      <c r="G364">
        <v>0</v>
      </c>
      <c r="H364">
        <v>0</v>
      </c>
      <c r="I364">
        <v>0</v>
      </c>
      <c r="J364">
        <v>11895</v>
      </c>
      <c r="K364">
        <v>11700</v>
      </c>
      <c r="L364">
        <v>12420</v>
      </c>
      <c r="M364">
        <v>15210</v>
      </c>
      <c r="N364">
        <v>15210</v>
      </c>
      <c r="O364">
        <v>14040</v>
      </c>
      <c r="P364">
        <v>4.1666666666666664E-2</v>
      </c>
      <c r="Q364">
        <v>0.35416666666666669</v>
      </c>
      <c r="R364">
        <v>0.75</v>
      </c>
      <c r="S364">
        <v>1500.625</v>
      </c>
      <c r="T364">
        <v>12755.3125</v>
      </c>
      <c r="U364">
        <v>27011.25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11</v>
      </c>
      <c r="AC364">
        <v>12</v>
      </c>
      <c r="AD364">
        <v>12</v>
      </c>
      <c r="AE364">
        <v>0</v>
      </c>
      <c r="AF364">
        <v>0</v>
      </c>
      <c r="AG364">
        <v>0</v>
      </c>
      <c r="AH364">
        <v>0</v>
      </c>
      <c r="AI364">
        <v>0</v>
      </c>
    </row>
    <row r="365" spans="1:35" x14ac:dyDescent="0.35">
      <c r="A365" t="s">
        <v>192</v>
      </c>
      <c r="B365" t="s">
        <v>64</v>
      </c>
      <c r="C365">
        <v>2458</v>
      </c>
      <c r="D365">
        <v>78</v>
      </c>
      <c r="E365">
        <v>61</v>
      </c>
      <c r="F365">
        <v>62</v>
      </c>
      <c r="G365">
        <v>0</v>
      </c>
      <c r="H365">
        <v>0</v>
      </c>
      <c r="I365">
        <v>0</v>
      </c>
      <c r="J365">
        <v>15210</v>
      </c>
      <c r="K365">
        <v>11895</v>
      </c>
      <c r="L365">
        <v>11160</v>
      </c>
      <c r="M365">
        <v>15210</v>
      </c>
      <c r="N365">
        <v>15210</v>
      </c>
      <c r="O365">
        <v>14040</v>
      </c>
      <c r="P365">
        <v>0</v>
      </c>
      <c r="Q365">
        <v>2.5974025974025976E-2</v>
      </c>
      <c r="R365">
        <v>0.58441558441558439</v>
      </c>
      <c r="S365">
        <v>0</v>
      </c>
      <c r="T365">
        <v>993.89610389610391</v>
      </c>
      <c r="U365">
        <v>22362.662337662336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47</v>
      </c>
      <c r="AC365">
        <v>6</v>
      </c>
      <c r="AD365">
        <v>7</v>
      </c>
      <c r="AE365">
        <v>0</v>
      </c>
      <c r="AF365">
        <v>0</v>
      </c>
      <c r="AG365">
        <v>0</v>
      </c>
      <c r="AH365">
        <v>0</v>
      </c>
      <c r="AI365">
        <v>0</v>
      </c>
    </row>
    <row r="366" spans="1:35" x14ac:dyDescent="0.35">
      <c r="A366" t="s">
        <v>193</v>
      </c>
      <c r="B366" t="s">
        <v>64</v>
      </c>
      <c r="C366">
        <v>2460</v>
      </c>
      <c r="D366">
        <v>37</v>
      </c>
      <c r="E366">
        <v>26</v>
      </c>
      <c r="F366">
        <v>27</v>
      </c>
      <c r="G366">
        <v>0</v>
      </c>
      <c r="H366">
        <v>0</v>
      </c>
      <c r="I366">
        <v>0</v>
      </c>
      <c r="J366">
        <v>7215</v>
      </c>
      <c r="K366">
        <v>5070</v>
      </c>
      <c r="L366">
        <v>4860</v>
      </c>
      <c r="M366">
        <v>15210</v>
      </c>
      <c r="N366">
        <v>15210</v>
      </c>
      <c r="O366">
        <v>14040</v>
      </c>
      <c r="P366">
        <v>5.5555555555555552E-2</v>
      </c>
      <c r="Q366">
        <v>0.5</v>
      </c>
      <c r="R366">
        <v>0.55555555555555558</v>
      </c>
      <c r="S366">
        <v>952.5</v>
      </c>
      <c r="T366">
        <v>8572.5</v>
      </c>
      <c r="U366">
        <v>9525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</row>
    <row r="367" spans="1:35" x14ac:dyDescent="0.35">
      <c r="A367" t="s">
        <v>194</v>
      </c>
      <c r="B367" t="s">
        <v>64</v>
      </c>
      <c r="C367">
        <v>2463</v>
      </c>
      <c r="D367">
        <v>33</v>
      </c>
      <c r="E367">
        <v>24</v>
      </c>
      <c r="F367">
        <v>24</v>
      </c>
      <c r="G367">
        <v>0</v>
      </c>
      <c r="H367">
        <v>0</v>
      </c>
      <c r="I367">
        <v>0</v>
      </c>
      <c r="J367">
        <v>6435</v>
      </c>
      <c r="K367">
        <v>4680</v>
      </c>
      <c r="L367">
        <v>4320</v>
      </c>
      <c r="M367">
        <v>20280</v>
      </c>
      <c r="N367">
        <v>20280</v>
      </c>
      <c r="O367">
        <v>18720</v>
      </c>
      <c r="P367">
        <v>0</v>
      </c>
      <c r="Q367">
        <v>0</v>
      </c>
      <c r="R367">
        <v>0.10714285714285714</v>
      </c>
      <c r="S367">
        <v>0</v>
      </c>
      <c r="T367">
        <v>0</v>
      </c>
      <c r="U367">
        <v>1653.75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3</v>
      </c>
      <c r="AC367">
        <v>1</v>
      </c>
      <c r="AD367">
        <v>0</v>
      </c>
      <c r="AE367">
        <v>0</v>
      </c>
      <c r="AF367">
        <v>10.666666666666666</v>
      </c>
      <c r="AG367">
        <v>11</v>
      </c>
      <c r="AH367">
        <v>11</v>
      </c>
      <c r="AI367">
        <v>0</v>
      </c>
    </row>
    <row r="368" spans="1:35" x14ac:dyDescent="0.35">
      <c r="A368" t="s">
        <v>195</v>
      </c>
      <c r="B368" t="s">
        <v>67</v>
      </c>
      <c r="C368">
        <v>2465</v>
      </c>
      <c r="D368">
        <v>52</v>
      </c>
      <c r="E368">
        <v>44</v>
      </c>
      <c r="F368">
        <v>50</v>
      </c>
      <c r="G368">
        <v>0</v>
      </c>
      <c r="H368">
        <v>0</v>
      </c>
      <c r="I368">
        <v>0</v>
      </c>
      <c r="J368">
        <v>10140</v>
      </c>
      <c r="K368">
        <v>8580</v>
      </c>
      <c r="L368">
        <v>9000</v>
      </c>
      <c r="M368">
        <v>10140</v>
      </c>
      <c r="N368">
        <v>10140</v>
      </c>
      <c r="O368">
        <v>9360</v>
      </c>
      <c r="P368">
        <v>2.5000000000000001E-2</v>
      </c>
      <c r="Q368">
        <v>2.5000000000000001E-2</v>
      </c>
      <c r="R368">
        <v>2.5000000000000001E-2</v>
      </c>
      <c r="S368">
        <v>693</v>
      </c>
      <c r="T368">
        <v>693</v>
      </c>
      <c r="U368">
        <v>693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4</v>
      </c>
      <c r="AC368">
        <v>0</v>
      </c>
      <c r="AD368">
        <v>6</v>
      </c>
      <c r="AE368">
        <v>0</v>
      </c>
      <c r="AF368">
        <v>0</v>
      </c>
      <c r="AG368">
        <v>0</v>
      </c>
      <c r="AH368">
        <v>0</v>
      </c>
      <c r="AI368">
        <v>0</v>
      </c>
    </row>
    <row r="369" spans="1:35" x14ac:dyDescent="0.35">
      <c r="A369" t="s">
        <v>196</v>
      </c>
      <c r="B369" t="s">
        <v>67</v>
      </c>
      <c r="C369">
        <v>2466</v>
      </c>
      <c r="D369">
        <v>68</v>
      </c>
      <c r="E369">
        <v>61</v>
      </c>
      <c r="F369">
        <v>60</v>
      </c>
      <c r="G369">
        <v>0</v>
      </c>
      <c r="H369">
        <v>0</v>
      </c>
      <c r="I369">
        <v>0</v>
      </c>
      <c r="J369">
        <v>13260</v>
      </c>
      <c r="K369">
        <v>11895</v>
      </c>
      <c r="L369">
        <v>10800</v>
      </c>
      <c r="M369">
        <v>25350</v>
      </c>
      <c r="N369">
        <v>25350</v>
      </c>
      <c r="O369">
        <v>23400</v>
      </c>
      <c r="P369">
        <v>0</v>
      </c>
      <c r="Q369">
        <v>1.5384615384615385E-2</v>
      </c>
      <c r="R369">
        <v>0.55384615384615388</v>
      </c>
      <c r="S369">
        <v>0</v>
      </c>
      <c r="T369">
        <v>553.15384615384619</v>
      </c>
      <c r="U369">
        <v>19913.538461538461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12</v>
      </c>
      <c r="AC369">
        <v>7</v>
      </c>
      <c r="AD369">
        <v>9</v>
      </c>
      <c r="AE369">
        <v>0</v>
      </c>
      <c r="AF369">
        <v>7</v>
      </c>
      <c r="AG369">
        <v>7</v>
      </c>
      <c r="AH369">
        <v>6</v>
      </c>
      <c r="AI369">
        <v>0</v>
      </c>
    </row>
    <row r="370" spans="1:35" x14ac:dyDescent="0.35">
      <c r="A370" t="s">
        <v>197</v>
      </c>
      <c r="B370" t="s">
        <v>67</v>
      </c>
      <c r="C370">
        <v>2469</v>
      </c>
      <c r="D370">
        <v>15</v>
      </c>
      <c r="E370">
        <v>12</v>
      </c>
      <c r="F370">
        <v>14</v>
      </c>
      <c r="G370">
        <v>0</v>
      </c>
      <c r="H370">
        <v>0</v>
      </c>
      <c r="I370">
        <v>0</v>
      </c>
      <c r="J370">
        <v>2925</v>
      </c>
      <c r="K370">
        <v>2340</v>
      </c>
      <c r="L370">
        <v>2520</v>
      </c>
      <c r="M370">
        <v>20280</v>
      </c>
      <c r="N370">
        <v>20280</v>
      </c>
      <c r="O370">
        <v>18720</v>
      </c>
      <c r="P370">
        <v>7.1428571428571425E-2</v>
      </c>
      <c r="Q370">
        <v>7.1428571428571425E-2</v>
      </c>
      <c r="R370">
        <v>0.42857142857142855</v>
      </c>
      <c r="S370">
        <v>556.07142857142856</v>
      </c>
      <c r="T370">
        <v>556.07142857142856</v>
      </c>
      <c r="U370">
        <v>3336.4285714285711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5</v>
      </c>
      <c r="AC370">
        <v>3</v>
      </c>
      <c r="AD370">
        <v>4</v>
      </c>
      <c r="AE370">
        <v>0</v>
      </c>
      <c r="AF370">
        <v>0</v>
      </c>
      <c r="AG370">
        <v>0</v>
      </c>
      <c r="AH370">
        <v>0</v>
      </c>
      <c r="AI370">
        <v>0</v>
      </c>
    </row>
    <row r="371" spans="1:35" x14ac:dyDescent="0.35">
      <c r="A371" t="s">
        <v>199</v>
      </c>
      <c r="B371" t="s">
        <v>64</v>
      </c>
      <c r="C371">
        <v>2471</v>
      </c>
      <c r="D371">
        <v>41</v>
      </c>
      <c r="E371">
        <v>55</v>
      </c>
      <c r="F371">
        <v>54</v>
      </c>
      <c r="G371">
        <v>0</v>
      </c>
      <c r="H371">
        <v>0</v>
      </c>
      <c r="I371">
        <v>0</v>
      </c>
      <c r="J371">
        <v>7995</v>
      </c>
      <c r="K371">
        <v>10725</v>
      </c>
      <c r="L371">
        <v>9720</v>
      </c>
      <c r="M371">
        <v>15210</v>
      </c>
      <c r="N371">
        <v>15210</v>
      </c>
      <c r="O371">
        <v>14040</v>
      </c>
      <c r="P371">
        <v>0</v>
      </c>
      <c r="Q371">
        <v>0.05</v>
      </c>
      <c r="R371">
        <v>0.875</v>
      </c>
      <c r="S371">
        <v>0</v>
      </c>
      <c r="T371">
        <v>1422</v>
      </c>
      <c r="U371">
        <v>24885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7</v>
      </c>
      <c r="AC371">
        <v>8</v>
      </c>
      <c r="AD371">
        <v>9</v>
      </c>
      <c r="AE371">
        <v>0</v>
      </c>
      <c r="AF371">
        <v>0</v>
      </c>
      <c r="AG371">
        <v>0</v>
      </c>
      <c r="AH371">
        <v>0</v>
      </c>
      <c r="AI371">
        <v>0</v>
      </c>
    </row>
    <row r="372" spans="1:35" x14ac:dyDescent="0.35">
      <c r="A372" t="s">
        <v>200</v>
      </c>
      <c r="B372" t="s">
        <v>64</v>
      </c>
      <c r="C372">
        <v>2475</v>
      </c>
      <c r="D372">
        <v>33</v>
      </c>
      <c r="E372">
        <v>15</v>
      </c>
      <c r="F372">
        <v>17</v>
      </c>
      <c r="G372">
        <v>0</v>
      </c>
      <c r="H372">
        <v>0</v>
      </c>
      <c r="I372">
        <v>0</v>
      </c>
      <c r="J372">
        <v>6435</v>
      </c>
      <c r="K372">
        <v>2925</v>
      </c>
      <c r="L372">
        <v>3060</v>
      </c>
      <c r="M372">
        <v>10140</v>
      </c>
      <c r="N372">
        <v>10140</v>
      </c>
      <c r="O372">
        <v>9360</v>
      </c>
      <c r="P372">
        <v>0.96</v>
      </c>
      <c r="Q372">
        <v>0.96</v>
      </c>
      <c r="R372">
        <v>0.96</v>
      </c>
      <c r="S372">
        <v>11923.199999999999</v>
      </c>
      <c r="T372">
        <v>11923.199999999999</v>
      </c>
      <c r="U372">
        <v>11923.199999999999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22</v>
      </c>
      <c r="AC372">
        <v>0</v>
      </c>
      <c r="AD372">
        <v>30</v>
      </c>
      <c r="AE372">
        <v>0</v>
      </c>
      <c r="AF372">
        <v>0</v>
      </c>
      <c r="AG372">
        <v>0</v>
      </c>
      <c r="AH372">
        <v>0</v>
      </c>
      <c r="AI372">
        <v>0</v>
      </c>
    </row>
    <row r="373" spans="1:35" x14ac:dyDescent="0.35">
      <c r="A373" t="s">
        <v>202</v>
      </c>
      <c r="B373" t="s">
        <v>67</v>
      </c>
      <c r="C373">
        <v>2478</v>
      </c>
      <c r="D373">
        <v>29</v>
      </c>
      <c r="E373">
        <v>30</v>
      </c>
      <c r="F373">
        <v>32</v>
      </c>
      <c r="G373">
        <v>0</v>
      </c>
      <c r="H373">
        <v>0</v>
      </c>
      <c r="I373">
        <v>0</v>
      </c>
      <c r="J373">
        <v>5655</v>
      </c>
      <c r="K373">
        <v>5850</v>
      </c>
      <c r="L373">
        <v>5760</v>
      </c>
      <c r="M373">
        <v>10140</v>
      </c>
      <c r="N373">
        <v>10140</v>
      </c>
      <c r="O373">
        <v>9360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19.399999999999999</v>
      </c>
      <c r="AG373">
        <v>19</v>
      </c>
      <c r="AH373">
        <v>20</v>
      </c>
      <c r="AI373">
        <v>0</v>
      </c>
    </row>
    <row r="374" spans="1:35" x14ac:dyDescent="0.35">
      <c r="A374" t="s">
        <v>203</v>
      </c>
      <c r="B374" t="s">
        <v>67</v>
      </c>
      <c r="C374">
        <v>2479</v>
      </c>
      <c r="D374">
        <v>86</v>
      </c>
      <c r="E374">
        <v>83</v>
      </c>
      <c r="F374">
        <v>86</v>
      </c>
      <c r="G374">
        <v>0</v>
      </c>
      <c r="H374">
        <v>0</v>
      </c>
      <c r="I374">
        <v>0</v>
      </c>
      <c r="J374">
        <v>16770</v>
      </c>
      <c r="K374">
        <v>16185</v>
      </c>
      <c r="L374">
        <v>15480</v>
      </c>
      <c r="M374">
        <v>35100</v>
      </c>
      <c r="N374">
        <v>35100</v>
      </c>
      <c r="O374">
        <v>32400</v>
      </c>
      <c r="P374">
        <v>3.7037037037037035E-2</v>
      </c>
      <c r="Q374">
        <v>0.43209876543209874</v>
      </c>
      <c r="R374">
        <v>0.95061728395061729</v>
      </c>
      <c r="S374">
        <v>1793.8888888888887</v>
      </c>
      <c r="T374">
        <v>20928.703703703701</v>
      </c>
      <c r="U374">
        <v>46043.148148148146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18</v>
      </c>
      <c r="AC374">
        <v>18</v>
      </c>
      <c r="AD374">
        <v>19</v>
      </c>
      <c r="AE374">
        <v>0</v>
      </c>
      <c r="AF374">
        <v>8</v>
      </c>
      <c r="AG374">
        <v>7</v>
      </c>
      <c r="AH374">
        <v>10</v>
      </c>
      <c r="AI374">
        <v>0</v>
      </c>
    </row>
    <row r="375" spans="1:35" x14ac:dyDescent="0.35">
      <c r="A375" t="s">
        <v>204</v>
      </c>
      <c r="B375" t="s">
        <v>64</v>
      </c>
      <c r="C375">
        <v>2480</v>
      </c>
      <c r="D375">
        <v>42</v>
      </c>
      <c r="E375">
        <v>22</v>
      </c>
      <c r="F375">
        <v>31</v>
      </c>
      <c r="G375">
        <v>0</v>
      </c>
      <c r="H375">
        <v>0</v>
      </c>
      <c r="I375">
        <v>0</v>
      </c>
      <c r="J375">
        <v>8190</v>
      </c>
      <c r="K375">
        <v>4290</v>
      </c>
      <c r="L375">
        <v>5580</v>
      </c>
      <c r="M375">
        <v>10140</v>
      </c>
      <c r="N375">
        <v>10140</v>
      </c>
      <c r="O375">
        <v>9360</v>
      </c>
      <c r="P375">
        <v>0.76</v>
      </c>
      <c r="Q375">
        <v>0.76</v>
      </c>
      <c r="R375">
        <v>0.88</v>
      </c>
      <c r="S375">
        <v>13725.6</v>
      </c>
      <c r="T375">
        <v>13725.6</v>
      </c>
      <c r="U375">
        <v>15892.8</v>
      </c>
      <c r="V375">
        <v>7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25</v>
      </c>
      <c r="AC375">
        <v>11</v>
      </c>
      <c r="AD375">
        <v>14</v>
      </c>
      <c r="AE375">
        <v>0</v>
      </c>
      <c r="AF375">
        <v>4</v>
      </c>
      <c r="AG375">
        <v>2</v>
      </c>
      <c r="AH375">
        <v>2</v>
      </c>
      <c r="AI375">
        <v>0</v>
      </c>
    </row>
    <row r="376" spans="1:35" x14ac:dyDescent="0.35">
      <c r="A376" t="s">
        <v>205</v>
      </c>
      <c r="B376" t="s">
        <v>64</v>
      </c>
      <c r="C376">
        <v>2481</v>
      </c>
      <c r="D376">
        <v>42</v>
      </c>
      <c r="E376">
        <v>39</v>
      </c>
      <c r="F376">
        <v>39</v>
      </c>
      <c r="G376">
        <v>0</v>
      </c>
      <c r="H376">
        <v>0</v>
      </c>
      <c r="I376">
        <v>0</v>
      </c>
      <c r="J376">
        <v>8190</v>
      </c>
      <c r="K376">
        <v>7605</v>
      </c>
      <c r="L376">
        <v>7020</v>
      </c>
      <c r="M376">
        <v>23400</v>
      </c>
      <c r="N376">
        <v>23400</v>
      </c>
      <c r="O376">
        <v>21600</v>
      </c>
      <c r="P376">
        <v>0</v>
      </c>
      <c r="Q376">
        <v>0.17499999999999999</v>
      </c>
      <c r="R376">
        <v>0.6</v>
      </c>
      <c r="S376">
        <v>0</v>
      </c>
      <c r="T376">
        <v>3992.6249999999995</v>
      </c>
      <c r="U376">
        <v>13689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7</v>
      </c>
      <c r="AG376">
        <v>0</v>
      </c>
      <c r="AH376">
        <v>0</v>
      </c>
      <c r="AI376">
        <v>0</v>
      </c>
    </row>
    <row r="377" spans="1:35" x14ac:dyDescent="0.35">
      <c r="A377" t="s">
        <v>206</v>
      </c>
      <c r="B377" t="s">
        <v>67</v>
      </c>
      <c r="C377">
        <v>2482</v>
      </c>
      <c r="D377">
        <v>69</v>
      </c>
      <c r="E377">
        <v>49</v>
      </c>
      <c r="F377">
        <v>53</v>
      </c>
      <c r="G377">
        <v>0</v>
      </c>
      <c r="H377">
        <v>0</v>
      </c>
      <c r="I377">
        <v>0</v>
      </c>
      <c r="J377">
        <v>13455</v>
      </c>
      <c r="K377">
        <v>9555</v>
      </c>
      <c r="L377">
        <v>9540</v>
      </c>
      <c r="M377">
        <v>20280</v>
      </c>
      <c r="N377">
        <v>20280</v>
      </c>
      <c r="O377">
        <v>18720</v>
      </c>
      <c r="P377">
        <v>0</v>
      </c>
      <c r="Q377">
        <v>0.52380952380952384</v>
      </c>
      <c r="R377">
        <v>1</v>
      </c>
      <c r="S377">
        <v>0</v>
      </c>
      <c r="T377">
        <v>17050</v>
      </c>
      <c r="U377">
        <v>32550</v>
      </c>
      <c r="V377">
        <v>7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8</v>
      </c>
      <c r="AC377">
        <v>6</v>
      </c>
      <c r="AD377">
        <v>7</v>
      </c>
      <c r="AE377">
        <v>0</v>
      </c>
      <c r="AF377">
        <v>0</v>
      </c>
      <c r="AG377">
        <v>0</v>
      </c>
      <c r="AH377">
        <v>0</v>
      </c>
      <c r="AI377">
        <v>0</v>
      </c>
    </row>
    <row r="378" spans="1:35" x14ac:dyDescent="0.35">
      <c r="A378" t="s">
        <v>207</v>
      </c>
      <c r="B378" t="s">
        <v>67</v>
      </c>
      <c r="C378">
        <v>2486</v>
      </c>
      <c r="D378">
        <v>27</v>
      </c>
      <c r="E378">
        <v>20</v>
      </c>
      <c r="F378">
        <v>23</v>
      </c>
      <c r="G378">
        <v>0</v>
      </c>
      <c r="H378">
        <v>0</v>
      </c>
      <c r="I378">
        <v>0</v>
      </c>
      <c r="J378">
        <v>5265</v>
      </c>
      <c r="K378">
        <v>3900</v>
      </c>
      <c r="L378">
        <v>4140</v>
      </c>
      <c r="M378">
        <v>10140</v>
      </c>
      <c r="N378">
        <v>10140</v>
      </c>
      <c r="O378">
        <v>9360</v>
      </c>
      <c r="P378">
        <v>0.35294117647058826</v>
      </c>
      <c r="Q378">
        <v>1</v>
      </c>
      <c r="R378">
        <v>1</v>
      </c>
      <c r="S378">
        <v>4695.8823529411766</v>
      </c>
      <c r="T378">
        <v>13305</v>
      </c>
      <c r="U378">
        <v>13305</v>
      </c>
      <c r="V378">
        <v>2</v>
      </c>
      <c r="W378">
        <v>5</v>
      </c>
      <c r="X378">
        <v>4</v>
      </c>
      <c r="Y378">
        <v>2</v>
      </c>
      <c r="Z378">
        <v>0</v>
      </c>
      <c r="AA378">
        <v>0</v>
      </c>
      <c r="AB378">
        <v>16</v>
      </c>
      <c r="AC378">
        <v>10</v>
      </c>
      <c r="AD378">
        <v>10</v>
      </c>
      <c r="AE378">
        <v>0</v>
      </c>
      <c r="AF378">
        <v>3</v>
      </c>
      <c r="AG378">
        <v>3</v>
      </c>
      <c r="AH378">
        <v>3</v>
      </c>
      <c r="AI378">
        <v>0</v>
      </c>
    </row>
    <row r="379" spans="1:35" x14ac:dyDescent="0.35">
      <c r="A379" t="s">
        <v>208</v>
      </c>
      <c r="B379" t="s">
        <v>67</v>
      </c>
      <c r="C379">
        <v>3002</v>
      </c>
      <c r="D379">
        <v>26</v>
      </c>
      <c r="E379">
        <v>21</v>
      </c>
      <c r="F379">
        <v>26</v>
      </c>
      <c r="G379">
        <v>0</v>
      </c>
      <c r="H379">
        <v>0</v>
      </c>
      <c r="I379">
        <v>0</v>
      </c>
      <c r="J379">
        <v>5070</v>
      </c>
      <c r="K379">
        <v>4095</v>
      </c>
      <c r="L379">
        <v>4680</v>
      </c>
      <c r="M379">
        <v>10140</v>
      </c>
      <c r="N379">
        <v>10140</v>
      </c>
      <c r="O379">
        <v>9360</v>
      </c>
      <c r="P379">
        <v>0</v>
      </c>
      <c r="Q379">
        <v>0.75</v>
      </c>
      <c r="R379">
        <v>1</v>
      </c>
      <c r="S379">
        <v>0</v>
      </c>
      <c r="T379">
        <v>10383.75</v>
      </c>
      <c r="U379">
        <v>13845</v>
      </c>
      <c r="V379">
        <v>7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3</v>
      </c>
      <c r="AC379">
        <v>6</v>
      </c>
      <c r="AD379">
        <v>7</v>
      </c>
      <c r="AE379">
        <v>0</v>
      </c>
      <c r="AF379">
        <v>0</v>
      </c>
      <c r="AG379">
        <v>0</v>
      </c>
      <c r="AH379">
        <v>0</v>
      </c>
      <c r="AI379">
        <v>0</v>
      </c>
    </row>
    <row r="380" spans="1:35" x14ac:dyDescent="0.35">
      <c r="A380" t="s">
        <v>209</v>
      </c>
      <c r="B380" t="s">
        <v>64</v>
      </c>
      <c r="C380">
        <v>3015</v>
      </c>
      <c r="D380">
        <v>35</v>
      </c>
      <c r="E380">
        <v>45</v>
      </c>
      <c r="F380">
        <v>43</v>
      </c>
      <c r="G380">
        <v>0</v>
      </c>
      <c r="H380">
        <v>0</v>
      </c>
      <c r="I380">
        <v>0</v>
      </c>
      <c r="J380">
        <v>6825</v>
      </c>
      <c r="K380">
        <v>8775</v>
      </c>
      <c r="L380">
        <v>7740</v>
      </c>
      <c r="M380">
        <v>10140</v>
      </c>
      <c r="N380">
        <v>10140</v>
      </c>
      <c r="O380">
        <v>9360</v>
      </c>
      <c r="P380">
        <v>0</v>
      </c>
      <c r="Q380">
        <v>0</v>
      </c>
      <c r="R380">
        <v>0.5161290322580645</v>
      </c>
      <c r="S380">
        <v>0</v>
      </c>
      <c r="T380">
        <v>0</v>
      </c>
      <c r="U380">
        <v>12046.451612903225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3</v>
      </c>
      <c r="AG380">
        <v>0</v>
      </c>
      <c r="AH380">
        <v>1</v>
      </c>
      <c r="AI380">
        <v>0</v>
      </c>
    </row>
    <row r="381" spans="1:35" x14ac:dyDescent="0.35">
      <c r="A381" t="s">
        <v>210</v>
      </c>
      <c r="B381" t="s">
        <v>67</v>
      </c>
      <c r="C381">
        <v>3302</v>
      </c>
      <c r="D381">
        <v>45</v>
      </c>
      <c r="E381">
        <v>38</v>
      </c>
      <c r="F381">
        <v>38</v>
      </c>
      <c r="G381">
        <v>0</v>
      </c>
      <c r="H381">
        <v>0</v>
      </c>
      <c r="I381">
        <v>0</v>
      </c>
      <c r="J381">
        <v>8775</v>
      </c>
      <c r="K381">
        <v>7410</v>
      </c>
      <c r="L381">
        <v>6840</v>
      </c>
      <c r="M381">
        <v>10140</v>
      </c>
      <c r="N381">
        <v>10140</v>
      </c>
      <c r="O381">
        <v>9360</v>
      </c>
      <c r="P381">
        <v>0.13333333333333333</v>
      </c>
      <c r="Q381">
        <v>0.26666666666666666</v>
      </c>
      <c r="R381">
        <v>0.33333333333333331</v>
      </c>
      <c r="S381">
        <v>3070</v>
      </c>
      <c r="T381">
        <v>6140</v>
      </c>
      <c r="U381">
        <v>7675</v>
      </c>
      <c r="V381">
        <v>5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8</v>
      </c>
      <c r="AC381">
        <v>3</v>
      </c>
      <c r="AD381">
        <v>5</v>
      </c>
      <c r="AE381">
        <v>0</v>
      </c>
      <c r="AF381">
        <v>0</v>
      </c>
      <c r="AG381">
        <v>0</v>
      </c>
      <c r="AH381">
        <v>10</v>
      </c>
      <c r="AI381">
        <v>0</v>
      </c>
    </row>
    <row r="382" spans="1:35" x14ac:dyDescent="0.35">
      <c r="A382" t="s">
        <v>211</v>
      </c>
      <c r="B382" t="s">
        <v>64</v>
      </c>
      <c r="C382">
        <v>3303</v>
      </c>
      <c r="D382">
        <v>13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2535</v>
      </c>
      <c r="K382">
        <v>0</v>
      </c>
      <c r="L382">
        <v>0</v>
      </c>
      <c r="M382">
        <v>10140</v>
      </c>
      <c r="N382">
        <v>10140</v>
      </c>
      <c r="O382">
        <v>9360</v>
      </c>
      <c r="P382">
        <v>0</v>
      </c>
      <c r="Q382">
        <v>8.3333333333333329E-2</v>
      </c>
      <c r="R382">
        <v>0.75</v>
      </c>
      <c r="S382">
        <v>0</v>
      </c>
      <c r="T382">
        <v>211.25</v>
      </c>
      <c r="U382">
        <v>1901.25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10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</row>
    <row r="383" spans="1:35" x14ac:dyDescent="0.35">
      <c r="A383" t="s">
        <v>213</v>
      </c>
      <c r="B383" t="s">
        <v>64</v>
      </c>
      <c r="C383">
        <v>3306</v>
      </c>
      <c r="D383">
        <v>66</v>
      </c>
      <c r="E383">
        <v>72</v>
      </c>
      <c r="F383">
        <v>72</v>
      </c>
      <c r="G383">
        <v>0</v>
      </c>
      <c r="H383">
        <v>0</v>
      </c>
      <c r="I383">
        <v>0</v>
      </c>
      <c r="J383">
        <v>12870</v>
      </c>
      <c r="K383">
        <v>14040</v>
      </c>
      <c r="L383">
        <v>12960</v>
      </c>
      <c r="M383">
        <v>15210</v>
      </c>
      <c r="N383">
        <v>15210</v>
      </c>
      <c r="O383">
        <v>14040</v>
      </c>
      <c r="P383">
        <v>0</v>
      </c>
      <c r="Q383">
        <v>4.6153846153846156E-2</v>
      </c>
      <c r="R383">
        <v>0.49230769230769234</v>
      </c>
      <c r="S383">
        <v>0</v>
      </c>
      <c r="T383">
        <v>1840.1538461538462</v>
      </c>
      <c r="U383">
        <v>19628.307692307695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20</v>
      </c>
      <c r="AC383">
        <v>14</v>
      </c>
      <c r="AD383">
        <v>12</v>
      </c>
      <c r="AE383">
        <v>0</v>
      </c>
      <c r="AF383">
        <v>0</v>
      </c>
      <c r="AG383">
        <v>0</v>
      </c>
      <c r="AH383">
        <v>0</v>
      </c>
      <c r="AI383">
        <v>0</v>
      </c>
    </row>
    <row r="384" spans="1:35" x14ac:dyDescent="0.35">
      <c r="A384" t="s">
        <v>214</v>
      </c>
      <c r="B384" t="s">
        <v>67</v>
      </c>
      <c r="C384">
        <v>3310</v>
      </c>
      <c r="D384">
        <v>40</v>
      </c>
      <c r="E384">
        <v>21</v>
      </c>
      <c r="F384">
        <v>29</v>
      </c>
      <c r="G384">
        <v>0</v>
      </c>
      <c r="H384">
        <v>0</v>
      </c>
      <c r="I384">
        <v>0</v>
      </c>
      <c r="J384">
        <v>7800</v>
      </c>
      <c r="K384">
        <v>4095</v>
      </c>
      <c r="L384">
        <v>5220</v>
      </c>
      <c r="M384">
        <v>20280</v>
      </c>
      <c r="N384">
        <v>20280</v>
      </c>
      <c r="O384">
        <v>18720</v>
      </c>
      <c r="P384">
        <v>0.45161290322580644</v>
      </c>
      <c r="Q384">
        <v>0.967741935483871</v>
      </c>
      <c r="R384">
        <v>0.967741935483871</v>
      </c>
      <c r="S384">
        <v>7729.3548387096771</v>
      </c>
      <c r="T384">
        <v>16562.903225806451</v>
      </c>
      <c r="U384">
        <v>16562.903225806451</v>
      </c>
      <c r="V384">
        <v>10</v>
      </c>
      <c r="W384">
        <v>2</v>
      </c>
      <c r="X384">
        <v>2</v>
      </c>
      <c r="Y384">
        <v>0</v>
      </c>
      <c r="Z384">
        <v>0</v>
      </c>
      <c r="AA384">
        <v>0</v>
      </c>
      <c r="AB384">
        <v>18</v>
      </c>
      <c r="AC384">
        <v>13</v>
      </c>
      <c r="AD384">
        <v>17</v>
      </c>
      <c r="AE384">
        <v>0</v>
      </c>
      <c r="AF384">
        <v>7</v>
      </c>
      <c r="AG384">
        <v>4</v>
      </c>
      <c r="AH384">
        <v>3</v>
      </c>
      <c r="AI384">
        <v>0</v>
      </c>
    </row>
    <row r="385" spans="1:35" x14ac:dyDescent="0.35">
      <c r="A385" t="s">
        <v>215</v>
      </c>
      <c r="B385" t="s">
        <v>64</v>
      </c>
      <c r="C385">
        <v>3311</v>
      </c>
      <c r="D385">
        <v>43</v>
      </c>
      <c r="E385">
        <v>28</v>
      </c>
      <c r="F385">
        <v>28</v>
      </c>
      <c r="G385">
        <v>0</v>
      </c>
      <c r="H385">
        <v>0</v>
      </c>
      <c r="I385">
        <v>0</v>
      </c>
      <c r="J385">
        <v>8385</v>
      </c>
      <c r="K385">
        <v>5460</v>
      </c>
      <c r="L385">
        <v>5040</v>
      </c>
      <c r="M385">
        <v>10140</v>
      </c>
      <c r="N385">
        <v>10140</v>
      </c>
      <c r="O385">
        <v>9360</v>
      </c>
      <c r="P385">
        <v>0.32500000000000001</v>
      </c>
      <c r="Q385">
        <v>0.65</v>
      </c>
      <c r="R385">
        <v>0.75</v>
      </c>
      <c r="S385">
        <v>6137.625</v>
      </c>
      <c r="T385">
        <v>12275.25</v>
      </c>
      <c r="U385">
        <v>14163.75</v>
      </c>
      <c r="V385">
        <v>13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12</v>
      </c>
      <c r="AC385">
        <v>12</v>
      </c>
      <c r="AD385">
        <v>12</v>
      </c>
      <c r="AE385">
        <v>0</v>
      </c>
      <c r="AF385">
        <v>6</v>
      </c>
      <c r="AG385">
        <v>9.1999999999999993</v>
      </c>
      <c r="AH385">
        <v>10.4</v>
      </c>
      <c r="AI385">
        <v>0</v>
      </c>
    </row>
    <row r="386" spans="1:35" x14ac:dyDescent="0.35">
      <c r="A386" t="s">
        <v>216</v>
      </c>
      <c r="B386" t="s">
        <v>64</v>
      </c>
      <c r="C386">
        <v>3314</v>
      </c>
      <c r="D386">
        <v>26</v>
      </c>
      <c r="E386">
        <v>26</v>
      </c>
      <c r="F386">
        <v>26</v>
      </c>
      <c r="G386">
        <v>0</v>
      </c>
      <c r="H386">
        <v>0</v>
      </c>
      <c r="I386">
        <v>0</v>
      </c>
      <c r="J386">
        <v>5070</v>
      </c>
      <c r="K386">
        <v>5070</v>
      </c>
      <c r="L386">
        <v>4680</v>
      </c>
      <c r="M386">
        <v>10140</v>
      </c>
      <c r="N386">
        <v>10140</v>
      </c>
      <c r="O386">
        <v>9360</v>
      </c>
      <c r="P386">
        <v>0.38461538461538464</v>
      </c>
      <c r="Q386">
        <v>0.57692307692307687</v>
      </c>
      <c r="R386">
        <v>0.65384615384615385</v>
      </c>
      <c r="S386">
        <v>5700</v>
      </c>
      <c r="T386">
        <v>8550</v>
      </c>
      <c r="U386">
        <v>9690</v>
      </c>
      <c r="V386">
        <v>11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9</v>
      </c>
      <c r="AC386">
        <v>8</v>
      </c>
      <c r="AD386">
        <v>11</v>
      </c>
      <c r="AE386">
        <v>0</v>
      </c>
      <c r="AF386">
        <v>1.6666666666666667</v>
      </c>
      <c r="AG386">
        <v>3.3333333333333335</v>
      </c>
      <c r="AH386">
        <v>3.3333333333333335</v>
      </c>
      <c r="AI386">
        <v>0</v>
      </c>
    </row>
    <row r="387" spans="1:35" x14ac:dyDescent="0.35">
      <c r="A387" t="s">
        <v>217</v>
      </c>
      <c r="B387" t="s">
        <v>67</v>
      </c>
      <c r="C387">
        <v>3317</v>
      </c>
      <c r="D387">
        <v>56</v>
      </c>
      <c r="E387">
        <v>26</v>
      </c>
      <c r="F387">
        <v>26</v>
      </c>
      <c r="G387">
        <v>0</v>
      </c>
      <c r="H387">
        <v>0</v>
      </c>
      <c r="I387">
        <v>0</v>
      </c>
      <c r="J387">
        <v>10920</v>
      </c>
      <c r="K387">
        <v>5070</v>
      </c>
      <c r="L387">
        <v>4680</v>
      </c>
      <c r="M387">
        <v>10140</v>
      </c>
      <c r="N387">
        <v>10140</v>
      </c>
      <c r="O387">
        <v>9360</v>
      </c>
      <c r="P387">
        <v>0</v>
      </c>
      <c r="Q387">
        <v>6.25E-2</v>
      </c>
      <c r="R387">
        <v>0.72916666666666663</v>
      </c>
      <c r="S387">
        <v>0</v>
      </c>
      <c r="T387">
        <v>1291.875</v>
      </c>
      <c r="U387">
        <v>15071.875</v>
      </c>
      <c r="V387">
        <v>7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12</v>
      </c>
      <c r="AC387">
        <v>7</v>
      </c>
      <c r="AD387">
        <v>7</v>
      </c>
      <c r="AE387">
        <v>0</v>
      </c>
      <c r="AF387">
        <v>3</v>
      </c>
      <c r="AG387">
        <v>2</v>
      </c>
      <c r="AH387">
        <v>2</v>
      </c>
      <c r="AI387">
        <v>0</v>
      </c>
    </row>
    <row r="388" spans="1:35" x14ac:dyDescent="0.35">
      <c r="A388" t="s">
        <v>218</v>
      </c>
      <c r="B388" t="s">
        <v>67</v>
      </c>
      <c r="C388">
        <v>3319</v>
      </c>
      <c r="D388">
        <v>31</v>
      </c>
      <c r="E388">
        <v>28</v>
      </c>
      <c r="F388">
        <v>27</v>
      </c>
      <c r="G388">
        <v>0</v>
      </c>
      <c r="H388">
        <v>0</v>
      </c>
      <c r="I388">
        <v>0</v>
      </c>
      <c r="J388">
        <v>6045</v>
      </c>
      <c r="K388">
        <v>5460</v>
      </c>
      <c r="L388">
        <v>4860</v>
      </c>
      <c r="M388">
        <v>12089.999999999998</v>
      </c>
      <c r="N388">
        <v>12089.999999999998</v>
      </c>
      <c r="O388">
        <v>11159.999999999998</v>
      </c>
      <c r="P388">
        <v>0.33333333333333331</v>
      </c>
      <c r="Q388">
        <v>0.69696969696969702</v>
      </c>
      <c r="R388">
        <v>0.78787878787878785</v>
      </c>
      <c r="S388">
        <v>5455</v>
      </c>
      <c r="T388">
        <v>11405.909090909092</v>
      </c>
      <c r="U388">
        <v>12893.636363636364</v>
      </c>
      <c r="V388">
        <v>1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7</v>
      </c>
      <c r="AD388">
        <v>6</v>
      </c>
      <c r="AE388">
        <v>0</v>
      </c>
      <c r="AF388">
        <v>15</v>
      </c>
      <c r="AG388">
        <v>13</v>
      </c>
      <c r="AH388">
        <v>13</v>
      </c>
      <c r="AI388">
        <v>0</v>
      </c>
    </row>
    <row r="389" spans="1:35" x14ac:dyDescent="0.35">
      <c r="A389" t="s">
        <v>219</v>
      </c>
      <c r="B389" t="s">
        <v>67</v>
      </c>
      <c r="C389">
        <v>3322</v>
      </c>
      <c r="D389">
        <v>25</v>
      </c>
      <c r="E389">
        <v>19</v>
      </c>
      <c r="F389">
        <v>23</v>
      </c>
      <c r="G389">
        <v>0</v>
      </c>
      <c r="H389">
        <v>0</v>
      </c>
      <c r="I389">
        <v>0</v>
      </c>
      <c r="J389">
        <v>4875</v>
      </c>
      <c r="K389">
        <v>3705</v>
      </c>
      <c r="L389">
        <v>4140</v>
      </c>
      <c r="M389">
        <v>10140</v>
      </c>
      <c r="N389">
        <v>10140</v>
      </c>
      <c r="O389">
        <v>9360</v>
      </c>
      <c r="P389">
        <v>4.5454545454545456E-2</v>
      </c>
      <c r="Q389">
        <v>0.18181818181818182</v>
      </c>
      <c r="R389">
        <v>0.27272727272727271</v>
      </c>
      <c r="S389">
        <v>578.18181818181824</v>
      </c>
      <c r="T389">
        <v>2312.727272727273</v>
      </c>
      <c r="U389">
        <v>3469.090909090909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15</v>
      </c>
      <c r="AG389">
        <v>12</v>
      </c>
      <c r="AH389">
        <v>14</v>
      </c>
      <c r="AI389">
        <v>0</v>
      </c>
    </row>
    <row r="390" spans="1:35" x14ac:dyDescent="0.35">
      <c r="A390" t="s">
        <v>220</v>
      </c>
      <c r="B390" t="s">
        <v>67</v>
      </c>
      <c r="C390">
        <v>3323</v>
      </c>
      <c r="D390">
        <v>18</v>
      </c>
      <c r="E390">
        <v>24</v>
      </c>
      <c r="F390">
        <v>24</v>
      </c>
      <c r="G390">
        <v>0</v>
      </c>
      <c r="H390">
        <v>0</v>
      </c>
      <c r="I390">
        <v>0</v>
      </c>
      <c r="J390">
        <v>3510</v>
      </c>
      <c r="K390">
        <v>4680</v>
      </c>
      <c r="L390">
        <v>4320</v>
      </c>
      <c r="M390">
        <v>10140</v>
      </c>
      <c r="N390">
        <v>10140</v>
      </c>
      <c r="O390">
        <v>9360</v>
      </c>
      <c r="P390">
        <v>0.63157894736842102</v>
      </c>
      <c r="Q390">
        <v>0.63157894736842102</v>
      </c>
      <c r="R390">
        <v>0.78947368421052633</v>
      </c>
      <c r="S390">
        <v>7901.0526315789466</v>
      </c>
      <c r="T390">
        <v>7901.0526315789466</v>
      </c>
      <c r="U390">
        <v>9876.3157894736851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6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</row>
    <row r="391" spans="1:35" x14ac:dyDescent="0.35">
      <c r="A391" t="s">
        <v>221</v>
      </c>
      <c r="B391" t="s">
        <v>67</v>
      </c>
      <c r="C391">
        <v>3325</v>
      </c>
      <c r="D391">
        <v>37</v>
      </c>
      <c r="E391">
        <v>30</v>
      </c>
      <c r="F391">
        <v>37</v>
      </c>
      <c r="G391">
        <v>0</v>
      </c>
      <c r="H391">
        <v>0</v>
      </c>
      <c r="I391">
        <v>0</v>
      </c>
      <c r="J391">
        <v>7215</v>
      </c>
      <c r="K391">
        <v>5850</v>
      </c>
      <c r="L391">
        <v>6660</v>
      </c>
      <c r="M391">
        <v>15210</v>
      </c>
      <c r="N391">
        <v>15210</v>
      </c>
      <c r="O391">
        <v>14040</v>
      </c>
      <c r="P391">
        <v>3.125E-2</v>
      </c>
      <c r="Q391">
        <v>9.375E-2</v>
      </c>
      <c r="R391">
        <v>0.5625</v>
      </c>
      <c r="S391">
        <v>616.40625</v>
      </c>
      <c r="T391">
        <v>1849.21875</v>
      </c>
      <c r="U391">
        <v>11095.3125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11</v>
      </c>
      <c r="AC391">
        <v>9</v>
      </c>
      <c r="AD391">
        <v>12</v>
      </c>
      <c r="AE391">
        <v>0</v>
      </c>
      <c r="AF391">
        <v>0</v>
      </c>
      <c r="AG391">
        <v>0</v>
      </c>
      <c r="AH391">
        <v>0</v>
      </c>
      <c r="AI391">
        <v>0</v>
      </c>
    </row>
    <row r="392" spans="1:35" x14ac:dyDescent="0.35">
      <c r="A392" t="s">
        <v>222</v>
      </c>
      <c r="B392" t="s">
        <v>67</v>
      </c>
      <c r="C392">
        <v>3328</v>
      </c>
      <c r="D392">
        <v>26</v>
      </c>
      <c r="E392">
        <v>23</v>
      </c>
      <c r="F392">
        <v>25</v>
      </c>
      <c r="G392">
        <v>0</v>
      </c>
      <c r="H392">
        <v>0</v>
      </c>
      <c r="I392">
        <v>0</v>
      </c>
      <c r="J392">
        <v>5070</v>
      </c>
      <c r="K392">
        <v>4485</v>
      </c>
      <c r="L392">
        <v>4500</v>
      </c>
      <c r="M392">
        <v>10140</v>
      </c>
      <c r="N392">
        <v>10140</v>
      </c>
      <c r="O392">
        <v>9360</v>
      </c>
      <c r="P392">
        <v>0.2</v>
      </c>
      <c r="Q392">
        <v>0.4</v>
      </c>
      <c r="R392">
        <v>0.64</v>
      </c>
      <c r="S392">
        <v>2811</v>
      </c>
      <c r="T392">
        <v>5622</v>
      </c>
      <c r="U392">
        <v>8995.2000000000007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</row>
    <row r="393" spans="1:35" x14ac:dyDescent="0.35">
      <c r="A393" t="s">
        <v>223</v>
      </c>
      <c r="B393" t="s">
        <v>67</v>
      </c>
      <c r="C393">
        <v>3329</v>
      </c>
      <c r="D393">
        <v>46</v>
      </c>
      <c r="E393">
        <v>43</v>
      </c>
      <c r="F393">
        <v>42</v>
      </c>
      <c r="G393">
        <v>0</v>
      </c>
      <c r="H393">
        <v>0</v>
      </c>
      <c r="I393">
        <v>0</v>
      </c>
      <c r="J393">
        <v>8970</v>
      </c>
      <c r="K393">
        <v>8385</v>
      </c>
      <c r="L393">
        <v>7560</v>
      </c>
      <c r="M393">
        <v>23400</v>
      </c>
      <c r="N393">
        <v>23400</v>
      </c>
      <c r="O393">
        <v>21600</v>
      </c>
      <c r="P393">
        <v>2.2222222222222223E-2</v>
      </c>
      <c r="Q393">
        <v>0.28888888888888886</v>
      </c>
      <c r="R393">
        <v>0.71111111111111114</v>
      </c>
      <c r="S393">
        <v>553.66666666666674</v>
      </c>
      <c r="T393">
        <v>7197.6666666666661</v>
      </c>
      <c r="U393">
        <v>17717.333333333336</v>
      </c>
      <c r="V393">
        <v>7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8</v>
      </c>
      <c r="AC393">
        <v>4</v>
      </c>
      <c r="AD393">
        <v>7</v>
      </c>
      <c r="AE393">
        <v>0</v>
      </c>
      <c r="AF393">
        <v>0</v>
      </c>
      <c r="AG393">
        <v>0</v>
      </c>
      <c r="AH393">
        <v>0</v>
      </c>
      <c r="AI393">
        <v>0</v>
      </c>
    </row>
    <row r="394" spans="1:35" x14ac:dyDescent="0.35">
      <c r="A394" t="s">
        <v>224</v>
      </c>
      <c r="B394" t="s">
        <v>64</v>
      </c>
      <c r="C394">
        <v>3330</v>
      </c>
      <c r="D394">
        <v>36</v>
      </c>
      <c r="E394">
        <v>36</v>
      </c>
      <c r="F394">
        <v>38</v>
      </c>
      <c r="G394">
        <v>0</v>
      </c>
      <c r="H394">
        <v>0</v>
      </c>
      <c r="I394">
        <v>0</v>
      </c>
      <c r="J394">
        <v>7020</v>
      </c>
      <c r="K394">
        <v>7020</v>
      </c>
      <c r="L394">
        <v>6840</v>
      </c>
      <c r="M394">
        <v>10140</v>
      </c>
      <c r="N394">
        <v>10140</v>
      </c>
      <c r="O394">
        <v>9360</v>
      </c>
      <c r="P394">
        <v>0.26470588235294118</v>
      </c>
      <c r="Q394">
        <v>0.5</v>
      </c>
      <c r="R394">
        <v>0.73529411764705888</v>
      </c>
      <c r="S394">
        <v>5527.0588235294117</v>
      </c>
      <c r="T394">
        <v>10440</v>
      </c>
      <c r="U394">
        <v>15352.941176470589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7</v>
      </c>
      <c r="AC394">
        <v>10</v>
      </c>
      <c r="AD394">
        <v>13</v>
      </c>
      <c r="AE394">
        <v>0</v>
      </c>
      <c r="AF394">
        <v>10</v>
      </c>
      <c r="AG394">
        <v>12</v>
      </c>
      <c r="AH394">
        <v>14</v>
      </c>
      <c r="AI394">
        <v>0</v>
      </c>
    </row>
    <row r="395" spans="1:35" x14ac:dyDescent="0.35">
      <c r="A395" t="s">
        <v>225</v>
      </c>
      <c r="B395" t="s">
        <v>67</v>
      </c>
      <c r="C395">
        <v>3331</v>
      </c>
      <c r="D395">
        <v>34</v>
      </c>
      <c r="E395">
        <v>22</v>
      </c>
      <c r="F395">
        <v>28</v>
      </c>
      <c r="G395">
        <v>0</v>
      </c>
      <c r="H395">
        <v>0</v>
      </c>
      <c r="I395">
        <v>0</v>
      </c>
      <c r="J395">
        <v>6630</v>
      </c>
      <c r="K395">
        <v>4290</v>
      </c>
      <c r="L395">
        <v>5040</v>
      </c>
      <c r="M395">
        <v>10140</v>
      </c>
      <c r="N395">
        <v>10140</v>
      </c>
      <c r="O395">
        <v>9360</v>
      </c>
      <c r="P395">
        <v>0.22222222222222221</v>
      </c>
      <c r="Q395">
        <v>0.5</v>
      </c>
      <c r="R395">
        <v>0.55555555555555558</v>
      </c>
      <c r="S395">
        <v>3546.6666666666665</v>
      </c>
      <c r="T395">
        <v>7980</v>
      </c>
      <c r="U395">
        <v>8866.6666666666679</v>
      </c>
      <c r="V395">
        <v>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6</v>
      </c>
      <c r="AC395">
        <v>0</v>
      </c>
      <c r="AD395">
        <v>6</v>
      </c>
      <c r="AE395">
        <v>0</v>
      </c>
      <c r="AF395">
        <v>13</v>
      </c>
      <c r="AG395">
        <v>1</v>
      </c>
      <c r="AH395">
        <v>2</v>
      </c>
      <c r="AI395">
        <v>0</v>
      </c>
    </row>
    <row r="396" spans="1:35" x14ac:dyDescent="0.35">
      <c r="A396" t="s">
        <v>226</v>
      </c>
      <c r="B396" t="s">
        <v>67</v>
      </c>
      <c r="C396">
        <v>3347</v>
      </c>
      <c r="D396">
        <v>34</v>
      </c>
      <c r="E396">
        <v>33</v>
      </c>
      <c r="F396">
        <v>35</v>
      </c>
      <c r="G396">
        <v>0</v>
      </c>
      <c r="H396">
        <v>0</v>
      </c>
      <c r="I396">
        <v>0</v>
      </c>
      <c r="J396">
        <v>6630</v>
      </c>
      <c r="K396">
        <v>6435</v>
      </c>
      <c r="L396">
        <v>6300</v>
      </c>
      <c r="M396">
        <v>10140</v>
      </c>
      <c r="N396">
        <v>10140</v>
      </c>
      <c r="O396">
        <v>9360</v>
      </c>
      <c r="P396">
        <v>0.47368421052631576</v>
      </c>
      <c r="Q396">
        <v>0.63157894736842102</v>
      </c>
      <c r="R396">
        <v>0.94736842105263153</v>
      </c>
      <c r="S396">
        <v>9172.894736842105</v>
      </c>
      <c r="T396">
        <v>12230.526315789473</v>
      </c>
      <c r="U396">
        <v>18345.78947368421</v>
      </c>
      <c r="V396">
        <v>24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32</v>
      </c>
      <c r="AC396">
        <v>31</v>
      </c>
      <c r="AD396">
        <v>24</v>
      </c>
      <c r="AE396">
        <v>0</v>
      </c>
      <c r="AF396">
        <v>8</v>
      </c>
      <c r="AG396">
        <v>1</v>
      </c>
      <c r="AH396">
        <v>2</v>
      </c>
      <c r="AI396">
        <v>0</v>
      </c>
    </row>
    <row r="397" spans="1:35" x14ac:dyDescent="0.35">
      <c r="A397" t="s">
        <v>227</v>
      </c>
      <c r="B397" t="s">
        <v>67</v>
      </c>
      <c r="C397">
        <v>3350</v>
      </c>
      <c r="D397">
        <v>34</v>
      </c>
      <c r="E397">
        <v>26</v>
      </c>
      <c r="F397">
        <v>28</v>
      </c>
      <c r="G397">
        <v>0</v>
      </c>
      <c r="H397">
        <v>0</v>
      </c>
      <c r="I397">
        <v>0</v>
      </c>
      <c r="J397">
        <v>6630</v>
      </c>
      <c r="K397">
        <v>5070</v>
      </c>
      <c r="L397">
        <v>5040</v>
      </c>
      <c r="M397">
        <v>10140</v>
      </c>
      <c r="N397">
        <v>10140</v>
      </c>
      <c r="O397">
        <v>9360</v>
      </c>
      <c r="P397">
        <v>0.1111111111111111</v>
      </c>
      <c r="Q397">
        <v>0.1111111111111111</v>
      </c>
      <c r="R397">
        <v>0.33333333333333331</v>
      </c>
      <c r="S397">
        <v>1860</v>
      </c>
      <c r="T397">
        <v>1860</v>
      </c>
      <c r="U397">
        <v>5580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4</v>
      </c>
      <c r="AD397">
        <v>0</v>
      </c>
      <c r="AE397">
        <v>0</v>
      </c>
      <c r="AF397">
        <v>9</v>
      </c>
      <c r="AG397">
        <v>5</v>
      </c>
      <c r="AH397">
        <v>7</v>
      </c>
      <c r="AI397">
        <v>0</v>
      </c>
    </row>
    <row r="398" spans="1:35" x14ac:dyDescent="0.35">
      <c r="A398" t="s">
        <v>228</v>
      </c>
      <c r="B398" t="s">
        <v>67</v>
      </c>
      <c r="C398">
        <v>3351</v>
      </c>
      <c r="D398">
        <v>22</v>
      </c>
      <c r="E398">
        <v>24</v>
      </c>
      <c r="F398">
        <v>25</v>
      </c>
      <c r="G398">
        <v>0</v>
      </c>
      <c r="H398">
        <v>0</v>
      </c>
      <c r="I398">
        <v>0</v>
      </c>
      <c r="J398">
        <v>4290</v>
      </c>
      <c r="K398">
        <v>4680</v>
      </c>
      <c r="L398">
        <v>4500</v>
      </c>
      <c r="M398">
        <v>10140</v>
      </c>
      <c r="N398">
        <v>10140</v>
      </c>
      <c r="O398">
        <v>9360</v>
      </c>
      <c r="P398">
        <v>0.47058823529411764</v>
      </c>
      <c r="Q398">
        <v>0.76470588235294112</v>
      </c>
      <c r="R398">
        <v>1</v>
      </c>
      <c r="S398">
        <v>6338.8235294117649</v>
      </c>
      <c r="T398">
        <v>10300.588235294117</v>
      </c>
      <c r="U398">
        <v>13470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7</v>
      </c>
      <c r="AD398">
        <v>0</v>
      </c>
      <c r="AE398">
        <v>0</v>
      </c>
      <c r="AF398">
        <v>3.3333333333333335</v>
      </c>
      <c r="AG398">
        <v>6</v>
      </c>
      <c r="AH398">
        <v>6</v>
      </c>
      <c r="AI398">
        <v>0</v>
      </c>
    </row>
    <row r="399" spans="1:35" x14ac:dyDescent="0.35">
      <c r="A399" t="s">
        <v>229</v>
      </c>
      <c r="B399" t="s">
        <v>67</v>
      </c>
      <c r="C399">
        <v>3352</v>
      </c>
      <c r="D399">
        <v>33</v>
      </c>
      <c r="E399">
        <v>23</v>
      </c>
      <c r="F399">
        <v>24</v>
      </c>
      <c r="G399">
        <v>0</v>
      </c>
      <c r="H399">
        <v>0</v>
      </c>
      <c r="I399">
        <v>0</v>
      </c>
      <c r="J399">
        <v>6435</v>
      </c>
      <c r="K399">
        <v>4485</v>
      </c>
      <c r="L399">
        <v>4320</v>
      </c>
      <c r="M399">
        <v>15210</v>
      </c>
      <c r="N399">
        <v>15210</v>
      </c>
      <c r="O399">
        <v>14040</v>
      </c>
      <c r="P399">
        <v>0</v>
      </c>
      <c r="Q399">
        <v>6.8965517241379309E-2</v>
      </c>
      <c r="R399">
        <v>0.34482758620689657</v>
      </c>
      <c r="S399">
        <v>0</v>
      </c>
      <c r="T399">
        <v>1051.0344827586207</v>
      </c>
      <c r="U399">
        <v>5255.1724137931042</v>
      </c>
      <c r="V399">
        <v>3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7</v>
      </c>
      <c r="AC399">
        <v>6</v>
      </c>
      <c r="AD399">
        <v>6</v>
      </c>
      <c r="AE399">
        <v>0</v>
      </c>
      <c r="AF399">
        <v>4</v>
      </c>
      <c r="AG399">
        <v>2</v>
      </c>
      <c r="AH399">
        <v>5.333333333333333</v>
      </c>
      <c r="AI399">
        <v>0</v>
      </c>
    </row>
    <row r="400" spans="1:35" x14ac:dyDescent="0.35">
      <c r="A400" t="s">
        <v>230</v>
      </c>
      <c r="B400" t="s">
        <v>67</v>
      </c>
      <c r="C400">
        <v>3359</v>
      </c>
      <c r="D400">
        <v>30</v>
      </c>
      <c r="E400">
        <v>22</v>
      </c>
      <c r="F400">
        <v>27</v>
      </c>
      <c r="G400">
        <v>0</v>
      </c>
      <c r="H400">
        <v>0</v>
      </c>
      <c r="I400">
        <v>0</v>
      </c>
      <c r="J400">
        <v>5850</v>
      </c>
      <c r="K400">
        <v>4290</v>
      </c>
      <c r="L400">
        <v>4860</v>
      </c>
      <c r="M400">
        <v>10140</v>
      </c>
      <c r="N400">
        <v>10140</v>
      </c>
      <c r="O400">
        <v>9360</v>
      </c>
      <c r="P400">
        <v>0.72413793103448276</v>
      </c>
      <c r="Q400">
        <v>0.72413793103448276</v>
      </c>
      <c r="R400">
        <v>0.82758620689655171</v>
      </c>
      <c r="S400">
        <v>10862.068965517241</v>
      </c>
      <c r="T400">
        <v>10862.068965517241</v>
      </c>
      <c r="U400">
        <v>12413.793103448275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9</v>
      </c>
      <c r="AC400">
        <v>10</v>
      </c>
      <c r="AD400">
        <v>11</v>
      </c>
      <c r="AE400">
        <v>0</v>
      </c>
      <c r="AF400">
        <v>0</v>
      </c>
      <c r="AG400">
        <v>0</v>
      </c>
      <c r="AH400">
        <v>0</v>
      </c>
      <c r="AI400">
        <v>0</v>
      </c>
    </row>
    <row r="401" spans="1:35" x14ac:dyDescent="0.35">
      <c r="A401" t="s">
        <v>231</v>
      </c>
      <c r="B401" t="s">
        <v>67</v>
      </c>
      <c r="C401">
        <v>3361</v>
      </c>
      <c r="D401">
        <v>30</v>
      </c>
      <c r="E401">
        <v>26</v>
      </c>
      <c r="F401">
        <v>27</v>
      </c>
      <c r="G401">
        <v>0</v>
      </c>
      <c r="H401">
        <v>0</v>
      </c>
      <c r="I401">
        <v>0</v>
      </c>
      <c r="J401">
        <v>5850</v>
      </c>
      <c r="K401">
        <v>5070</v>
      </c>
      <c r="L401">
        <v>4860</v>
      </c>
      <c r="M401">
        <v>10140</v>
      </c>
      <c r="N401">
        <v>10140</v>
      </c>
      <c r="O401">
        <v>9360</v>
      </c>
      <c r="P401">
        <v>0.17857142857142858</v>
      </c>
      <c r="Q401">
        <v>0.25</v>
      </c>
      <c r="R401">
        <v>0.8928571428571429</v>
      </c>
      <c r="S401">
        <v>2817.8571428571431</v>
      </c>
      <c r="T401">
        <v>3945</v>
      </c>
      <c r="U401">
        <v>14089.285714285716</v>
      </c>
      <c r="V401">
        <v>8</v>
      </c>
      <c r="W401">
        <v>0</v>
      </c>
      <c r="X401">
        <v>1</v>
      </c>
      <c r="Y401">
        <v>0</v>
      </c>
      <c r="Z401">
        <v>0</v>
      </c>
      <c r="AA401">
        <v>0</v>
      </c>
      <c r="AB401">
        <v>8</v>
      </c>
      <c r="AC401">
        <v>8</v>
      </c>
      <c r="AD401">
        <v>8</v>
      </c>
      <c r="AE401">
        <v>0</v>
      </c>
      <c r="AF401">
        <v>11</v>
      </c>
      <c r="AG401">
        <v>11</v>
      </c>
      <c r="AH401">
        <v>10</v>
      </c>
      <c r="AI401">
        <v>0</v>
      </c>
    </row>
    <row r="402" spans="1:35" x14ac:dyDescent="0.35">
      <c r="A402" t="s">
        <v>232</v>
      </c>
      <c r="B402" t="s">
        <v>67</v>
      </c>
      <c r="C402">
        <v>3363</v>
      </c>
      <c r="D402">
        <v>25</v>
      </c>
      <c r="E402">
        <v>18</v>
      </c>
      <c r="F402">
        <v>19</v>
      </c>
      <c r="G402">
        <v>0</v>
      </c>
      <c r="H402">
        <v>0</v>
      </c>
      <c r="I402">
        <v>0</v>
      </c>
      <c r="J402">
        <v>4875</v>
      </c>
      <c r="K402">
        <v>3510</v>
      </c>
      <c r="L402">
        <v>3420</v>
      </c>
      <c r="M402">
        <v>10140</v>
      </c>
      <c r="N402">
        <v>10140</v>
      </c>
      <c r="O402">
        <v>9360</v>
      </c>
      <c r="P402">
        <v>4.1666666666666664E-2</v>
      </c>
      <c r="Q402">
        <v>8.3333333333333329E-2</v>
      </c>
      <c r="R402">
        <v>0.33333333333333331</v>
      </c>
      <c r="S402">
        <v>491.875</v>
      </c>
      <c r="T402">
        <v>983.75</v>
      </c>
      <c r="U402">
        <v>3935</v>
      </c>
      <c r="V402">
        <v>5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6</v>
      </c>
      <c r="AC402">
        <v>0</v>
      </c>
      <c r="AD402">
        <v>7</v>
      </c>
      <c r="AE402">
        <v>0</v>
      </c>
      <c r="AF402">
        <v>0</v>
      </c>
      <c r="AG402">
        <v>0</v>
      </c>
      <c r="AH402">
        <v>0</v>
      </c>
      <c r="AI402">
        <v>0</v>
      </c>
    </row>
    <row r="403" spans="1:35" x14ac:dyDescent="0.35">
      <c r="A403" t="s">
        <v>233</v>
      </c>
      <c r="B403" t="s">
        <v>64</v>
      </c>
      <c r="C403">
        <v>3366</v>
      </c>
      <c r="D403">
        <v>17</v>
      </c>
      <c r="E403">
        <v>18</v>
      </c>
      <c r="F403">
        <v>20</v>
      </c>
      <c r="G403">
        <v>0</v>
      </c>
      <c r="H403">
        <v>0</v>
      </c>
      <c r="I403">
        <v>0</v>
      </c>
      <c r="J403">
        <v>3315</v>
      </c>
      <c r="K403">
        <v>3510</v>
      </c>
      <c r="L403">
        <v>3600</v>
      </c>
      <c r="M403">
        <v>10140</v>
      </c>
      <c r="N403">
        <v>10140</v>
      </c>
      <c r="O403">
        <v>9360</v>
      </c>
      <c r="P403">
        <v>0.9375</v>
      </c>
      <c r="Q403">
        <v>1</v>
      </c>
      <c r="R403">
        <v>1</v>
      </c>
      <c r="S403">
        <v>9773.4375</v>
      </c>
      <c r="T403">
        <v>10425</v>
      </c>
      <c r="U403">
        <v>10425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</row>
    <row r="404" spans="1:35" x14ac:dyDescent="0.35">
      <c r="A404" t="s">
        <v>234</v>
      </c>
      <c r="B404" t="s">
        <v>67</v>
      </c>
      <c r="C404">
        <v>3367</v>
      </c>
      <c r="D404">
        <v>26</v>
      </c>
      <c r="E404">
        <v>26</v>
      </c>
      <c r="F404">
        <v>26</v>
      </c>
      <c r="G404">
        <v>0</v>
      </c>
      <c r="H404">
        <v>0</v>
      </c>
      <c r="I404">
        <v>0</v>
      </c>
      <c r="J404">
        <v>5070</v>
      </c>
      <c r="K404">
        <v>5070</v>
      </c>
      <c r="L404">
        <v>4680</v>
      </c>
      <c r="M404">
        <v>10140</v>
      </c>
      <c r="N404">
        <v>10140</v>
      </c>
      <c r="O404">
        <v>9360</v>
      </c>
      <c r="P404">
        <v>0.28000000000000003</v>
      </c>
      <c r="Q404">
        <v>0.68</v>
      </c>
      <c r="R404">
        <v>0.84</v>
      </c>
      <c r="S404">
        <v>4149.6000000000004</v>
      </c>
      <c r="T404">
        <v>10077.6</v>
      </c>
      <c r="U404">
        <v>12448.8</v>
      </c>
      <c r="V404">
        <v>5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2</v>
      </c>
      <c r="AC404">
        <v>4</v>
      </c>
      <c r="AD404">
        <v>5</v>
      </c>
      <c r="AE404">
        <v>0</v>
      </c>
      <c r="AF404">
        <v>16</v>
      </c>
      <c r="AG404">
        <v>16</v>
      </c>
      <c r="AH404">
        <v>15</v>
      </c>
      <c r="AI404">
        <v>0</v>
      </c>
    </row>
    <row r="405" spans="1:35" x14ac:dyDescent="0.35">
      <c r="A405" t="s">
        <v>235</v>
      </c>
      <c r="B405" t="s">
        <v>67</v>
      </c>
      <c r="C405">
        <v>3372</v>
      </c>
      <c r="D405">
        <v>52</v>
      </c>
      <c r="E405">
        <v>61</v>
      </c>
      <c r="F405">
        <v>63</v>
      </c>
      <c r="G405">
        <v>0</v>
      </c>
      <c r="H405">
        <v>0</v>
      </c>
      <c r="I405">
        <v>0</v>
      </c>
      <c r="J405">
        <v>10140</v>
      </c>
      <c r="K405">
        <v>11895</v>
      </c>
      <c r="L405">
        <v>11340</v>
      </c>
      <c r="M405">
        <v>25350</v>
      </c>
      <c r="N405">
        <v>25350</v>
      </c>
      <c r="O405">
        <v>23400</v>
      </c>
      <c r="P405">
        <v>8.3333333333333329E-2</v>
      </c>
      <c r="Q405">
        <v>0.29166666666666669</v>
      </c>
      <c r="R405">
        <v>0.72916666666666663</v>
      </c>
      <c r="S405">
        <v>2781.25</v>
      </c>
      <c r="T405">
        <v>9734.375</v>
      </c>
      <c r="U405">
        <v>24335.9375</v>
      </c>
      <c r="V405">
        <v>15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12</v>
      </c>
      <c r="AC405">
        <v>11</v>
      </c>
      <c r="AD405">
        <v>15</v>
      </c>
      <c r="AE405">
        <v>0</v>
      </c>
      <c r="AF405">
        <v>2</v>
      </c>
      <c r="AG405">
        <v>17</v>
      </c>
      <c r="AH405">
        <v>15</v>
      </c>
      <c r="AI405">
        <v>0</v>
      </c>
    </row>
    <row r="406" spans="1:35" x14ac:dyDescent="0.35">
      <c r="A406" t="s">
        <v>236</v>
      </c>
      <c r="B406" t="s">
        <v>67</v>
      </c>
      <c r="C406">
        <v>3377</v>
      </c>
      <c r="D406">
        <v>19</v>
      </c>
      <c r="E406">
        <v>13</v>
      </c>
      <c r="F406">
        <v>17</v>
      </c>
      <c r="G406">
        <v>0</v>
      </c>
      <c r="H406">
        <v>0</v>
      </c>
      <c r="I406">
        <v>0</v>
      </c>
      <c r="J406">
        <v>3705</v>
      </c>
      <c r="K406">
        <v>2535</v>
      </c>
      <c r="L406">
        <v>3060</v>
      </c>
      <c r="M406">
        <v>11700</v>
      </c>
      <c r="N406">
        <v>11700</v>
      </c>
      <c r="O406">
        <v>10800</v>
      </c>
      <c r="P406">
        <v>0.47368421052631576</v>
      </c>
      <c r="Q406">
        <v>0.57894736842105265</v>
      </c>
      <c r="R406">
        <v>0.57894736842105265</v>
      </c>
      <c r="S406">
        <v>4405.2631578947367</v>
      </c>
      <c r="T406">
        <v>5384.21052631579</v>
      </c>
      <c r="U406">
        <v>5384.21052631579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8</v>
      </c>
      <c r="AC406">
        <v>7</v>
      </c>
      <c r="AD406">
        <v>8</v>
      </c>
      <c r="AE406">
        <v>0</v>
      </c>
      <c r="AF406">
        <v>0</v>
      </c>
      <c r="AG406">
        <v>0</v>
      </c>
      <c r="AH406">
        <v>0</v>
      </c>
      <c r="AI406">
        <v>0</v>
      </c>
    </row>
    <row r="407" spans="1:35" x14ac:dyDescent="0.35">
      <c r="A407" t="s">
        <v>237</v>
      </c>
      <c r="B407" t="s">
        <v>67</v>
      </c>
      <c r="C407">
        <v>3386</v>
      </c>
      <c r="D407">
        <v>39</v>
      </c>
      <c r="E407">
        <v>23</v>
      </c>
      <c r="F407">
        <v>25</v>
      </c>
      <c r="G407">
        <v>0</v>
      </c>
      <c r="H407">
        <v>0</v>
      </c>
      <c r="I407">
        <v>0</v>
      </c>
      <c r="J407">
        <v>7605</v>
      </c>
      <c r="K407">
        <v>4485</v>
      </c>
      <c r="L407">
        <v>4500</v>
      </c>
      <c r="M407">
        <v>10140</v>
      </c>
      <c r="N407">
        <v>10140</v>
      </c>
      <c r="O407">
        <v>9360</v>
      </c>
      <c r="P407">
        <v>0.10256410256410256</v>
      </c>
      <c r="Q407">
        <v>0.38461538461538464</v>
      </c>
      <c r="R407">
        <v>0.84615384615384615</v>
      </c>
      <c r="S407">
        <v>1701.5384615384614</v>
      </c>
      <c r="T407">
        <v>6380.7692307692314</v>
      </c>
      <c r="U407">
        <v>14037.692307692307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15</v>
      </c>
      <c r="AC407">
        <v>4</v>
      </c>
      <c r="AD407">
        <v>5</v>
      </c>
      <c r="AE407">
        <v>0</v>
      </c>
      <c r="AF407">
        <v>3</v>
      </c>
      <c r="AG407">
        <v>6</v>
      </c>
      <c r="AH407">
        <v>4</v>
      </c>
      <c r="AI407">
        <v>0</v>
      </c>
    </row>
    <row r="408" spans="1:35" x14ac:dyDescent="0.35">
      <c r="A408" t="s">
        <v>238</v>
      </c>
      <c r="B408" t="s">
        <v>67</v>
      </c>
      <c r="C408">
        <v>3406</v>
      </c>
      <c r="D408">
        <v>26</v>
      </c>
      <c r="E408">
        <v>22</v>
      </c>
      <c r="F408">
        <v>22</v>
      </c>
      <c r="G408">
        <v>0</v>
      </c>
      <c r="H408">
        <v>0</v>
      </c>
      <c r="I408">
        <v>0</v>
      </c>
      <c r="J408">
        <v>5070</v>
      </c>
      <c r="K408">
        <v>4290</v>
      </c>
      <c r="L408">
        <v>3960</v>
      </c>
      <c r="M408">
        <v>10140</v>
      </c>
      <c r="N408">
        <v>10140</v>
      </c>
      <c r="O408">
        <v>9360</v>
      </c>
      <c r="P408">
        <v>0</v>
      </c>
      <c r="Q408">
        <v>0.05</v>
      </c>
      <c r="R408">
        <v>0.8</v>
      </c>
      <c r="S408">
        <v>0</v>
      </c>
      <c r="T408">
        <v>666</v>
      </c>
      <c r="U408">
        <v>10656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5</v>
      </c>
      <c r="AC408">
        <v>19</v>
      </c>
      <c r="AD408">
        <v>23</v>
      </c>
      <c r="AE408">
        <v>0</v>
      </c>
      <c r="AF408">
        <v>0</v>
      </c>
      <c r="AG408">
        <v>0</v>
      </c>
      <c r="AH408">
        <v>0</v>
      </c>
      <c r="AI408">
        <v>0</v>
      </c>
    </row>
    <row r="409" spans="1:35" x14ac:dyDescent="0.35">
      <c r="A409" t="s">
        <v>239</v>
      </c>
      <c r="B409" t="s">
        <v>67</v>
      </c>
      <c r="C409">
        <v>3411</v>
      </c>
      <c r="D409">
        <v>50</v>
      </c>
      <c r="E409">
        <v>31</v>
      </c>
      <c r="F409">
        <v>33</v>
      </c>
      <c r="G409">
        <v>0</v>
      </c>
      <c r="H409">
        <v>0</v>
      </c>
      <c r="I409">
        <v>0</v>
      </c>
      <c r="J409">
        <v>9750</v>
      </c>
      <c r="K409">
        <v>6045</v>
      </c>
      <c r="L409">
        <v>5940</v>
      </c>
      <c r="M409">
        <v>10140</v>
      </c>
      <c r="N409">
        <v>10140</v>
      </c>
      <c r="O409">
        <v>9360</v>
      </c>
      <c r="P409">
        <v>0.52500000000000002</v>
      </c>
      <c r="Q409">
        <v>0.95</v>
      </c>
      <c r="R409">
        <v>0.97499999999999998</v>
      </c>
      <c r="S409">
        <v>11410.875</v>
      </c>
      <c r="T409">
        <v>20648.25</v>
      </c>
      <c r="U409">
        <v>21191.625</v>
      </c>
      <c r="V409">
        <v>13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28</v>
      </c>
      <c r="AC409">
        <v>21</v>
      </c>
      <c r="AD409">
        <v>24</v>
      </c>
      <c r="AE409">
        <v>0</v>
      </c>
      <c r="AF409">
        <v>5</v>
      </c>
      <c r="AG409">
        <v>3</v>
      </c>
      <c r="AH409">
        <v>3</v>
      </c>
      <c r="AI409">
        <v>0</v>
      </c>
    </row>
    <row r="410" spans="1:35" x14ac:dyDescent="0.35">
      <c r="A410" t="s">
        <v>240</v>
      </c>
      <c r="B410" t="s">
        <v>64</v>
      </c>
      <c r="C410">
        <v>3412</v>
      </c>
      <c r="D410">
        <v>59</v>
      </c>
      <c r="E410">
        <v>60</v>
      </c>
      <c r="F410">
        <v>60</v>
      </c>
      <c r="G410">
        <v>0</v>
      </c>
      <c r="H410">
        <v>0</v>
      </c>
      <c r="I410">
        <v>0</v>
      </c>
      <c r="J410">
        <v>11505</v>
      </c>
      <c r="K410">
        <v>11700</v>
      </c>
      <c r="L410">
        <v>10800</v>
      </c>
      <c r="M410">
        <v>15210</v>
      </c>
      <c r="N410">
        <v>15210</v>
      </c>
      <c r="O410">
        <v>14040</v>
      </c>
      <c r="P410">
        <v>0.61016949152542377</v>
      </c>
      <c r="Q410">
        <v>0.71186440677966101</v>
      </c>
      <c r="R410">
        <v>0.81355932203389836</v>
      </c>
      <c r="S410">
        <v>20748.813559322036</v>
      </c>
      <c r="T410">
        <v>24206.949152542373</v>
      </c>
      <c r="U410">
        <v>27665.084745762713</v>
      </c>
      <c r="V410">
        <v>21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18</v>
      </c>
      <c r="AC410">
        <v>52</v>
      </c>
      <c r="AD410">
        <v>21</v>
      </c>
      <c r="AE410">
        <v>0</v>
      </c>
      <c r="AF410">
        <v>0</v>
      </c>
      <c r="AG410">
        <v>0</v>
      </c>
      <c r="AH410">
        <v>0</v>
      </c>
      <c r="AI410">
        <v>0</v>
      </c>
    </row>
    <row r="411" spans="1:35" x14ac:dyDescent="0.35">
      <c r="A411" t="s">
        <v>241</v>
      </c>
      <c r="B411" t="s">
        <v>67</v>
      </c>
      <c r="C411">
        <v>3413</v>
      </c>
      <c r="D411">
        <v>20</v>
      </c>
      <c r="E411">
        <v>16</v>
      </c>
      <c r="F411">
        <v>16</v>
      </c>
      <c r="G411">
        <v>0</v>
      </c>
      <c r="H411">
        <v>0</v>
      </c>
      <c r="I411">
        <v>0</v>
      </c>
      <c r="J411">
        <v>3900</v>
      </c>
      <c r="K411">
        <v>3120</v>
      </c>
      <c r="L411">
        <v>2880</v>
      </c>
      <c r="M411">
        <v>10140</v>
      </c>
      <c r="N411">
        <v>10140</v>
      </c>
      <c r="O411">
        <v>9360</v>
      </c>
      <c r="P411">
        <v>4.7619047619047616E-2</v>
      </c>
      <c r="Q411">
        <v>9.5238095238095233E-2</v>
      </c>
      <c r="R411">
        <v>0.2857142857142857</v>
      </c>
      <c r="S411">
        <v>471.42857142857139</v>
      </c>
      <c r="T411">
        <v>942.85714285714278</v>
      </c>
      <c r="U411">
        <v>2828.5714285714284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10</v>
      </c>
      <c r="AC411">
        <v>5</v>
      </c>
      <c r="AD411">
        <v>6</v>
      </c>
      <c r="AE411">
        <v>0</v>
      </c>
      <c r="AF411">
        <v>0</v>
      </c>
      <c r="AG411">
        <v>0</v>
      </c>
      <c r="AH411">
        <v>0</v>
      </c>
      <c r="AI411">
        <v>0</v>
      </c>
    </row>
    <row r="412" spans="1:35" x14ac:dyDescent="0.35">
      <c r="A412" t="s">
        <v>242</v>
      </c>
      <c r="B412" t="s">
        <v>67</v>
      </c>
      <c r="C412">
        <v>3428</v>
      </c>
      <c r="D412">
        <v>28</v>
      </c>
      <c r="E412">
        <v>35</v>
      </c>
      <c r="F412">
        <v>36</v>
      </c>
      <c r="G412">
        <v>0</v>
      </c>
      <c r="H412">
        <v>0</v>
      </c>
      <c r="I412">
        <v>0</v>
      </c>
      <c r="J412">
        <v>5460</v>
      </c>
      <c r="K412">
        <v>6825</v>
      </c>
      <c r="L412">
        <v>6480</v>
      </c>
      <c r="M412">
        <v>10140</v>
      </c>
      <c r="N412">
        <v>10140</v>
      </c>
      <c r="O412">
        <v>9360</v>
      </c>
      <c r="P412">
        <v>0.14814814814814814</v>
      </c>
      <c r="Q412">
        <v>0.22222222222222221</v>
      </c>
      <c r="R412">
        <v>0.33333333333333331</v>
      </c>
      <c r="S412">
        <v>2780</v>
      </c>
      <c r="T412">
        <v>4170</v>
      </c>
      <c r="U412">
        <v>6255</v>
      </c>
      <c r="V412">
        <v>5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16</v>
      </c>
      <c r="AC412">
        <v>13</v>
      </c>
      <c r="AD412">
        <v>9</v>
      </c>
      <c r="AE412">
        <v>0</v>
      </c>
      <c r="AF412">
        <v>0</v>
      </c>
      <c r="AG412">
        <v>9</v>
      </c>
      <c r="AH412">
        <v>10.333333333333334</v>
      </c>
      <c r="AI412">
        <v>0</v>
      </c>
    </row>
    <row r="413" spans="1:35" x14ac:dyDescent="0.35">
      <c r="A413" t="s">
        <v>243</v>
      </c>
      <c r="B413" t="s">
        <v>67</v>
      </c>
      <c r="C413">
        <v>3431</v>
      </c>
      <c r="D413">
        <v>46</v>
      </c>
      <c r="E413">
        <v>41</v>
      </c>
      <c r="F413">
        <v>41</v>
      </c>
      <c r="G413">
        <v>0</v>
      </c>
      <c r="H413">
        <v>0</v>
      </c>
      <c r="I413">
        <v>0</v>
      </c>
      <c r="J413">
        <v>8970</v>
      </c>
      <c r="K413">
        <v>7995</v>
      </c>
      <c r="L413">
        <v>7380</v>
      </c>
      <c r="M413">
        <v>10140</v>
      </c>
      <c r="N413">
        <v>10140</v>
      </c>
      <c r="O413">
        <v>9360</v>
      </c>
      <c r="P413">
        <v>0.17241379310344829</v>
      </c>
      <c r="Q413">
        <v>0.2413793103448276</v>
      </c>
      <c r="R413">
        <v>0.2413793103448276</v>
      </c>
      <c r="S413">
        <v>4197.4137931034484</v>
      </c>
      <c r="T413">
        <v>5876.3793103448279</v>
      </c>
      <c r="U413">
        <v>5876.3793103448279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48</v>
      </c>
      <c r="AC413">
        <v>4</v>
      </c>
      <c r="AD413">
        <v>41</v>
      </c>
      <c r="AE413">
        <v>0</v>
      </c>
      <c r="AF413">
        <v>0</v>
      </c>
      <c r="AG413">
        <v>12</v>
      </c>
      <c r="AH413">
        <v>12</v>
      </c>
      <c r="AI413">
        <v>0</v>
      </c>
    </row>
    <row r="414" spans="1:35" x14ac:dyDescent="0.35">
      <c r="A414" t="s">
        <v>244</v>
      </c>
      <c r="B414" t="s">
        <v>67</v>
      </c>
      <c r="C414">
        <v>3432</v>
      </c>
      <c r="D414">
        <v>113</v>
      </c>
      <c r="E414">
        <v>49</v>
      </c>
      <c r="F414">
        <v>70</v>
      </c>
      <c r="G414">
        <v>0</v>
      </c>
      <c r="H414">
        <v>0</v>
      </c>
      <c r="I414">
        <v>0</v>
      </c>
      <c r="J414">
        <v>22035</v>
      </c>
      <c r="K414">
        <v>9555</v>
      </c>
      <c r="L414">
        <v>12600</v>
      </c>
      <c r="M414">
        <v>23400</v>
      </c>
      <c r="N414">
        <v>23400</v>
      </c>
      <c r="O414">
        <v>21600</v>
      </c>
      <c r="P414">
        <v>0.18072289156626506</v>
      </c>
      <c r="Q414">
        <v>0.80722891566265065</v>
      </c>
      <c r="R414">
        <v>0.93975903614457834</v>
      </c>
      <c r="S414">
        <v>7986.1445783132531</v>
      </c>
      <c r="T414">
        <v>35671.445783132534</v>
      </c>
      <c r="U414">
        <v>41527.951807228914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24</v>
      </c>
      <c r="AC414">
        <v>7</v>
      </c>
      <c r="AD414">
        <v>11</v>
      </c>
      <c r="AE414">
        <v>0</v>
      </c>
      <c r="AF414">
        <v>0</v>
      </c>
      <c r="AG414">
        <v>0</v>
      </c>
      <c r="AH414">
        <v>4</v>
      </c>
      <c r="AI414">
        <v>0</v>
      </c>
    </row>
    <row r="415" spans="1:35" x14ac:dyDescent="0.35">
      <c r="A415" t="s">
        <v>245</v>
      </c>
      <c r="B415" t="s">
        <v>64</v>
      </c>
      <c r="C415">
        <v>3433</v>
      </c>
      <c r="D415">
        <v>63</v>
      </c>
      <c r="E415">
        <v>43</v>
      </c>
      <c r="F415">
        <v>41</v>
      </c>
      <c r="G415">
        <v>0</v>
      </c>
      <c r="H415">
        <v>0</v>
      </c>
      <c r="I415">
        <v>0</v>
      </c>
      <c r="J415">
        <v>12285</v>
      </c>
      <c r="K415">
        <v>8385</v>
      </c>
      <c r="L415">
        <v>7380</v>
      </c>
      <c r="M415">
        <v>39130.000000000007</v>
      </c>
      <c r="N415">
        <v>39130.000000000007</v>
      </c>
      <c r="O415">
        <v>36120.000000000007</v>
      </c>
      <c r="P415">
        <v>0.41509433962264153</v>
      </c>
      <c r="Q415">
        <v>0.49056603773584906</v>
      </c>
      <c r="R415">
        <v>0.75471698113207553</v>
      </c>
      <c r="S415">
        <v>11643.396226415094</v>
      </c>
      <c r="T415">
        <v>13760.377358490567</v>
      </c>
      <c r="U415">
        <v>21169.811320754718</v>
      </c>
      <c r="V415">
        <v>0</v>
      </c>
      <c r="W415">
        <v>9</v>
      </c>
      <c r="X415">
        <v>0</v>
      </c>
      <c r="Y415">
        <v>0</v>
      </c>
      <c r="Z415">
        <v>0</v>
      </c>
      <c r="AA415">
        <v>0</v>
      </c>
      <c r="AB415">
        <v>18</v>
      </c>
      <c r="AC415">
        <v>25</v>
      </c>
      <c r="AD415">
        <v>26</v>
      </c>
      <c r="AE415">
        <v>0</v>
      </c>
      <c r="AF415">
        <v>0</v>
      </c>
      <c r="AG415">
        <v>0</v>
      </c>
      <c r="AH415">
        <v>0</v>
      </c>
      <c r="AI415">
        <v>0</v>
      </c>
    </row>
    <row r="416" spans="1:35" x14ac:dyDescent="0.35">
      <c r="A416" t="s">
        <v>246</v>
      </c>
      <c r="B416" t="s">
        <v>67</v>
      </c>
      <c r="C416">
        <v>3436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11700</v>
      </c>
      <c r="N416">
        <v>11700</v>
      </c>
      <c r="O416">
        <v>10800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</row>
    <row r="417" spans="1:35" x14ac:dyDescent="0.35">
      <c r="A417" t="s">
        <v>247</v>
      </c>
      <c r="B417" t="s">
        <v>64</v>
      </c>
      <c r="C417">
        <v>5201</v>
      </c>
      <c r="D417">
        <v>51</v>
      </c>
      <c r="E417">
        <v>50</v>
      </c>
      <c r="F417">
        <v>49</v>
      </c>
      <c r="G417">
        <v>0</v>
      </c>
      <c r="H417">
        <v>0</v>
      </c>
      <c r="I417">
        <v>0</v>
      </c>
      <c r="J417">
        <v>9945</v>
      </c>
      <c r="K417">
        <v>9750</v>
      </c>
      <c r="L417">
        <v>8820</v>
      </c>
      <c r="M417">
        <v>10140</v>
      </c>
      <c r="N417">
        <v>10140</v>
      </c>
      <c r="O417">
        <v>9360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</row>
    <row r="418" spans="1:35" x14ac:dyDescent="0.35">
      <c r="A418" t="s">
        <v>248</v>
      </c>
      <c r="B418" t="s">
        <v>67</v>
      </c>
      <c r="C418">
        <v>5203</v>
      </c>
      <c r="D418">
        <v>52</v>
      </c>
      <c r="E418">
        <v>52</v>
      </c>
      <c r="F418">
        <v>51</v>
      </c>
      <c r="G418">
        <v>0</v>
      </c>
      <c r="H418">
        <v>0</v>
      </c>
      <c r="I418">
        <v>0</v>
      </c>
      <c r="J418">
        <v>10140</v>
      </c>
      <c r="K418">
        <v>10140</v>
      </c>
      <c r="L418">
        <v>9180</v>
      </c>
      <c r="M418">
        <v>20280</v>
      </c>
      <c r="N418">
        <v>20280</v>
      </c>
      <c r="O418">
        <v>18720</v>
      </c>
      <c r="P418">
        <v>0</v>
      </c>
      <c r="Q418">
        <v>2.0833333333333332E-2</v>
      </c>
      <c r="R418">
        <v>6.25E-2</v>
      </c>
      <c r="S418">
        <v>0</v>
      </c>
      <c r="T418">
        <v>613.75</v>
      </c>
      <c r="U418">
        <v>1841.25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1</v>
      </c>
      <c r="AD418">
        <v>1</v>
      </c>
      <c r="AE418">
        <v>0</v>
      </c>
      <c r="AF418">
        <v>40</v>
      </c>
      <c r="AG418">
        <v>42</v>
      </c>
      <c r="AH418">
        <v>45</v>
      </c>
      <c r="AI418">
        <v>0</v>
      </c>
    </row>
    <row r="419" spans="1:35" x14ac:dyDescent="0.35">
      <c r="A419" t="s">
        <v>249</v>
      </c>
      <c r="B419" t="s">
        <v>64</v>
      </c>
      <c r="C419">
        <v>2162</v>
      </c>
      <c r="D419">
        <v>35</v>
      </c>
      <c r="E419">
        <v>32</v>
      </c>
      <c r="F419">
        <v>39</v>
      </c>
      <c r="G419">
        <v>0</v>
      </c>
      <c r="H419">
        <v>0</v>
      </c>
      <c r="I419">
        <v>0</v>
      </c>
      <c r="J419">
        <v>6825</v>
      </c>
      <c r="K419">
        <v>6240</v>
      </c>
      <c r="L419">
        <v>7020</v>
      </c>
      <c r="M419">
        <v>25350</v>
      </c>
      <c r="N419">
        <v>25350</v>
      </c>
      <c r="O419">
        <v>23400</v>
      </c>
      <c r="P419">
        <v>0.26315789473684209</v>
      </c>
      <c r="Q419">
        <v>0.42105263157894735</v>
      </c>
      <c r="R419">
        <v>0.94736842105263153</v>
      </c>
      <c r="S419">
        <v>5285.5263157894733</v>
      </c>
      <c r="T419">
        <v>8456.8421052631566</v>
      </c>
      <c r="U419">
        <v>19027.894736842103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9</v>
      </c>
      <c r="AC419">
        <v>15</v>
      </c>
      <c r="AD419">
        <v>8</v>
      </c>
      <c r="AE419">
        <v>0</v>
      </c>
      <c r="AF419">
        <v>0</v>
      </c>
      <c r="AG419">
        <v>5</v>
      </c>
      <c r="AH419">
        <v>4</v>
      </c>
      <c r="AI419">
        <v>0</v>
      </c>
    </row>
    <row r="420" spans="1:35" x14ac:dyDescent="0.35">
      <c r="A420" t="s">
        <v>250</v>
      </c>
      <c r="B420" t="s">
        <v>64</v>
      </c>
      <c r="C420">
        <v>5205</v>
      </c>
      <c r="D420">
        <v>29</v>
      </c>
      <c r="E420">
        <v>30</v>
      </c>
      <c r="F420">
        <v>31</v>
      </c>
      <c r="G420">
        <v>0</v>
      </c>
      <c r="H420">
        <v>0</v>
      </c>
      <c r="I420">
        <v>0</v>
      </c>
      <c r="J420">
        <v>5655</v>
      </c>
      <c r="K420">
        <v>5850</v>
      </c>
      <c r="L420">
        <v>5580</v>
      </c>
      <c r="M420">
        <v>10140</v>
      </c>
      <c r="N420">
        <v>10140</v>
      </c>
      <c r="O420">
        <v>9360</v>
      </c>
      <c r="P420">
        <v>0</v>
      </c>
      <c r="Q420">
        <v>3.4482758620689655E-2</v>
      </c>
      <c r="R420">
        <v>0.10344827586206896</v>
      </c>
      <c r="S420">
        <v>0</v>
      </c>
      <c r="T420">
        <v>589.13793103448279</v>
      </c>
      <c r="U420">
        <v>1767.4137931034481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14</v>
      </c>
      <c r="AG420">
        <v>15</v>
      </c>
      <c r="AH420">
        <v>15</v>
      </c>
      <c r="AI420">
        <v>0</v>
      </c>
    </row>
    <row r="421" spans="1:35" x14ac:dyDescent="0.35">
      <c r="A421" t="s">
        <v>251</v>
      </c>
      <c r="B421" t="s">
        <v>67</v>
      </c>
      <c r="C421">
        <v>4019</v>
      </c>
      <c r="D421">
        <v>100</v>
      </c>
      <c r="E421">
        <v>66</v>
      </c>
      <c r="F421">
        <v>96</v>
      </c>
      <c r="G421">
        <v>0</v>
      </c>
      <c r="H421">
        <v>0</v>
      </c>
      <c r="I421">
        <v>0</v>
      </c>
      <c r="J421">
        <v>19500</v>
      </c>
      <c r="K421">
        <v>12870</v>
      </c>
      <c r="L421">
        <v>17280</v>
      </c>
      <c r="M421">
        <v>20280</v>
      </c>
      <c r="N421">
        <v>20280</v>
      </c>
      <c r="O421">
        <v>18720</v>
      </c>
      <c r="P421">
        <v>0</v>
      </c>
      <c r="Q421">
        <v>2.3809523809523808E-2</v>
      </c>
      <c r="R421">
        <v>0.61904761904761907</v>
      </c>
      <c r="S421">
        <v>0</v>
      </c>
      <c r="T421">
        <v>1182.1428571428571</v>
      </c>
      <c r="U421">
        <v>30735.714285714286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13</v>
      </c>
      <c r="AC421">
        <v>20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</row>
    <row r="422" spans="1:35" x14ac:dyDescent="0.35">
      <c r="A422" t="s">
        <v>253</v>
      </c>
      <c r="B422" t="s">
        <v>64</v>
      </c>
      <c r="C422">
        <v>2075</v>
      </c>
      <c r="D422">
        <v>52</v>
      </c>
      <c r="E422">
        <v>31</v>
      </c>
      <c r="F422">
        <v>44</v>
      </c>
      <c r="G422">
        <v>0</v>
      </c>
      <c r="H422">
        <v>0</v>
      </c>
      <c r="I422">
        <v>0</v>
      </c>
      <c r="J422">
        <v>10140</v>
      </c>
      <c r="K422">
        <v>6045</v>
      </c>
      <c r="L422">
        <v>7920</v>
      </c>
      <c r="M422">
        <v>19500</v>
      </c>
      <c r="N422">
        <v>19500</v>
      </c>
      <c r="O422">
        <v>18000</v>
      </c>
      <c r="P422">
        <v>3.7037037037037035E-2</v>
      </c>
      <c r="Q422">
        <v>0.24074074074074073</v>
      </c>
      <c r="R422">
        <v>0.83333333333333337</v>
      </c>
      <c r="S422">
        <v>892.77777777777771</v>
      </c>
      <c r="T422">
        <v>5803.0555555555557</v>
      </c>
      <c r="U422">
        <v>20087.5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</row>
    <row r="423" spans="1:35" x14ac:dyDescent="0.35">
      <c r="A423" t="s">
        <v>254</v>
      </c>
      <c r="B423" t="s">
        <v>67</v>
      </c>
      <c r="C423">
        <v>2191</v>
      </c>
      <c r="D423">
        <v>22</v>
      </c>
      <c r="E423">
        <v>17</v>
      </c>
      <c r="F423">
        <v>26</v>
      </c>
      <c r="G423">
        <v>0</v>
      </c>
      <c r="H423">
        <v>0</v>
      </c>
      <c r="I423">
        <v>0</v>
      </c>
      <c r="J423">
        <v>4290</v>
      </c>
      <c r="K423">
        <v>3315</v>
      </c>
      <c r="L423">
        <v>4680</v>
      </c>
      <c r="M423">
        <v>11700</v>
      </c>
      <c r="N423">
        <v>11700</v>
      </c>
      <c r="O423">
        <v>10800</v>
      </c>
      <c r="P423">
        <v>0.14285714285714285</v>
      </c>
      <c r="Q423">
        <v>0.14285714285714285</v>
      </c>
      <c r="R423">
        <v>0.9285714285714286</v>
      </c>
      <c r="S423">
        <v>1755</v>
      </c>
      <c r="T423">
        <v>1755</v>
      </c>
      <c r="U423">
        <v>11407.5</v>
      </c>
      <c r="V423">
        <v>10</v>
      </c>
      <c r="W423">
        <v>0</v>
      </c>
      <c r="X423">
        <v>8</v>
      </c>
      <c r="Y423">
        <v>8</v>
      </c>
      <c r="Z423">
        <v>0</v>
      </c>
      <c r="AA423">
        <v>0</v>
      </c>
      <c r="AB423">
        <v>9</v>
      </c>
      <c r="AC423">
        <v>7</v>
      </c>
      <c r="AD423">
        <v>21</v>
      </c>
      <c r="AE423">
        <v>0</v>
      </c>
      <c r="AF423">
        <v>5</v>
      </c>
      <c r="AG423">
        <v>1</v>
      </c>
      <c r="AH423">
        <v>4</v>
      </c>
      <c r="AI423">
        <v>0</v>
      </c>
    </row>
    <row r="424" spans="1:35" x14ac:dyDescent="0.35">
      <c r="A424" t="s">
        <v>255</v>
      </c>
      <c r="B424" t="s">
        <v>64</v>
      </c>
      <c r="C424">
        <v>2078</v>
      </c>
      <c r="D424">
        <v>0</v>
      </c>
      <c r="E424">
        <v>13</v>
      </c>
      <c r="F424">
        <v>22</v>
      </c>
      <c r="G424">
        <v>0</v>
      </c>
      <c r="H424">
        <v>0</v>
      </c>
      <c r="I424">
        <v>0</v>
      </c>
      <c r="J424">
        <v>0</v>
      </c>
      <c r="K424">
        <v>2535</v>
      </c>
      <c r="L424">
        <v>3960</v>
      </c>
      <c r="M424">
        <v>0</v>
      </c>
      <c r="N424">
        <v>8190</v>
      </c>
      <c r="O424">
        <v>7560</v>
      </c>
      <c r="P424">
        <v>0</v>
      </c>
      <c r="Q424">
        <v>0</v>
      </c>
      <c r="R424">
        <v>0.23076923076923078</v>
      </c>
      <c r="S424">
        <v>0</v>
      </c>
      <c r="T424">
        <v>0</v>
      </c>
      <c r="U424">
        <v>1498.846153846154</v>
      </c>
      <c r="V424">
        <v>3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1</v>
      </c>
      <c r="AD424">
        <v>4</v>
      </c>
      <c r="AE424">
        <v>0</v>
      </c>
      <c r="AF424">
        <v>0</v>
      </c>
      <c r="AG424">
        <v>1</v>
      </c>
      <c r="AH424">
        <v>2</v>
      </c>
      <c r="AI424">
        <v>0</v>
      </c>
    </row>
    <row r="425" spans="1:35" x14ac:dyDescent="0.35">
      <c r="A425" t="s">
        <v>256</v>
      </c>
      <c r="B425" t="s">
        <v>67</v>
      </c>
      <c r="C425">
        <v>2185</v>
      </c>
      <c r="D425" t="e">
        <v>#N/A</v>
      </c>
      <c r="E425" t="e">
        <v>#N/A</v>
      </c>
      <c r="F425" t="e">
        <v>#N/A</v>
      </c>
      <c r="G425" t="e">
        <v>#N/A</v>
      </c>
      <c r="H425" t="e">
        <v>#N/A</v>
      </c>
      <c r="I425" t="e">
        <v>#N/A</v>
      </c>
      <c r="J425" t="e">
        <v>#N/A</v>
      </c>
      <c r="K425" t="e">
        <v>#N/A</v>
      </c>
      <c r="L425" t="e">
        <v>#N/A</v>
      </c>
      <c r="M425" t="e">
        <v>#N/A</v>
      </c>
      <c r="N425" t="e">
        <v>#N/A</v>
      </c>
      <c r="O425" t="e">
        <v>#N/A</v>
      </c>
      <c r="P425" t="e">
        <v>#N/A</v>
      </c>
      <c r="Q425" t="e">
        <v>#N/A</v>
      </c>
      <c r="R425" t="e">
        <v>#N/A</v>
      </c>
      <c r="S425" t="e">
        <v>#N/A</v>
      </c>
      <c r="T425" t="e">
        <v>#N/A</v>
      </c>
      <c r="U425" t="e">
        <v>#N/A</v>
      </c>
      <c r="V425" t="e">
        <v>#N/A</v>
      </c>
      <c r="W425" t="e">
        <v>#N/A</v>
      </c>
      <c r="X425" t="e">
        <v>#N/A</v>
      </c>
      <c r="Y425" t="e">
        <v>#N/A</v>
      </c>
      <c r="Z425" t="e">
        <v>#N/A</v>
      </c>
      <c r="AA425" t="e">
        <v>#N/A</v>
      </c>
      <c r="AB425" t="e">
        <v>#N/A</v>
      </c>
      <c r="AC425" t="e">
        <v>#N/A</v>
      </c>
      <c r="AD425" t="e">
        <v>#N/A</v>
      </c>
      <c r="AE425" t="e">
        <v>#N/A</v>
      </c>
      <c r="AF425" t="e">
        <v>#N/A</v>
      </c>
      <c r="AG425" t="e">
        <v>#N/A</v>
      </c>
      <c r="AH425" t="e">
        <v>#N/A</v>
      </c>
      <c r="AI425" t="e">
        <v>#N/A</v>
      </c>
    </row>
    <row r="426" spans="1:35" x14ac:dyDescent="0.35">
      <c r="A426" t="s">
        <v>0</v>
      </c>
      <c r="B426" t="s">
        <v>1</v>
      </c>
      <c r="C426" t="s">
        <v>2</v>
      </c>
      <c r="D426" t="s">
        <v>3</v>
      </c>
      <c r="E426" t="s">
        <v>4</v>
      </c>
      <c r="F426" t="s">
        <v>5</v>
      </c>
      <c r="G426" t="s">
        <v>6</v>
      </c>
      <c r="H426" t="s">
        <v>7</v>
      </c>
      <c r="I426" t="s">
        <v>8</v>
      </c>
      <c r="J426" t="s">
        <v>9</v>
      </c>
      <c r="K426" t="s">
        <v>10</v>
      </c>
      <c r="L426" t="s">
        <v>11</v>
      </c>
      <c r="M426" t="s">
        <v>12</v>
      </c>
      <c r="N426" t="s">
        <v>13</v>
      </c>
      <c r="O426" t="s">
        <v>14</v>
      </c>
      <c r="P426" t="s">
        <v>15</v>
      </c>
      <c r="Q426" t="s">
        <v>16</v>
      </c>
      <c r="R426" t="s">
        <v>17</v>
      </c>
      <c r="S426" t="s">
        <v>18</v>
      </c>
      <c r="T426" t="s">
        <v>19</v>
      </c>
      <c r="U426" t="s">
        <v>20</v>
      </c>
      <c r="V426" t="s">
        <v>21</v>
      </c>
      <c r="W426" t="s">
        <v>22</v>
      </c>
      <c r="X426" t="s">
        <v>23</v>
      </c>
      <c r="Y426" t="s">
        <v>24</v>
      </c>
      <c r="Z426" t="s">
        <v>25</v>
      </c>
      <c r="AA426" t="s">
        <v>26</v>
      </c>
      <c r="AB426" t="s">
        <v>27</v>
      </c>
      <c r="AC426" t="s">
        <v>28</v>
      </c>
      <c r="AD426" t="s">
        <v>29</v>
      </c>
      <c r="AE426" t="s">
        <v>30</v>
      </c>
      <c r="AF426" t="s">
        <v>260</v>
      </c>
      <c r="AG426" t="s">
        <v>261</v>
      </c>
    </row>
    <row r="427" spans="1:35" x14ac:dyDescent="0.35">
      <c r="A427" t="b">
        <v>1</v>
      </c>
    </row>
    <row r="428" spans="1:35" x14ac:dyDescent="0.35">
      <c r="A428" t="b">
        <v>1</v>
      </c>
      <c r="B428" t="b">
        <v>1</v>
      </c>
      <c r="C428" t="b">
        <v>1</v>
      </c>
      <c r="D428" t="b">
        <v>1</v>
      </c>
      <c r="E428" t="b">
        <v>1</v>
      </c>
      <c r="F428" t="b">
        <v>1</v>
      </c>
      <c r="G428" t="b">
        <v>1</v>
      </c>
      <c r="H428" t="b">
        <v>1</v>
      </c>
      <c r="I428" t="b">
        <v>1</v>
      </c>
      <c r="J428" t="b">
        <v>1</v>
      </c>
      <c r="K428" t="b">
        <v>1</v>
      </c>
      <c r="L428" t="b">
        <v>1</v>
      </c>
      <c r="M428" t="b">
        <v>1</v>
      </c>
      <c r="N428" t="b">
        <v>1</v>
      </c>
      <c r="O428" t="b">
        <v>1</v>
      </c>
      <c r="P428" t="b">
        <v>1</v>
      </c>
      <c r="Q428" t="b">
        <v>1</v>
      </c>
      <c r="R428" t="b">
        <v>1</v>
      </c>
      <c r="S428" t="b">
        <v>1</v>
      </c>
      <c r="T428" t="b">
        <v>1</v>
      </c>
      <c r="U428" t="b">
        <v>1</v>
      </c>
      <c r="V428" t="b">
        <v>1</v>
      </c>
      <c r="W428" t="b">
        <v>1</v>
      </c>
      <c r="X428" t="b">
        <v>1</v>
      </c>
      <c r="Y428" t="b">
        <v>1</v>
      </c>
      <c r="Z428" t="b">
        <v>1</v>
      </c>
      <c r="AA428" t="b">
        <v>1</v>
      </c>
      <c r="AB428" t="b">
        <v>1</v>
      </c>
      <c r="AC428" t="b">
        <v>1</v>
      </c>
      <c r="AD428" t="b">
        <v>1</v>
      </c>
      <c r="AE428" t="b">
        <v>1</v>
      </c>
    </row>
    <row r="430" spans="1:35" x14ac:dyDescent="0.35">
      <c r="A430" t="s">
        <v>0</v>
      </c>
      <c r="B430" t="s">
        <v>1</v>
      </c>
      <c r="C430" t="s">
        <v>2</v>
      </c>
      <c r="D430" t="s">
        <v>3</v>
      </c>
      <c r="E430" t="s">
        <v>4</v>
      </c>
      <c r="F430" t="s">
        <v>5</v>
      </c>
      <c r="G430" t="s">
        <v>6</v>
      </c>
      <c r="H430" t="s">
        <v>7</v>
      </c>
      <c r="I430" t="s">
        <v>8</v>
      </c>
      <c r="J430" t="s">
        <v>9</v>
      </c>
      <c r="K430" t="s">
        <v>10</v>
      </c>
      <c r="L430" t="s">
        <v>11</v>
      </c>
      <c r="M430" t="s">
        <v>12</v>
      </c>
      <c r="N430" t="s">
        <v>13</v>
      </c>
      <c r="O430" t="s">
        <v>14</v>
      </c>
      <c r="P430" t="s">
        <v>15</v>
      </c>
      <c r="Q430" t="s">
        <v>16</v>
      </c>
      <c r="R430" t="s">
        <v>17</v>
      </c>
      <c r="S430" t="s">
        <v>18</v>
      </c>
      <c r="T430" t="s">
        <v>19</v>
      </c>
      <c r="U430" t="s">
        <v>20</v>
      </c>
      <c r="V430" t="s">
        <v>21</v>
      </c>
      <c r="W430" t="s">
        <v>22</v>
      </c>
      <c r="X430" t="s">
        <v>23</v>
      </c>
      <c r="Y430" t="s">
        <v>24</v>
      </c>
      <c r="Z430" t="s">
        <v>25</v>
      </c>
      <c r="AA430" t="s">
        <v>26</v>
      </c>
      <c r="AB430" t="s">
        <v>27</v>
      </c>
      <c r="AC430" t="s">
        <v>28</v>
      </c>
      <c r="AD430" t="s">
        <v>29</v>
      </c>
      <c r="AE430" t="s">
        <v>30</v>
      </c>
    </row>
    <row r="431" spans="1:35" x14ac:dyDescent="0.35">
      <c r="A431" t="s">
        <v>0</v>
      </c>
      <c r="B431" t="s">
        <v>1</v>
      </c>
      <c r="C431" t="s">
        <v>2</v>
      </c>
      <c r="D431" t="s">
        <v>3</v>
      </c>
      <c r="E431" t="s">
        <v>4</v>
      </c>
      <c r="F431" t="s">
        <v>5</v>
      </c>
      <c r="G431" t="s">
        <v>6</v>
      </c>
      <c r="H431" t="s">
        <v>7</v>
      </c>
      <c r="I431" t="s">
        <v>8</v>
      </c>
      <c r="J431" t="s">
        <v>9</v>
      </c>
      <c r="K431" t="s">
        <v>10</v>
      </c>
      <c r="L431" t="s">
        <v>11</v>
      </c>
      <c r="M431" t="s">
        <v>12</v>
      </c>
      <c r="N431" t="s">
        <v>13</v>
      </c>
      <c r="O431" t="s">
        <v>14</v>
      </c>
      <c r="P431" t="s">
        <v>15</v>
      </c>
      <c r="Q431" t="s">
        <v>16</v>
      </c>
      <c r="R431" t="s">
        <v>17</v>
      </c>
      <c r="S431" t="s">
        <v>18</v>
      </c>
      <c r="T431" t="s">
        <v>19</v>
      </c>
      <c r="U431" t="s">
        <v>20</v>
      </c>
      <c r="V431" t="s">
        <v>21</v>
      </c>
      <c r="W431" t="s">
        <v>22</v>
      </c>
      <c r="X431" t="s">
        <v>23</v>
      </c>
      <c r="Y431" t="s">
        <v>24</v>
      </c>
      <c r="Z431" t="s">
        <v>25</v>
      </c>
      <c r="AA431" t="s">
        <v>26</v>
      </c>
      <c r="AB431" t="s">
        <v>27</v>
      </c>
      <c r="AC431" t="s">
        <v>28</v>
      </c>
      <c r="AD431" t="s">
        <v>29</v>
      </c>
    </row>
    <row r="432" spans="1:35" x14ac:dyDescent="0.35">
      <c r="A432" t="s">
        <v>35</v>
      </c>
      <c r="B432" t="s">
        <v>36</v>
      </c>
      <c r="C432">
        <v>1000</v>
      </c>
      <c r="D432">
        <v>-5</v>
      </c>
      <c r="E432">
        <v>2</v>
      </c>
      <c r="F432">
        <v>-4</v>
      </c>
      <c r="G432">
        <v>0</v>
      </c>
      <c r="H432">
        <v>0</v>
      </c>
      <c r="I432">
        <v>0</v>
      </c>
      <c r="J432">
        <v>-975</v>
      </c>
      <c r="K432">
        <v>390</v>
      </c>
      <c r="L432">
        <v>-720</v>
      </c>
      <c r="M432">
        <v>0</v>
      </c>
      <c r="N432">
        <v>0</v>
      </c>
      <c r="O432">
        <v>0</v>
      </c>
      <c r="P432">
        <v>2.6351658337119485E-2</v>
      </c>
      <c r="Q432">
        <v>0.12312585188550658</v>
      </c>
      <c r="R432">
        <v>0.15356656065424806</v>
      </c>
      <c r="S432">
        <v>988.38482507950903</v>
      </c>
      <c r="T432">
        <v>4955.6428895956378</v>
      </c>
      <c r="U432">
        <v>6074.8977737392097</v>
      </c>
      <c r="V432">
        <v>2</v>
      </c>
      <c r="W432">
        <v>0</v>
      </c>
      <c r="X432">
        <v>0</v>
      </c>
      <c r="Y432">
        <v>-1</v>
      </c>
      <c r="Z432">
        <v>-5142.0670399622177</v>
      </c>
      <c r="AA432">
        <v>0</v>
      </c>
      <c r="AB432">
        <v>-2</v>
      </c>
      <c r="AC432">
        <v>5</v>
      </c>
      <c r="AD432">
        <v>1</v>
      </c>
      <c r="AE432">
        <v>-4576</v>
      </c>
      <c r="AF432">
        <v>9.6666666666666679</v>
      </c>
      <c r="AG432">
        <v>-3.06666666666667</v>
      </c>
      <c r="AH432">
        <v>4.8000000000000007</v>
      </c>
      <c r="AI432">
        <v>0</v>
      </c>
    </row>
    <row r="433" spans="1:35" x14ac:dyDescent="0.35">
      <c r="A433" t="s">
        <v>37</v>
      </c>
      <c r="B433" t="s">
        <v>36</v>
      </c>
      <c r="C433">
        <v>1001</v>
      </c>
      <c r="D433">
        <v>-13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-2535</v>
      </c>
      <c r="K433">
        <v>0</v>
      </c>
      <c r="L433">
        <v>180</v>
      </c>
      <c r="M433">
        <v>0</v>
      </c>
      <c r="N433">
        <v>0</v>
      </c>
      <c r="O433">
        <v>0</v>
      </c>
      <c r="P433">
        <v>5.3748231966053744E-2</v>
      </c>
      <c r="Q433">
        <v>2.3936459580023939E-2</v>
      </c>
      <c r="R433">
        <v>0.10488521379610483</v>
      </c>
      <c r="S433">
        <v>2113.6845827439884</v>
      </c>
      <c r="T433">
        <v>521.80285061473296</v>
      </c>
      <c r="U433">
        <v>3228.4452181481865</v>
      </c>
      <c r="V433">
        <v>2</v>
      </c>
      <c r="W433">
        <v>13</v>
      </c>
      <c r="X433">
        <v>7</v>
      </c>
      <c r="Y433">
        <v>-21</v>
      </c>
      <c r="Z433">
        <v>-10115.685855430638</v>
      </c>
      <c r="AA433">
        <v>0</v>
      </c>
      <c r="AB433">
        <v>-9</v>
      </c>
      <c r="AC433">
        <v>-7</v>
      </c>
      <c r="AD433">
        <v>-6</v>
      </c>
      <c r="AE433">
        <v>-4749.25</v>
      </c>
      <c r="AF433">
        <v>3</v>
      </c>
      <c r="AG433">
        <v>-5</v>
      </c>
      <c r="AH433">
        <v>-5</v>
      </c>
      <c r="AI433">
        <v>0</v>
      </c>
    </row>
    <row r="434" spans="1:35" x14ac:dyDescent="0.35">
      <c r="A434" t="s">
        <v>38</v>
      </c>
      <c r="B434" t="s">
        <v>36</v>
      </c>
      <c r="C434">
        <v>1002</v>
      </c>
      <c r="D434">
        <v>-38</v>
      </c>
      <c r="E434">
        <v>-26</v>
      </c>
      <c r="F434">
        <v>-25</v>
      </c>
      <c r="G434">
        <v>0</v>
      </c>
      <c r="H434">
        <v>0</v>
      </c>
      <c r="I434">
        <v>0</v>
      </c>
      <c r="J434">
        <v>-7410</v>
      </c>
      <c r="K434">
        <v>-5070</v>
      </c>
      <c r="L434">
        <v>-4500</v>
      </c>
      <c r="M434">
        <v>0</v>
      </c>
      <c r="N434">
        <v>0</v>
      </c>
      <c r="O434">
        <v>0</v>
      </c>
      <c r="P434">
        <v>3.2249142604270364E-2</v>
      </c>
      <c r="Q434">
        <v>1.5156543865471828E-2</v>
      </c>
      <c r="R434">
        <v>-2.3232658479920287E-3</v>
      </c>
      <c r="S434">
        <v>-11028.771988051776</v>
      </c>
      <c r="T434">
        <v>-13746.14669764354</v>
      </c>
      <c r="U434">
        <v>-16360.225688682374</v>
      </c>
      <c r="V434">
        <v>-22</v>
      </c>
      <c r="W434">
        <v>4</v>
      </c>
      <c r="X434">
        <v>1</v>
      </c>
      <c r="Y434">
        <v>-55</v>
      </c>
      <c r="Z434">
        <v>-27811.241096000536</v>
      </c>
      <c r="AA434">
        <v>0</v>
      </c>
      <c r="AB434">
        <v>-29</v>
      </c>
      <c r="AC434">
        <v>-16</v>
      </c>
      <c r="AD434">
        <v>-22</v>
      </c>
      <c r="AE434">
        <v>-4645.75</v>
      </c>
      <c r="AF434">
        <v>-7</v>
      </c>
      <c r="AG434">
        <v>0</v>
      </c>
      <c r="AH434">
        <v>-9</v>
      </c>
      <c r="AI434">
        <v>0</v>
      </c>
    </row>
    <row r="435" spans="1:35" x14ac:dyDescent="0.35">
      <c r="A435" t="s">
        <v>39</v>
      </c>
      <c r="B435" t="s">
        <v>36</v>
      </c>
      <c r="C435">
        <v>1006</v>
      </c>
      <c r="D435">
        <v>3</v>
      </c>
      <c r="E435">
        <v>14</v>
      </c>
      <c r="F435">
        <v>5</v>
      </c>
      <c r="G435">
        <v>0</v>
      </c>
      <c r="H435">
        <v>0</v>
      </c>
      <c r="I435">
        <v>0</v>
      </c>
      <c r="J435">
        <v>585</v>
      </c>
      <c r="K435">
        <v>2730</v>
      </c>
      <c r="L435">
        <v>900</v>
      </c>
      <c r="M435">
        <v>0</v>
      </c>
      <c r="N435">
        <v>0</v>
      </c>
      <c r="O435">
        <v>0</v>
      </c>
      <c r="P435">
        <v>0.16102505259131766</v>
      </c>
      <c r="Q435">
        <v>0.15777395295467583</v>
      </c>
      <c r="R435">
        <v>-3.5953337158156407E-2</v>
      </c>
      <c r="S435">
        <v>7812.2891566265062</v>
      </c>
      <c r="T435">
        <v>7924.8795180722882</v>
      </c>
      <c r="U435">
        <v>-242.53012048192795</v>
      </c>
      <c r="V435">
        <v>1</v>
      </c>
      <c r="W435">
        <v>0</v>
      </c>
      <c r="X435">
        <v>0</v>
      </c>
      <c r="Y435">
        <v>0</v>
      </c>
      <c r="Z435">
        <v>-552.81698332435917</v>
      </c>
      <c r="AA435">
        <v>0</v>
      </c>
      <c r="AB435">
        <v>0</v>
      </c>
      <c r="AC435">
        <v>-1</v>
      </c>
      <c r="AD435">
        <v>0</v>
      </c>
      <c r="AE435">
        <v>-4627.75</v>
      </c>
      <c r="AF435">
        <v>-1</v>
      </c>
      <c r="AG435">
        <v>-2</v>
      </c>
      <c r="AH435">
        <v>-4</v>
      </c>
      <c r="AI435">
        <v>0</v>
      </c>
    </row>
    <row r="436" spans="1:35" x14ac:dyDescent="0.35">
      <c r="A436" t="s">
        <v>40</v>
      </c>
      <c r="B436" t="s">
        <v>36</v>
      </c>
      <c r="C436">
        <v>1008</v>
      </c>
      <c r="D436">
        <v>-6</v>
      </c>
      <c r="E436">
        <v>-5</v>
      </c>
      <c r="F436">
        <v>-6</v>
      </c>
      <c r="G436">
        <v>0</v>
      </c>
      <c r="H436">
        <v>0</v>
      </c>
      <c r="I436">
        <v>0</v>
      </c>
      <c r="J436">
        <v>-1170</v>
      </c>
      <c r="K436">
        <v>-975</v>
      </c>
      <c r="L436">
        <v>-1080</v>
      </c>
      <c r="M436">
        <v>0</v>
      </c>
      <c r="N436">
        <v>0</v>
      </c>
      <c r="O436">
        <v>0</v>
      </c>
      <c r="P436">
        <v>4.1095890410958902E-2</v>
      </c>
      <c r="Q436">
        <v>5.4794520547945202E-2</v>
      </c>
      <c r="R436">
        <v>6.8493150684931503E-2</v>
      </c>
      <c r="S436">
        <v>1771.6438356164383</v>
      </c>
      <c r="T436">
        <v>2362.1917808219177</v>
      </c>
      <c r="U436">
        <v>2952.739726027397</v>
      </c>
      <c r="V436">
        <v>0</v>
      </c>
      <c r="W436">
        <v>0</v>
      </c>
      <c r="X436">
        <v>0</v>
      </c>
      <c r="Y436">
        <v>0</v>
      </c>
      <c r="Z436">
        <v>-4291.6417660017905</v>
      </c>
      <c r="AA436">
        <v>0</v>
      </c>
      <c r="AB436">
        <v>11</v>
      </c>
      <c r="AC436">
        <v>0</v>
      </c>
      <c r="AD436">
        <v>-1</v>
      </c>
      <c r="AE436">
        <v>-4668.25</v>
      </c>
      <c r="AF436">
        <v>7</v>
      </c>
      <c r="AG436">
        <v>9</v>
      </c>
      <c r="AH436">
        <v>7</v>
      </c>
      <c r="AI436">
        <v>0</v>
      </c>
    </row>
    <row r="437" spans="1:35" x14ac:dyDescent="0.35">
      <c r="A437" t="s">
        <v>41</v>
      </c>
      <c r="B437" t="s">
        <v>36</v>
      </c>
      <c r="C437">
        <v>1009</v>
      </c>
      <c r="D437">
        <v>-35</v>
      </c>
      <c r="E437">
        <v>13</v>
      </c>
      <c r="F437">
        <v>-10</v>
      </c>
      <c r="G437">
        <v>0</v>
      </c>
      <c r="H437">
        <v>0</v>
      </c>
      <c r="I437">
        <v>0</v>
      </c>
      <c r="J437">
        <v>-6825</v>
      </c>
      <c r="K437">
        <v>2535</v>
      </c>
      <c r="L437">
        <v>-1800</v>
      </c>
      <c r="M437">
        <v>0</v>
      </c>
      <c r="N437">
        <v>0</v>
      </c>
      <c r="O437">
        <v>0</v>
      </c>
      <c r="P437">
        <v>0.10611129697780752</v>
      </c>
      <c r="Q437">
        <v>0.12339689974350393</v>
      </c>
      <c r="R437">
        <v>6.8306010928961713E-2</v>
      </c>
      <c r="S437">
        <v>4698.8558046169273</v>
      </c>
      <c r="T437">
        <v>5198.6851789896245</v>
      </c>
      <c r="U437">
        <v>698.19672131147672</v>
      </c>
      <c r="V437">
        <v>-11</v>
      </c>
      <c r="W437">
        <v>-1</v>
      </c>
      <c r="X437">
        <v>-6</v>
      </c>
      <c r="Y437">
        <v>-43</v>
      </c>
      <c r="Z437">
        <v>-15767.743761184771</v>
      </c>
      <c r="AA437">
        <v>0</v>
      </c>
      <c r="AB437">
        <v>-10</v>
      </c>
      <c r="AC437">
        <v>-6</v>
      </c>
      <c r="AD437">
        <v>-12</v>
      </c>
      <c r="AE437">
        <v>-5107</v>
      </c>
      <c r="AF437">
        <v>-1</v>
      </c>
      <c r="AG437">
        <v>7</v>
      </c>
      <c r="AH437">
        <v>7</v>
      </c>
      <c r="AI437">
        <v>0</v>
      </c>
    </row>
    <row r="438" spans="1:35" x14ac:dyDescent="0.35">
      <c r="A438" t="s">
        <v>42</v>
      </c>
      <c r="B438" t="s">
        <v>36</v>
      </c>
      <c r="C438">
        <v>1010</v>
      </c>
      <c r="D438">
        <v>-28</v>
      </c>
      <c r="E438">
        <v>24</v>
      </c>
      <c r="F438">
        <v>11</v>
      </c>
      <c r="G438">
        <v>0</v>
      </c>
      <c r="H438">
        <v>0</v>
      </c>
      <c r="I438">
        <v>0</v>
      </c>
      <c r="J438">
        <v>-5460</v>
      </c>
      <c r="K438">
        <v>4680</v>
      </c>
      <c r="L438">
        <v>1980</v>
      </c>
      <c r="M438">
        <v>0</v>
      </c>
      <c r="N438">
        <v>0</v>
      </c>
      <c r="O438">
        <v>0</v>
      </c>
      <c r="P438">
        <v>4.3417913684667103E-2</v>
      </c>
      <c r="Q438">
        <v>-0.11090869659509867</v>
      </c>
      <c r="R438">
        <v>-2.3335502060290558E-2</v>
      </c>
      <c r="S438">
        <v>2890.7911515940145</v>
      </c>
      <c r="T438">
        <v>-6965.9869876382545</v>
      </c>
      <c r="U438">
        <v>-374.07156798958749</v>
      </c>
      <c r="V438">
        <v>3</v>
      </c>
      <c r="W438">
        <v>18</v>
      </c>
      <c r="X438">
        <v>-11</v>
      </c>
      <c r="Y438">
        <v>-61</v>
      </c>
      <c r="Z438">
        <v>-864.54915457236348</v>
      </c>
      <c r="AA438">
        <v>0</v>
      </c>
      <c r="AB438">
        <v>11</v>
      </c>
      <c r="AC438">
        <v>11</v>
      </c>
      <c r="AD438">
        <v>14</v>
      </c>
      <c r="AE438">
        <v>-5174.5</v>
      </c>
      <c r="AF438">
        <v>-2</v>
      </c>
      <c r="AG438">
        <v>-1</v>
      </c>
      <c r="AH438">
        <v>-10</v>
      </c>
      <c r="AI438">
        <v>0</v>
      </c>
    </row>
    <row r="439" spans="1:35" x14ac:dyDescent="0.35">
      <c r="A439" t="s">
        <v>43</v>
      </c>
      <c r="B439" t="s">
        <v>36</v>
      </c>
      <c r="C439">
        <v>1012</v>
      </c>
      <c r="D439">
        <v>-9</v>
      </c>
      <c r="E439">
        <v>10</v>
      </c>
      <c r="F439">
        <v>8</v>
      </c>
      <c r="G439">
        <v>0</v>
      </c>
      <c r="H439">
        <v>0</v>
      </c>
      <c r="I439">
        <v>0</v>
      </c>
      <c r="J439">
        <v>-1755</v>
      </c>
      <c r="K439">
        <v>1950</v>
      </c>
      <c r="L439">
        <v>1440</v>
      </c>
      <c r="M439">
        <v>0</v>
      </c>
      <c r="N439">
        <v>0</v>
      </c>
      <c r="O439">
        <v>0</v>
      </c>
      <c r="P439">
        <v>-0.24996226415094341</v>
      </c>
      <c r="Q439">
        <v>-3.9698113207547181E-2</v>
      </c>
      <c r="R439">
        <v>-6.8377358490566031E-2</v>
      </c>
      <c r="S439">
        <v>-13365.846792452832</v>
      </c>
      <c r="T439">
        <v>-1464.1743396226448</v>
      </c>
      <c r="U439">
        <v>-2770.6120754716976</v>
      </c>
      <c r="V439">
        <v>0</v>
      </c>
      <c r="W439">
        <v>21</v>
      </c>
      <c r="X439">
        <v>10</v>
      </c>
      <c r="Y439">
        <v>-29</v>
      </c>
      <c r="Z439">
        <v>11082.909305483859</v>
      </c>
      <c r="AA439">
        <v>0</v>
      </c>
      <c r="AB439">
        <v>-28</v>
      </c>
      <c r="AC439">
        <v>1</v>
      </c>
      <c r="AD439">
        <v>0</v>
      </c>
      <c r="AE439">
        <v>-4918</v>
      </c>
      <c r="AF439">
        <v>14</v>
      </c>
      <c r="AG439">
        <v>9</v>
      </c>
      <c r="AH439">
        <v>10</v>
      </c>
      <c r="AI439">
        <v>0</v>
      </c>
    </row>
    <row r="440" spans="1:35" x14ac:dyDescent="0.35">
      <c r="A440" t="s">
        <v>44</v>
      </c>
      <c r="B440" t="s">
        <v>36</v>
      </c>
      <c r="C440">
        <v>1014</v>
      </c>
      <c r="D440">
        <v>1</v>
      </c>
      <c r="E440">
        <v>13</v>
      </c>
      <c r="F440">
        <v>5</v>
      </c>
      <c r="G440">
        <v>0</v>
      </c>
      <c r="H440">
        <v>0</v>
      </c>
      <c r="I440">
        <v>0</v>
      </c>
      <c r="J440">
        <v>195</v>
      </c>
      <c r="K440">
        <v>2535</v>
      </c>
      <c r="L440">
        <v>900</v>
      </c>
      <c r="M440">
        <v>0</v>
      </c>
      <c r="N440">
        <v>0</v>
      </c>
      <c r="O440">
        <v>0</v>
      </c>
      <c r="P440">
        <v>5.7030943987465721E-2</v>
      </c>
      <c r="Q440">
        <v>0.21292596944770859</v>
      </c>
      <c r="R440">
        <v>4.7003525264394774E-2</v>
      </c>
      <c r="S440">
        <v>4564.0047003525251</v>
      </c>
      <c r="T440">
        <v>13529.457109283194</v>
      </c>
      <c r="U440">
        <v>5038.0258519388881</v>
      </c>
      <c r="V440">
        <v>-5</v>
      </c>
      <c r="W440">
        <v>13</v>
      </c>
      <c r="X440">
        <v>-2</v>
      </c>
      <c r="Y440">
        <v>-25</v>
      </c>
      <c r="Z440">
        <v>-10989.953914208716</v>
      </c>
      <c r="AA440">
        <v>0</v>
      </c>
      <c r="AB440">
        <v>6</v>
      </c>
      <c r="AC440">
        <v>3</v>
      </c>
      <c r="AD440">
        <v>0</v>
      </c>
      <c r="AE440">
        <v>-4828</v>
      </c>
      <c r="AF440">
        <v>-12</v>
      </c>
      <c r="AG440">
        <v>-10</v>
      </c>
      <c r="AH440">
        <v>-7</v>
      </c>
      <c r="AI440">
        <v>0</v>
      </c>
    </row>
    <row r="441" spans="1:35" x14ac:dyDescent="0.35">
      <c r="A441" t="s">
        <v>45</v>
      </c>
      <c r="B441" t="s">
        <v>36</v>
      </c>
      <c r="C441">
        <v>1015</v>
      </c>
      <c r="D441">
        <v>-12</v>
      </c>
      <c r="E441">
        <v>1</v>
      </c>
      <c r="F441">
        <v>-2</v>
      </c>
      <c r="G441">
        <v>0</v>
      </c>
      <c r="H441">
        <v>0</v>
      </c>
      <c r="I441">
        <v>0</v>
      </c>
      <c r="J441">
        <v>-2340</v>
      </c>
      <c r="K441">
        <v>195</v>
      </c>
      <c r="L441">
        <v>-360</v>
      </c>
      <c r="M441">
        <v>0</v>
      </c>
      <c r="N441">
        <v>0</v>
      </c>
      <c r="O441">
        <v>0</v>
      </c>
      <c r="P441">
        <v>2.7659574468085091E-2</v>
      </c>
      <c r="Q441">
        <v>2.3404255319148914E-2</v>
      </c>
      <c r="R441">
        <v>-2.2458628841607597E-2</v>
      </c>
      <c r="S441">
        <v>919.91489361702043</v>
      </c>
      <c r="T441">
        <v>489.35106382978665</v>
      </c>
      <c r="U441">
        <v>-1646.1702127659591</v>
      </c>
      <c r="V441">
        <v>4</v>
      </c>
      <c r="W441">
        <v>4</v>
      </c>
      <c r="X441">
        <v>7</v>
      </c>
      <c r="Y441">
        <v>-18</v>
      </c>
      <c r="Z441">
        <v>2795.8985931384959</v>
      </c>
      <c r="AA441">
        <v>0</v>
      </c>
      <c r="AB441">
        <v>-7</v>
      </c>
      <c r="AC441">
        <v>-6</v>
      </c>
      <c r="AD441">
        <v>-8</v>
      </c>
      <c r="AE441">
        <v>-4645.75</v>
      </c>
      <c r="AF441">
        <v>16.133333333333333</v>
      </c>
      <c r="AG441">
        <v>16.533333333333331</v>
      </c>
      <c r="AH441">
        <v>12.133333333333333</v>
      </c>
      <c r="AI441">
        <v>0</v>
      </c>
    </row>
    <row r="442" spans="1:35" x14ac:dyDescent="0.35">
      <c r="A442" t="s">
        <v>46</v>
      </c>
      <c r="B442" t="s">
        <v>36</v>
      </c>
      <c r="C442">
        <v>1016</v>
      </c>
      <c r="D442">
        <v>-9</v>
      </c>
      <c r="E442">
        <v>-9</v>
      </c>
      <c r="F442">
        <v>1</v>
      </c>
      <c r="G442">
        <v>0</v>
      </c>
      <c r="H442">
        <v>0</v>
      </c>
      <c r="I442">
        <v>0</v>
      </c>
      <c r="J442">
        <v>-1755</v>
      </c>
      <c r="K442">
        <v>-1755</v>
      </c>
      <c r="L442">
        <v>180</v>
      </c>
      <c r="M442">
        <v>0</v>
      </c>
      <c r="N442">
        <v>0</v>
      </c>
      <c r="O442">
        <v>0</v>
      </c>
      <c r="P442">
        <v>8.1414473684210509E-2</v>
      </c>
      <c r="Q442">
        <v>8.7171052631578927E-2</v>
      </c>
      <c r="R442">
        <v>0.17680921052631576</v>
      </c>
      <c r="S442">
        <v>2505.8264802631566</v>
      </c>
      <c r="T442">
        <v>2582.0970394736833</v>
      </c>
      <c r="U442">
        <v>6148.3100328947367</v>
      </c>
      <c r="V442">
        <v>14</v>
      </c>
      <c r="W442">
        <v>3</v>
      </c>
      <c r="X442">
        <v>-9</v>
      </c>
      <c r="Y442">
        <v>-14</v>
      </c>
      <c r="Z442">
        <v>-6397.3931362381554</v>
      </c>
      <c r="AA442">
        <v>0</v>
      </c>
      <c r="AB442">
        <v>-6</v>
      </c>
      <c r="AC442">
        <v>-3</v>
      </c>
      <c r="AD442">
        <v>1</v>
      </c>
      <c r="AE442">
        <v>-4675</v>
      </c>
      <c r="AF442">
        <v>8.2000000000000028</v>
      </c>
      <c r="AG442">
        <v>10.666666666666668</v>
      </c>
      <c r="AH442">
        <v>7.8000000000000043</v>
      </c>
      <c r="AI442">
        <v>0</v>
      </c>
    </row>
    <row r="443" spans="1:35" x14ac:dyDescent="0.35">
      <c r="A443" t="s">
        <v>47</v>
      </c>
      <c r="B443" t="s">
        <v>36</v>
      </c>
      <c r="C443">
        <v>1017</v>
      </c>
      <c r="D443">
        <v>-22</v>
      </c>
      <c r="E443">
        <v>-3</v>
      </c>
      <c r="F443">
        <v>9</v>
      </c>
      <c r="G443">
        <v>0</v>
      </c>
      <c r="H443">
        <v>0</v>
      </c>
      <c r="I443">
        <v>0</v>
      </c>
      <c r="J443">
        <v>-4290</v>
      </c>
      <c r="K443">
        <v>-585</v>
      </c>
      <c r="L443">
        <v>1620</v>
      </c>
      <c r="M443">
        <v>0</v>
      </c>
      <c r="N443">
        <v>0</v>
      </c>
      <c r="O443">
        <v>0</v>
      </c>
      <c r="P443">
        <v>0.13349320543565149</v>
      </c>
      <c r="Q443">
        <v>0.16620037303490542</v>
      </c>
      <c r="R443">
        <v>0.10944577671196376</v>
      </c>
      <c r="S443">
        <v>9047.6019184652287</v>
      </c>
      <c r="T443">
        <v>10780.327737809755</v>
      </c>
      <c r="U443">
        <v>6056.6466826538744</v>
      </c>
      <c r="V443">
        <v>-5</v>
      </c>
      <c r="W443">
        <v>-9</v>
      </c>
      <c r="X443">
        <v>-4</v>
      </c>
      <c r="Y443">
        <v>-39</v>
      </c>
      <c r="Z443">
        <v>-9425.0981348878995</v>
      </c>
      <c r="AA443">
        <v>0</v>
      </c>
      <c r="AB443">
        <v>-5</v>
      </c>
      <c r="AC443">
        <v>-5</v>
      </c>
      <c r="AD443">
        <v>-2</v>
      </c>
      <c r="AE443">
        <v>-5228.28</v>
      </c>
      <c r="AF443">
        <v>7</v>
      </c>
      <c r="AG443">
        <v>10.333333333333336</v>
      </c>
      <c r="AH443">
        <v>4</v>
      </c>
      <c r="AI443">
        <v>0</v>
      </c>
    </row>
    <row r="444" spans="1:35" x14ac:dyDescent="0.35">
      <c r="A444" t="s">
        <v>48</v>
      </c>
      <c r="B444" t="s">
        <v>36</v>
      </c>
      <c r="C444">
        <v>1018</v>
      </c>
      <c r="D444">
        <v>-10</v>
      </c>
      <c r="E444">
        <v>18</v>
      </c>
      <c r="F444">
        <v>21</v>
      </c>
      <c r="G444">
        <v>0</v>
      </c>
      <c r="H444">
        <v>0</v>
      </c>
      <c r="I444">
        <v>0</v>
      </c>
      <c r="J444">
        <v>-1950</v>
      </c>
      <c r="K444">
        <v>3510</v>
      </c>
      <c r="L444">
        <v>3780</v>
      </c>
      <c r="M444">
        <v>4679.9999999999854</v>
      </c>
      <c r="N444">
        <v>4679.9999999999854</v>
      </c>
      <c r="O444">
        <v>0</v>
      </c>
      <c r="P444">
        <v>0.1014976725359239</v>
      </c>
      <c r="Q444">
        <v>4.7358834244080161E-2</v>
      </c>
      <c r="R444">
        <v>-7.2556162720097128E-2</v>
      </c>
      <c r="S444">
        <v>7850.9562841530042</v>
      </c>
      <c r="T444">
        <v>5452.1311475409821</v>
      </c>
      <c r="U444">
        <v>-959.09836065573472</v>
      </c>
      <c r="V444">
        <v>7</v>
      </c>
      <c r="W444">
        <v>-7</v>
      </c>
      <c r="X444">
        <v>-7</v>
      </c>
      <c r="Y444">
        <v>-41</v>
      </c>
      <c r="Z444">
        <v>595.6570789127727</v>
      </c>
      <c r="AA444">
        <v>0</v>
      </c>
      <c r="AB444">
        <v>-8</v>
      </c>
      <c r="AC444">
        <v>6</v>
      </c>
      <c r="AD444">
        <v>5</v>
      </c>
      <c r="AE444">
        <v>-5019.25</v>
      </c>
      <c r="AF444">
        <v>3</v>
      </c>
      <c r="AG444">
        <v>11</v>
      </c>
      <c r="AH444">
        <v>2</v>
      </c>
      <c r="AI444">
        <v>0</v>
      </c>
    </row>
    <row r="445" spans="1:35" x14ac:dyDescent="0.35">
      <c r="A445" t="s">
        <v>49</v>
      </c>
      <c r="B445" t="s">
        <v>36</v>
      </c>
      <c r="C445">
        <v>1019</v>
      </c>
      <c r="D445">
        <v>-59</v>
      </c>
      <c r="E445">
        <v>4</v>
      </c>
      <c r="F445">
        <v>-17</v>
      </c>
      <c r="G445">
        <v>0</v>
      </c>
      <c r="H445">
        <v>0</v>
      </c>
      <c r="I445">
        <v>0</v>
      </c>
      <c r="J445">
        <v>-11505</v>
      </c>
      <c r="K445">
        <v>780</v>
      </c>
      <c r="L445">
        <v>-3060</v>
      </c>
      <c r="M445">
        <v>0</v>
      </c>
      <c r="N445">
        <v>0</v>
      </c>
      <c r="O445">
        <v>0</v>
      </c>
      <c r="P445">
        <v>0.1232638888888889</v>
      </c>
      <c r="Q445">
        <v>0.11875000000000002</v>
      </c>
      <c r="R445">
        <v>0.10520833333333335</v>
      </c>
      <c r="S445">
        <v>9726.4583333333339</v>
      </c>
      <c r="T445">
        <v>5700.75</v>
      </c>
      <c r="U445">
        <v>-632.62499999999272</v>
      </c>
      <c r="V445">
        <v>3</v>
      </c>
      <c r="W445">
        <v>-7</v>
      </c>
      <c r="X445">
        <v>-15</v>
      </c>
      <c r="Y445">
        <v>-61</v>
      </c>
      <c r="Z445">
        <v>-49081.364611368044</v>
      </c>
      <c r="AA445">
        <v>0</v>
      </c>
      <c r="AB445">
        <v>23</v>
      </c>
      <c r="AC445">
        <v>18</v>
      </c>
      <c r="AD445">
        <v>21</v>
      </c>
      <c r="AE445">
        <v>-5593</v>
      </c>
      <c r="AF445">
        <v>-2.1999999999999993</v>
      </c>
      <c r="AG445">
        <v>4.6000000000000014</v>
      </c>
      <c r="AH445">
        <v>-5.1999999999999993</v>
      </c>
      <c r="AI445">
        <v>0</v>
      </c>
    </row>
    <row r="446" spans="1:35" x14ac:dyDescent="0.35">
      <c r="A446" t="s">
        <v>50</v>
      </c>
      <c r="B446" t="s">
        <v>36</v>
      </c>
      <c r="C446">
        <v>1020</v>
      </c>
      <c r="D446">
        <v>-62</v>
      </c>
      <c r="E446">
        <v>2</v>
      </c>
      <c r="F446">
        <v>5</v>
      </c>
      <c r="G446">
        <v>0</v>
      </c>
      <c r="H446">
        <v>0</v>
      </c>
      <c r="I446">
        <v>0</v>
      </c>
      <c r="J446">
        <v>-12090</v>
      </c>
      <c r="K446">
        <v>390</v>
      </c>
      <c r="L446">
        <v>900</v>
      </c>
      <c r="M446">
        <v>0</v>
      </c>
      <c r="N446">
        <v>0</v>
      </c>
      <c r="O446">
        <v>0</v>
      </c>
      <c r="P446">
        <v>-9.5878663138292686E-2</v>
      </c>
      <c r="Q446">
        <v>0.17796236401058513</v>
      </c>
      <c r="R446">
        <v>-9.2864843673429176E-3</v>
      </c>
      <c r="S446">
        <v>-10889.493531314321</v>
      </c>
      <c r="T446">
        <v>7656.8340194060584</v>
      </c>
      <c r="U446">
        <v>-10005.499117906496</v>
      </c>
      <c r="V446">
        <v>-9</v>
      </c>
      <c r="W446">
        <v>-16</v>
      </c>
      <c r="X446">
        <v>-8</v>
      </c>
      <c r="Y446">
        <v>-76</v>
      </c>
      <c r="Z446">
        <v>-85087.115504135465</v>
      </c>
      <c r="AA446">
        <v>0</v>
      </c>
      <c r="AB446">
        <v>-5</v>
      </c>
      <c r="AC446">
        <v>3</v>
      </c>
      <c r="AD446">
        <v>-4</v>
      </c>
      <c r="AE446">
        <v>-5725.75</v>
      </c>
      <c r="AF446">
        <v>-28.799999999999997</v>
      </c>
      <c r="AG446">
        <v>-9.8000000000000007</v>
      </c>
      <c r="AH446">
        <v>-10.799999999999997</v>
      </c>
      <c r="AI446">
        <v>0</v>
      </c>
    </row>
    <row r="447" spans="1:35" x14ac:dyDescent="0.35">
      <c r="A447" t="s">
        <v>51</v>
      </c>
      <c r="B447" t="s">
        <v>36</v>
      </c>
      <c r="C447">
        <v>1021</v>
      </c>
      <c r="D447">
        <v>-8</v>
      </c>
      <c r="E447">
        <v>13</v>
      </c>
      <c r="F447">
        <v>7</v>
      </c>
      <c r="G447">
        <v>0</v>
      </c>
      <c r="H447">
        <v>0</v>
      </c>
      <c r="I447">
        <v>0</v>
      </c>
      <c r="J447">
        <v>-1560</v>
      </c>
      <c r="K447">
        <v>2535</v>
      </c>
      <c r="L447">
        <v>1260</v>
      </c>
      <c r="M447">
        <v>0</v>
      </c>
      <c r="N447">
        <v>0</v>
      </c>
      <c r="O447">
        <v>0</v>
      </c>
      <c r="P447">
        <v>7.5471698113207544E-2</v>
      </c>
      <c r="Q447">
        <v>0.10754716981132076</v>
      </c>
      <c r="R447">
        <v>0.1215094339622641</v>
      </c>
      <c r="S447">
        <v>2190.566037735849</v>
      </c>
      <c r="T447">
        <v>3345.0566037735853</v>
      </c>
      <c r="U447">
        <v>4689.0113207547165</v>
      </c>
      <c r="V447">
        <v>-21</v>
      </c>
      <c r="W447">
        <v>-14</v>
      </c>
      <c r="X447">
        <v>-8</v>
      </c>
      <c r="Y447">
        <v>-12</v>
      </c>
      <c r="Z447">
        <v>-3646.0966292505909</v>
      </c>
      <c r="AA447">
        <v>0</v>
      </c>
      <c r="AB447">
        <v>-32</v>
      </c>
      <c r="AC447">
        <v>-5</v>
      </c>
      <c r="AD447">
        <v>-22</v>
      </c>
      <c r="AE447">
        <v>-4544.5</v>
      </c>
      <c r="AF447">
        <v>-2</v>
      </c>
      <c r="AG447">
        <v>4</v>
      </c>
      <c r="AH447">
        <v>0</v>
      </c>
      <c r="AI447">
        <v>0</v>
      </c>
    </row>
    <row r="448" spans="1:35" x14ac:dyDescent="0.35">
      <c r="A448" t="s">
        <v>52</v>
      </c>
      <c r="B448" t="s">
        <v>36</v>
      </c>
      <c r="C448">
        <v>1022</v>
      </c>
      <c r="D448">
        <v>18</v>
      </c>
      <c r="E448">
        <v>-2</v>
      </c>
      <c r="F448">
        <v>7</v>
      </c>
      <c r="G448">
        <v>0</v>
      </c>
      <c r="H448">
        <v>0</v>
      </c>
      <c r="I448">
        <v>0</v>
      </c>
      <c r="J448">
        <v>3510</v>
      </c>
      <c r="K448">
        <v>-390</v>
      </c>
      <c r="L448">
        <v>1260</v>
      </c>
      <c r="M448">
        <v>0</v>
      </c>
      <c r="N448">
        <v>0</v>
      </c>
      <c r="O448">
        <v>0</v>
      </c>
      <c r="P448">
        <v>0.12367021276595745</v>
      </c>
      <c r="Q448">
        <v>0.13351063829787235</v>
      </c>
      <c r="R448">
        <v>-2.7393617021276628E-2</v>
      </c>
      <c r="S448">
        <v>4726.1369680851067</v>
      </c>
      <c r="T448">
        <v>5639.0984042553191</v>
      </c>
      <c r="U448">
        <v>3022.2965425531911</v>
      </c>
      <c r="V448">
        <v>-6</v>
      </c>
      <c r="W448">
        <v>2</v>
      </c>
      <c r="X448">
        <v>8</v>
      </c>
      <c r="Y448">
        <v>-26</v>
      </c>
      <c r="Z448">
        <v>26710.907079095385</v>
      </c>
      <c r="AA448">
        <v>0</v>
      </c>
      <c r="AB448">
        <v>10</v>
      </c>
      <c r="AC448">
        <v>-1</v>
      </c>
      <c r="AD448">
        <v>3</v>
      </c>
      <c r="AE448">
        <v>-4405</v>
      </c>
      <c r="AF448">
        <v>4</v>
      </c>
      <c r="AG448">
        <v>-5</v>
      </c>
      <c r="AH448">
        <v>4</v>
      </c>
      <c r="AI448">
        <v>0</v>
      </c>
    </row>
    <row r="449" spans="1:35" x14ac:dyDescent="0.35">
      <c r="A449" t="s">
        <v>53</v>
      </c>
      <c r="B449" t="s">
        <v>36</v>
      </c>
      <c r="C449">
        <v>1023</v>
      </c>
      <c r="D449">
        <v>-10</v>
      </c>
      <c r="E449">
        <v>13</v>
      </c>
      <c r="F449">
        <v>17</v>
      </c>
      <c r="G449">
        <v>0</v>
      </c>
      <c r="H449">
        <v>0</v>
      </c>
      <c r="I449">
        <v>0</v>
      </c>
      <c r="J449">
        <v>-1950</v>
      </c>
      <c r="K449">
        <v>2535</v>
      </c>
      <c r="L449">
        <v>3060</v>
      </c>
      <c r="M449">
        <v>0</v>
      </c>
      <c r="N449">
        <v>0</v>
      </c>
      <c r="O449">
        <v>0</v>
      </c>
      <c r="P449">
        <v>6.4089257913855738E-2</v>
      </c>
      <c r="Q449">
        <v>-0.16165023352361185</v>
      </c>
      <c r="R449">
        <v>-2.3092890503373042E-2</v>
      </c>
      <c r="S449">
        <v>2870.2426050856257</v>
      </c>
      <c r="T449">
        <v>-5298.9621172807474</v>
      </c>
      <c r="U449">
        <v>2367.2911261027548</v>
      </c>
      <c r="V449">
        <v>-2</v>
      </c>
      <c r="W449">
        <v>1</v>
      </c>
      <c r="X449">
        <v>-3</v>
      </c>
      <c r="Y449">
        <v>-26</v>
      </c>
      <c r="Z449">
        <v>-28012.810511877062</v>
      </c>
      <c r="AA449">
        <v>0</v>
      </c>
      <c r="AB449">
        <v>-11</v>
      </c>
      <c r="AC449">
        <v>-9</v>
      </c>
      <c r="AD449">
        <v>-13</v>
      </c>
      <c r="AE449">
        <v>-4805.95</v>
      </c>
      <c r="AF449">
        <v>-2</v>
      </c>
      <c r="AG449">
        <v>-4</v>
      </c>
      <c r="AH449">
        <v>0</v>
      </c>
      <c r="AI449">
        <v>0</v>
      </c>
    </row>
    <row r="450" spans="1:35" x14ac:dyDescent="0.35">
      <c r="A450" t="s">
        <v>54</v>
      </c>
      <c r="B450" t="s">
        <v>36</v>
      </c>
      <c r="C450">
        <v>1024</v>
      </c>
      <c r="D450">
        <v>-15</v>
      </c>
      <c r="E450">
        <v>-6</v>
      </c>
      <c r="F450">
        <v>-6</v>
      </c>
      <c r="G450">
        <v>0</v>
      </c>
      <c r="H450">
        <v>0</v>
      </c>
      <c r="I450">
        <v>0</v>
      </c>
      <c r="J450">
        <v>-2925</v>
      </c>
      <c r="K450">
        <v>-1170</v>
      </c>
      <c r="L450">
        <v>-1080</v>
      </c>
      <c r="M450">
        <v>0</v>
      </c>
      <c r="N450">
        <v>0</v>
      </c>
      <c r="O450">
        <v>0</v>
      </c>
      <c r="P450">
        <v>9.6153846153846145E-2</v>
      </c>
      <c r="Q450">
        <v>-9.0266875981161676E-2</v>
      </c>
      <c r="R450">
        <v>0.14854788069073788</v>
      </c>
      <c r="S450">
        <v>2173.5576923076915</v>
      </c>
      <c r="T450">
        <v>-7585.1255886970139</v>
      </c>
      <c r="U450">
        <v>2655.6034144427031</v>
      </c>
      <c r="V450">
        <v>0</v>
      </c>
      <c r="W450">
        <v>-18</v>
      </c>
      <c r="X450">
        <v>-17</v>
      </c>
      <c r="Y450">
        <v>-42</v>
      </c>
      <c r="Z450">
        <v>-26798.989040211716</v>
      </c>
      <c r="AA450">
        <v>0</v>
      </c>
      <c r="AB450">
        <v>2</v>
      </c>
      <c r="AC450">
        <v>6</v>
      </c>
      <c r="AD450">
        <v>0</v>
      </c>
      <c r="AE450">
        <v>-4796.5</v>
      </c>
      <c r="AF450">
        <v>-4</v>
      </c>
      <c r="AG450">
        <v>-0.33333333333333393</v>
      </c>
      <c r="AH450">
        <v>-7.3333333333333321</v>
      </c>
      <c r="AI450">
        <v>0</v>
      </c>
    </row>
    <row r="451" spans="1:35" x14ac:dyDescent="0.35">
      <c r="A451" t="s">
        <v>55</v>
      </c>
      <c r="B451" t="s">
        <v>36</v>
      </c>
      <c r="C451">
        <v>1025</v>
      </c>
      <c r="D451">
        <v>-24</v>
      </c>
      <c r="E451">
        <v>-24</v>
      </c>
      <c r="F451">
        <v>-13</v>
      </c>
      <c r="G451">
        <v>0</v>
      </c>
      <c r="H451">
        <v>0</v>
      </c>
      <c r="I451">
        <v>0</v>
      </c>
      <c r="J451">
        <v>-4680</v>
      </c>
      <c r="K451">
        <v>-4680</v>
      </c>
      <c r="L451">
        <v>-2340</v>
      </c>
      <c r="M451">
        <v>0</v>
      </c>
      <c r="N451">
        <v>0</v>
      </c>
      <c r="O451">
        <v>0</v>
      </c>
      <c r="P451">
        <v>-5.3645833333333282E-2</v>
      </c>
      <c r="Q451">
        <v>-1.9270833333333348E-2</v>
      </c>
      <c r="R451">
        <v>-2.5000000000000022E-2</v>
      </c>
      <c r="S451">
        <v>-10736.710937499996</v>
      </c>
      <c r="T451">
        <v>-12177.5078125</v>
      </c>
      <c r="U451">
        <v>-12912.375</v>
      </c>
      <c r="V451">
        <v>-13</v>
      </c>
      <c r="W451">
        <v>9</v>
      </c>
      <c r="X451">
        <v>-13</v>
      </c>
      <c r="Y451">
        <v>-50</v>
      </c>
      <c r="Z451">
        <v>-24506.019372559123</v>
      </c>
      <c r="AA451">
        <v>0</v>
      </c>
      <c r="AB451">
        <v>16</v>
      </c>
      <c r="AC451">
        <v>-7</v>
      </c>
      <c r="AD451">
        <v>-7</v>
      </c>
      <c r="AE451">
        <v>-4567</v>
      </c>
      <c r="AF451">
        <v>-3</v>
      </c>
      <c r="AG451">
        <v>1</v>
      </c>
      <c r="AH451">
        <v>-3</v>
      </c>
      <c r="AI451">
        <v>0</v>
      </c>
    </row>
    <row r="452" spans="1:35" x14ac:dyDescent="0.35">
      <c r="A452" t="s">
        <v>56</v>
      </c>
      <c r="B452" t="s">
        <v>36</v>
      </c>
      <c r="C452">
        <v>1026</v>
      </c>
      <c r="D452">
        <v>-18</v>
      </c>
      <c r="E452">
        <v>-20</v>
      </c>
      <c r="F452">
        <v>-4</v>
      </c>
      <c r="G452">
        <v>0</v>
      </c>
      <c r="H452">
        <v>0</v>
      </c>
      <c r="I452">
        <v>0</v>
      </c>
      <c r="J452">
        <v>-3510</v>
      </c>
      <c r="K452">
        <v>-3900</v>
      </c>
      <c r="L452">
        <v>-720</v>
      </c>
      <c r="M452">
        <v>0</v>
      </c>
      <c r="N452">
        <v>0</v>
      </c>
      <c r="O452">
        <v>0</v>
      </c>
      <c r="P452">
        <v>8.8888888888888906E-3</v>
      </c>
      <c r="Q452">
        <v>0.1486868686868687</v>
      </c>
      <c r="R452">
        <v>-9.2121212121212104E-2</v>
      </c>
      <c r="S452">
        <v>-534.80000000000018</v>
      </c>
      <c r="T452">
        <v>5096.9818181818182</v>
      </c>
      <c r="U452">
        <v>-8253.8909090909074</v>
      </c>
      <c r="V452">
        <v>-14</v>
      </c>
      <c r="W452">
        <v>-9</v>
      </c>
      <c r="X452">
        <v>3</v>
      </c>
      <c r="Y452">
        <v>-27</v>
      </c>
      <c r="Z452">
        <v>-40786.851461076119</v>
      </c>
      <c r="AA452">
        <v>0</v>
      </c>
      <c r="AB452">
        <v>-15</v>
      </c>
      <c r="AC452">
        <v>-6</v>
      </c>
      <c r="AD452">
        <v>-8</v>
      </c>
      <c r="AE452">
        <v>-4762.75</v>
      </c>
      <c r="AF452">
        <v>-12</v>
      </c>
      <c r="AG452">
        <v>-7</v>
      </c>
      <c r="AH452">
        <v>-7</v>
      </c>
      <c r="AI452">
        <v>0</v>
      </c>
    </row>
    <row r="453" spans="1:35" x14ac:dyDescent="0.35">
      <c r="A453" t="s">
        <v>57</v>
      </c>
      <c r="B453" t="s">
        <v>36</v>
      </c>
      <c r="C453">
        <v>1027</v>
      </c>
      <c r="D453">
        <v>-33</v>
      </c>
      <c r="E453">
        <v>20</v>
      </c>
      <c r="F453">
        <v>21</v>
      </c>
      <c r="G453">
        <v>0</v>
      </c>
      <c r="H453">
        <v>0</v>
      </c>
      <c r="I453">
        <v>0</v>
      </c>
      <c r="J453">
        <v>-6435</v>
      </c>
      <c r="K453">
        <v>3900</v>
      </c>
      <c r="L453">
        <v>3780</v>
      </c>
      <c r="M453">
        <v>0</v>
      </c>
      <c r="N453">
        <v>0</v>
      </c>
      <c r="O453">
        <v>0</v>
      </c>
      <c r="P453">
        <v>2.9453015427769985E-2</v>
      </c>
      <c r="Q453">
        <v>8.8359046283309928E-2</v>
      </c>
      <c r="R453">
        <v>0.15883590462833097</v>
      </c>
      <c r="S453">
        <v>1739.6265778401123</v>
      </c>
      <c r="T453">
        <v>5841.3797335203344</v>
      </c>
      <c r="U453">
        <v>10215.26297335203</v>
      </c>
      <c r="V453">
        <v>11</v>
      </c>
      <c r="W453">
        <v>31</v>
      </c>
      <c r="X453">
        <v>-17</v>
      </c>
      <c r="Y453">
        <v>-47</v>
      </c>
      <c r="Z453">
        <v>-1063.6888443974603</v>
      </c>
      <c r="AA453">
        <v>0</v>
      </c>
      <c r="AB453">
        <v>7</v>
      </c>
      <c r="AC453">
        <v>0</v>
      </c>
      <c r="AD453">
        <v>7</v>
      </c>
      <c r="AE453">
        <v>-4897.75</v>
      </c>
      <c r="AF453">
        <v>2</v>
      </c>
      <c r="AG453">
        <v>12</v>
      </c>
      <c r="AH453">
        <v>8</v>
      </c>
      <c r="AI453">
        <v>0</v>
      </c>
    </row>
    <row r="454" spans="1:35" x14ac:dyDescent="0.35">
      <c r="A454" t="s">
        <v>58</v>
      </c>
      <c r="B454" t="s">
        <v>36</v>
      </c>
      <c r="C454">
        <v>1028</v>
      </c>
      <c r="D454">
        <v>1</v>
      </c>
      <c r="E454">
        <v>12</v>
      </c>
      <c r="F454">
        <v>2</v>
      </c>
      <c r="G454">
        <v>0</v>
      </c>
      <c r="H454">
        <v>0</v>
      </c>
      <c r="I454">
        <v>0</v>
      </c>
      <c r="J454">
        <v>195</v>
      </c>
      <c r="K454">
        <v>2340</v>
      </c>
      <c r="L454">
        <v>360</v>
      </c>
      <c r="M454">
        <v>0</v>
      </c>
      <c r="N454">
        <v>0</v>
      </c>
      <c r="O454">
        <v>0</v>
      </c>
      <c r="P454">
        <v>-9.3703885882931659E-2</v>
      </c>
      <c r="Q454">
        <v>5.9272011805213909E-2</v>
      </c>
      <c r="R454">
        <v>1.3157894736842146E-2</v>
      </c>
      <c r="S454">
        <v>-2030.3898180029537</v>
      </c>
      <c r="T454">
        <v>4794.7872602065872</v>
      </c>
      <c r="U454">
        <v>3430.8552631578932</v>
      </c>
      <c r="V454">
        <v>2</v>
      </c>
      <c r="W454">
        <v>0</v>
      </c>
      <c r="X454">
        <v>-56</v>
      </c>
      <c r="Y454">
        <v>-45</v>
      </c>
      <c r="Z454">
        <v>-11089.303510300932</v>
      </c>
      <c r="AA454">
        <v>0</v>
      </c>
      <c r="AB454">
        <v>-1</v>
      </c>
      <c r="AC454">
        <v>-29</v>
      </c>
      <c r="AD454">
        <v>4</v>
      </c>
      <c r="AE454">
        <v>-4641.25</v>
      </c>
      <c r="AF454">
        <v>2</v>
      </c>
      <c r="AG454">
        <v>1</v>
      </c>
      <c r="AH454">
        <v>0</v>
      </c>
      <c r="AI454">
        <v>0</v>
      </c>
    </row>
    <row r="455" spans="1:35" x14ac:dyDescent="0.35">
      <c r="A455" t="s">
        <v>59</v>
      </c>
      <c r="B455" t="s">
        <v>36</v>
      </c>
      <c r="C455">
        <v>1038</v>
      </c>
      <c r="D455">
        <v>-9</v>
      </c>
      <c r="E455">
        <v>-2</v>
      </c>
      <c r="F455">
        <v>11</v>
      </c>
      <c r="G455">
        <v>0</v>
      </c>
      <c r="H455">
        <v>0</v>
      </c>
      <c r="I455">
        <v>0</v>
      </c>
      <c r="J455">
        <v>-1755</v>
      </c>
      <c r="K455">
        <v>-390</v>
      </c>
      <c r="L455">
        <v>1980</v>
      </c>
      <c r="M455">
        <v>0</v>
      </c>
      <c r="N455">
        <v>0</v>
      </c>
      <c r="O455">
        <v>0</v>
      </c>
      <c r="P455">
        <v>0.20209600207012551</v>
      </c>
      <c r="Q455">
        <v>-7.232500970371325E-2</v>
      </c>
      <c r="R455">
        <v>-3.3251390865571162E-2</v>
      </c>
      <c r="S455">
        <v>12017.354120843576</v>
      </c>
      <c r="T455">
        <v>-4436.9724414542652</v>
      </c>
      <c r="U455">
        <v>-2116.0499417777173</v>
      </c>
      <c r="V455">
        <v>11</v>
      </c>
      <c r="W455">
        <v>6</v>
      </c>
      <c r="X455">
        <v>5</v>
      </c>
      <c r="Y455">
        <v>-35</v>
      </c>
      <c r="Z455">
        <v>24566.080810299871</v>
      </c>
      <c r="AA455">
        <v>0</v>
      </c>
      <c r="AB455">
        <v>-2</v>
      </c>
      <c r="AC455">
        <v>4</v>
      </c>
      <c r="AD455">
        <v>11</v>
      </c>
      <c r="AE455">
        <v>-4576</v>
      </c>
      <c r="AF455">
        <v>14.399999999999999</v>
      </c>
      <c r="AG455">
        <v>4</v>
      </c>
      <c r="AH455">
        <v>11</v>
      </c>
      <c r="AI455">
        <v>0</v>
      </c>
    </row>
    <row r="456" spans="1:35" x14ac:dyDescent="0.35">
      <c r="A456" t="s">
        <v>60</v>
      </c>
      <c r="B456" t="s">
        <v>36</v>
      </c>
      <c r="C456">
        <v>1048</v>
      </c>
      <c r="D456">
        <v>-10</v>
      </c>
      <c r="E456">
        <v>24</v>
      </c>
      <c r="F456">
        <v>25</v>
      </c>
      <c r="G456">
        <v>0</v>
      </c>
      <c r="H456">
        <v>0</v>
      </c>
      <c r="I456">
        <v>0</v>
      </c>
      <c r="J456">
        <v>-1950</v>
      </c>
      <c r="K456">
        <v>4680</v>
      </c>
      <c r="L456">
        <v>4500</v>
      </c>
      <c r="M456">
        <v>2340</v>
      </c>
      <c r="N456">
        <v>2340</v>
      </c>
      <c r="O456">
        <v>2160</v>
      </c>
      <c r="P456">
        <v>0.23413444792755134</v>
      </c>
      <c r="Q456">
        <v>-1.7415534656913922E-2</v>
      </c>
      <c r="R456">
        <v>-3.0512016718913237E-2</v>
      </c>
      <c r="S456">
        <v>16136.208986415877</v>
      </c>
      <c r="T456">
        <v>4134.5872518286342</v>
      </c>
      <c r="U456">
        <v>4640.9968652037642</v>
      </c>
      <c r="V456">
        <v>0</v>
      </c>
      <c r="W456">
        <v>14</v>
      </c>
      <c r="X456">
        <v>16</v>
      </c>
      <c r="Y456">
        <v>-57</v>
      </c>
      <c r="Z456">
        <v>33114.26790056593</v>
      </c>
      <c r="AA456">
        <v>0</v>
      </c>
      <c r="AB456">
        <v>2</v>
      </c>
      <c r="AC456">
        <v>9</v>
      </c>
      <c r="AD456">
        <v>1</v>
      </c>
      <c r="AE456">
        <v>-4852.75</v>
      </c>
      <c r="AF456">
        <v>26.666666666666664</v>
      </c>
      <c r="AG456">
        <v>17</v>
      </c>
      <c r="AH456">
        <v>28.666666666666668</v>
      </c>
      <c r="AI456">
        <v>0</v>
      </c>
    </row>
    <row r="457" spans="1:35" x14ac:dyDescent="0.35">
      <c r="A457" t="s">
        <v>61</v>
      </c>
      <c r="B457" t="s">
        <v>36</v>
      </c>
      <c r="C457">
        <v>1049</v>
      </c>
      <c r="D457">
        <v>-18</v>
      </c>
      <c r="E457">
        <v>6</v>
      </c>
      <c r="F457">
        <v>-8</v>
      </c>
      <c r="G457">
        <v>0</v>
      </c>
      <c r="H457">
        <v>0</v>
      </c>
      <c r="I457">
        <v>0</v>
      </c>
      <c r="J457">
        <v>-3510</v>
      </c>
      <c r="K457">
        <v>1170</v>
      </c>
      <c r="L457">
        <v>-1440</v>
      </c>
      <c r="M457">
        <v>0</v>
      </c>
      <c r="N457">
        <v>0</v>
      </c>
      <c r="O457">
        <v>0</v>
      </c>
      <c r="P457">
        <v>0.15483434753211628</v>
      </c>
      <c r="Q457">
        <v>0.18255578093306285</v>
      </c>
      <c r="R457">
        <v>-1.3522650439486084E-2</v>
      </c>
      <c r="S457">
        <v>5398.7626774847849</v>
      </c>
      <c r="T457">
        <v>6601.9472616632847</v>
      </c>
      <c r="U457">
        <v>-3475.6997971602395</v>
      </c>
      <c r="V457">
        <v>3</v>
      </c>
      <c r="W457">
        <v>13</v>
      </c>
      <c r="X457">
        <v>2</v>
      </c>
      <c r="Y457">
        <v>-22</v>
      </c>
      <c r="Z457">
        <v>2048.1336366030155</v>
      </c>
      <c r="AA457">
        <v>0</v>
      </c>
      <c r="AB457">
        <v>8</v>
      </c>
      <c r="AC457">
        <v>2</v>
      </c>
      <c r="AD457">
        <v>4</v>
      </c>
      <c r="AE457">
        <v>-4722.25</v>
      </c>
      <c r="AF457">
        <v>-1</v>
      </c>
      <c r="AG457">
        <v>4.1999999999999993</v>
      </c>
      <c r="AH457">
        <v>-0.33333333333333393</v>
      </c>
      <c r="AI457">
        <v>0</v>
      </c>
    </row>
    <row r="458" spans="1:35" x14ac:dyDescent="0.35">
      <c r="A458" t="s">
        <v>62</v>
      </c>
      <c r="B458" t="s">
        <v>36</v>
      </c>
      <c r="C458">
        <v>1802</v>
      </c>
      <c r="D458">
        <v>-7</v>
      </c>
      <c r="E458">
        <v>10</v>
      </c>
      <c r="F458">
        <v>-2</v>
      </c>
      <c r="G458">
        <v>0</v>
      </c>
      <c r="H458">
        <v>0</v>
      </c>
      <c r="I458">
        <v>0</v>
      </c>
      <c r="J458">
        <v>-1365</v>
      </c>
      <c r="K458">
        <v>1950</v>
      </c>
      <c r="L458">
        <v>-360</v>
      </c>
      <c r="M458">
        <v>2340.0000000000036</v>
      </c>
      <c r="N458">
        <v>2340.0000000000036</v>
      </c>
      <c r="O458">
        <v>0</v>
      </c>
      <c r="P458">
        <v>-6.5174456879525999E-2</v>
      </c>
      <c r="Q458">
        <v>0.15865701119157349</v>
      </c>
      <c r="R458">
        <v>5.8920342330480602E-2</v>
      </c>
      <c r="S458">
        <v>-1803.4660961158661</v>
      </c>
      <c r="T458">
        <v>4726.6194865042817</v>
      </c>
      <c r="U458">
        <v>1888.3607636603047</v>
      </c>
      <c r="V458">
        <v>-1</v>
      </c>
      <c r="W458">
        <v>5</v>
      </c>
      <c r="X458">
        <v>-6</v>
      </c>
      <c r="Y458">
        <v>-24</v>
      </c>
      <c r="Z458">
        <v>4658.5759228877432</v>
      </c>
      <c r="AA458">
        <v>0</v>
      </c>
      <c r="AB458">
        <v>-4</v>
      </c>
      <c r="AC458">
        <v>2</v>
      </c>
      <c r="AD458">
        <v>-5</v>
      </c>
      <c r="AE458">
        <v>-4472.5</v>
      </c>
      <c r="AF458">
        <v>2.9333333333333353</v>
      </c>
      <c r="AG458">
        <v>8.1999999999999993</v>
      </c>
      <c r="AH458">
        <v>5.0000000000000018</v>
      </c>
      <c r="AI458">
        <v>0</v>
      </c>
    </row>
    <row r="459" spans="1:35" x14ac:dyDescent="0.35">
      <c r="C459">
        <v>0</v>
      </c>
      <c r="D459" t="e">
        <v>#N/A</v>
      </c>
      <c r="E459" t="e">
        <v>#N/A</v>
      </c>
      <c r="F459" t="e">
        <v>#N/A</v>
      </c>
      <c r="G459" t="e">
        <v>#N/A</v>
      </c>
      <c r="H459" t="e">
        <v>#N/A</v>
      </c>
      <c r="I459" t="e">
        <v>#N/A</v>
      </c>
      <c r="J459" t="e">
        <v>#N/A</v>
      </c>
      <c r="K459" t="e">
        <v>#N/A</v>
      </c>
      <c r="L459" t="e">
        <v>#N/A</v>
      </c>
      <c r="M459" t="e">
        <v>#N/A</v>
      </c>
      <c r="N459" t="e">
        <v>#N/A</v>
      </c>
      <c r="O459" t="e">
        <v>#N/A</v>
      </c>
      <c r="P459" t="e">
        <v>#N/A</v>
      </c>
      <c r="Q459" t="e">
        <v>#N/A</v>
      </c>
      <c r="R459" t="e">
        <v>#N/A</v>
      </c>
      <c r="S459" t="e">
        <v>#N/A</v>
      </c>
      <c r="T459" t="e">
        <v>#N/A</v>
      </c>
      <c r="U459" t="e">
        <v>#N/A</v>
      </c>
      <c r="V459" t="e">
        <v>#N/A</v>
      </c>
      <c r="W459" t="e">
        <v>#N/A</v>
      </c>
      <c r="X459" t="e">
        <v>#N/A</v>
      </c>
      <c r="Y459" t="e">
        <v>#N/A</v>
      </c>
      <c r="Z459" t="e">
        <v>#N/A</v>
      </c>
      <c r="AA459" t="e">
        <v>#N/A</v>
      </c>
      <c r="AB459" t="e">
        <v>#N/A</v>
      </c>
      <c r="AC459" t="e">
        <v>#N/A</v>
      </c>
      <c r="AD459" t="e">
        <v>#N/A</v>
      </c>
      <c r="AE459" t="e">
        <v>#N/A</v>
      </c>
      <c r="AF459" t="e">
        <v>#N/A</v>
      </c>
      <c r="AG459" t="e">
        <v>#N/A</v>
      </c>
      <c r="AH459" t="e">
        <v>#N/A</v>
      </c>
      <c r="AI459" t="e">
        <v>#N/A</v>
      </c>
    </row>
    <row r="460" spans="1:35" x14ac:dyDescent="0.35">
      <c r="A460" t="s">
        <v>63</v>
      </c>
      <c r="B460" t="s">
        <v>67</v>
      </c>
      <c r="C460">
        <v>2171</v>
      </c>
      <c r="D460">
        <v>1</v>
      </c>
      <c r="E460">
        <v>-1</v>
      </c>
      <c r="F460">
        <v>-6</v>
      </c>
      <c r="G460">
        <v>0</v>
      </c>
      <c r="H460">
        <v>0</v>
      </c>
      <c r="I460">
        <v>0</v>
      </c>
      <c r="J460">
        <v>195</v>
      </c>
      <c r="K460">
        <v>-195</v>
      </c>
      <c r="L460">
        <v>-1080</v>
      </c>
      <c r="M460">
        <v>0</v>
      </c>
      <c r="N460">
        <v>0</v>
      </c>
      <c r="O460">
        <v>0</v>
      </c>
      <c r="P460">
        <v>0</v>
      </c>
      <c r="Q460">
        <v>-3.8461538461538464E-2</v>
      </c>
      <c r="R460">
        <v>0.42307692307692313</v>
      </c>
      <c r="S460">
        <v>0</v>
      </c>
      <c r="T460">
        <v>-611.53846153846155</v>
      </c>
      <c r="U460">
        <v>5646.923076923078</v>
      </c>
      <c r="V460">
        <v>-2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4</v>
      </c>
      <c r="AC460">
        <v>-4</v>
      </c>
      <c r="AD460">
        <v>-7</v>
      </c>
      <c r="AE460">
        <v>0</v>
      </c>
      <c r="AF460">
        <v>0</v>
      </c>
      <c r="AG460">
        <v>-3</v>
      </c>
      <c r="AH460">
        <v>-4</v>
      </c>
      <c r="AI460">
        <v>0</v>
      </c>
    </row>
    <row r="461" spans="1:35" x14ac:dyDescent="0.35">
      <c r="A461" t="s">
        <v>65</v>
      </c>
      <c r="B461" t="s">
        <v>64</v>
      </c>
      <c r="C461">
        <v>2003</v>
      </c>
      <c r="D461">
        <v>-4</v>
      </c>
      <c r="E461">
        <v>-5</v>
      </c>
      <c r="F461">
        <v>-13</v>
      </c>
      <c r="G461">
        <v>0</v>
      </c>
      <c r="H461">
        <v>0</v>
      </c>
      <c r="I461">
        <v>0</v>
      </c>
      <c r="J461">
        <v>-780</v>
      </c>
      <c r="K461">
        <v>-975</v>
      </c>
      <c r="L461">
        <v>-2340</v>
      </c>
      <c r="M461">
        <v>0</v>
      </c>
      <c r="N461">
        <v>0</v>
      </c>
      <c r="O461">
        <v>0</v>
      </c>
      <c r="P461">
        <v>-1.3333333333333334E-2</v>
      </c>
      <c r="Q461">
        <v>0.12</v>
      </c>
      <c r="R461">
        <v>6.6666666666666652E-2</v>
      </c>
      <c r="S461">
        <v>-639.6</v>
      </c>
      <c r="T461">
        <v>3900</v>
      </c>
      <c r="U461">
        <v>-842.40000000000146</v>
      </c>
      <c r="V461">
        <v>5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-7</v>
      </c>
      <c r="AD461">
        <v>-7</v>
      </c>
      <c r="AE461">
        <v>0</v>
      </c>
      <c r="AF461">
        <v>3</v>
      </c>
      <c r="AG461">
        <v>6</v>
      </c>
      <c r="AH461">
        <v>5</v>
      </c>
      <c r="AI461">
        <v>0</v>
      </c>
    </row>
    <row r="462" spans="1:35" x14ac:dyDescent="0.35">
      <c r="A462" t="s">
        <v>66</v>
      </c>
      <c r="B462" t="s">
        <v>67</v>
      </c>
      <c r="C462">
        <v>2004</v>
      </c>
      <c r="D462">
        <v>-4</v>
      </c>
      <c r="E462">
        <v>-4</v>
      </c>
      <c r="F462">
        <v>-1</v>
      </c>
      <c r="G462">
        <v>0</v>
      </c>
      <c r="H462">
        <v>0</v>
      </c>
      <c r="I462">
        <v>0</v>
      </c>
      <c r="J462">
        <v>-780</v>
      </c>
      <c r="K462">
        <v>-780</v>
      </c>
      <c r="L462">
        <v>-180</v>
      </c>
      <c r="M462">
        <v>0</v>
      </c>
      <c r="N462">
        <v>0</v>
      </c>
      <c r="O462">
        <v>0</v>
      </c>
      <c r="P462">
        <v>8.6666666666666656E-2</v>
      </c>
      <c r="Q462">
        <v>8.6666666666666656E-2</v>
      </c>
      <c r="R462">
        <v>0.16222222222222216</v>
      </c>
      <c r="S462">
        <v>815</v>
      </c>
      <c r="T462">
        <v>815</v>
      </c>
      <c r="U462">
        <v>811.66666666666606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3</v>
      </c>
      <c r="AC462">
        <v>6</v>
      </c>
      <c r="AD462">
        <v>5</v>
      </c>
      <c r="AE462">
        <v>0</v>
      </c>
      <c r="AF462">
        <v>0</v>
      </c>
      <c r="AG462">
        <v>0</v>
      </c>
      <c r="AH462">
        <v>0</v>
      </c>
      <c r="AI462">
        <v>0</v>
      </c>
    </row>
    <row r="463" spans="1:35" x14ac:dyDescent="0.35">
      <c r="A463" t="s">
        <v>68</v>
      </c>
      <c r="B463" t="s">
        <v>67</v>
      </c>
      <c r="C463">
        <v>2005</v>
      </c>
      <c r="D463">
        <v>-26</v>
      </c>
      <c r="E463">
        <v>-9</v>
      </c>
      <c r="F463">
        <v>-13</v>
      </c>
      <c r="G463">
        <v>0</v>
      </c>
      <c r="H463">
        <v>0</v>
      </c>
      <c r="I463">
        <v>0</v>
      </c>
      <c r="J463">
        <v>-5070</v>
      </c>
      <c r="K463">
        <v>-1755</v>
      </c>
      <c r="L463">
        <v>-2340</v>
      </c>
      <c r="M463">
        <v>0</v>
      </c>
      <c r="N463">
        <v>0</v>
      </c>
      <c r="O463">
        <v>0</v>
      </c>
      <c r="P463">
        <v>5.2631578947368418E-2</v>
      </c>
      <c r="Q463">
        <v>8.771929824561403E-2</v>
      </c>
      <c r="R463">
        <v>8.8402825244930497E-2</v>
      </c>
      <c r="S463">
        <v>1719.4736842105262</v>
      </c>
      <c r="T463">
        <v>2865.7894736842104</v>
      </c>
      <c r="U463">
        <v>2412.0164046479831</v>
      </c>
      <c r="V463">
        <v>3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-7</v>
      </c>
      <c r="AC463">
        <v>-7</v>
      </c>
      <c r="AD463">
        <v>-6</v>
      </c>
      <c r="AE463">
        <v>0</v>
      </c>
      <c r="AF463">
        <v>0</v>
      </c>
      <c r="AG463">
        <v>-15</v>
      </c>
      <c r="AH463">
        <v>-11</v>
      </c>
      <c r="AI463">
        <v>0</v>
      </c>
    </row>
    <row r="464" spans="1:35" x14ac:dyDescent="0.35">
      <c r="A464" t="s">
        <v>69</v>
      </c>
      <c r="B464" t="s">
        <v>67</v>
      </c>
      <c r="C464">
        <v>2008</v>
      </c>
      <c r="D464">
        <v>6</v>
      </c>
      <c r="E464">
        <v>1</v>
      </c>
      <c r="F464">
        <v>-2</v>
      </c>
      <c r="G464">
        <v>0</v>
      </c>
      <c r="H464">
        <v>0</v>
      </c>
      <c r="I464">
        <v>0</v>
      </c>
      <c r="J464">
        <v>1170</v>
      </c>
      <c r="K464">
        <v>195</v>
      </c>
      <c r="L464">
        <v>-360</v>
      </c>
      <c r="M464">
        <v>0</v>
      </c>
      <c r="N464">
        <v>0</v>
      </c>
      <c r="O464">
        <v>0</v>
      </c>
      <c r="P464">
        <v>0.2</v>
      </c>
      <c r="Q464">
        <v>-8.434782608695654E-2</v>
      </c>
      <c r="R464">
        <v>-0.25478260869565217</v>
      </c>
      <c r="S464">
        <v>6300</v>
      </c>
      <c r="T464">
        <v>-2351.0869565217399</v>
      </c>
      <c r="U464">
        <v>-7086.1956521739157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-7</v>
      </c>
      <c r="AC464">
        <v>-20</v>
      </c>
      <c r="AD464">
        <v>-9</v>
      </c>
      <c r="AE464">
        <v>0</v>
      </c>
      <c r="AF464">
        <v>0</v>
      </c>
      <c r="AG464">
        <v>0</v>
      </c>
      <c r="AH464">
        <v>0</v>
      </c>
      <c r="AI464">
        <v>0</v>
      </c>
    </row>
    <row r="465" spans="1:35" x14ac:dyDescent="0.35">
      <c r="A465" t="s">
        <v>70</v>
      </c>
      <c r="B465" t="s">
        <v>67</v>
      </c>
      <c r="C465">
        <v>2011</v>
      </c>
      <c r="D465">
        <v>-25</v>
      </c>
      <c r="E465">
        <v>5</v>
      </c>
      <c r="F465">
        <v>-8</v>
      </c>
      <c r="G465">
        <v>0</v>
      </c>
      <c r="H465">
        <v>0</v>
      </c>
      <c r="I465">
        <v>0</v>
      </c>
      <c r="J465">
        <v>-4875</v>
      </c>
      <c r="K465">
        <v>975</v>
      </c>
      <c r="L465">
        <v>-1440</v>
      </c>
      <c r="M465">
        <v>0</v>
      </c>
      <c r="N465">
        <v>0</v>
      </c>
      <c r="O465">
        <v>0</v>
      </c>
      <c r="P465">
        <v>0.11948717948717949</v>
      </c>
      <c r="Q465">
        <v>7.9487179487179482E-2</v>
      </c>
      <c r="R465">
        <v>-0.2405128205128205</v>
      </c>
      <c r="S465">
        <v>2335.8000000000002</v>
      </c>
      <c r="T465">
        <v>1233</v>
      </c>
      <c r="U465">
        <v>-7589.4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6</v>
      </c>
      <c r="AC465">
        <v>4</v>
      </c>
      <c r="AD465">
        <v>6</v>
      </c>
      <c r="AE465">
        <v>0</v>
      </c>
      <c r="AF465">
        <v>0</v>
      </c>
      <c r="AG465">
        <v>0</v>
      </c>
      <c r="AH465">
        <v>0</v>
      </c>
      <c r="AI465">
        <v>0</v>
      </c>
    </row>
    <row r="466" spans="1:35" x14ac:dyDescent="0.35">
      <c r="A466" t="s">
        <v>71</v>
      </c>
      <c r="B466" t="s">
        <v>67</v>
      </c>
      <c r="C466">
        <v>2014</v>
      </c>
      <c r="D466">
        <v>0</v>
      </c>
      <c r="E466">
        <v>1</v>
      </c>
      <c r="F466">
        <v>-1</v>
      </c>
      <c r="G466">
        <v>0</v>
      </c>
      <c r="H466">
        <v>0</v>
      </c>
      <c r="I466">
        <v>0</v>
      </c>
      <c r="J466">
        <v>0</v>
      </c>
      <c r="K466">
        <v>195</v>
      </c>
      <c r="L466">
        <v>-180</v>
      </c>
      <c r="M466">
        <v>0</v>
      </c>
      <c r="N466">
        <v>0</v>
      </c>
      <c r="O466">
        <v>0</v>
      </c>
      <c r="P466">
        <v>0.12127512127512124</v>
      </c>
      <c r="Q466">
        <v>0.53014553014553012</v>
      </c>
      <c r="R466">
        <v>9.4941094941094928E-2</v>
      </c>
      <c r="S466">
        <v>2652.4948024948017</v>
      </c>
      <c r="T466">
        <v>11588.762993762994</v>
      </c>
      <c r="U466">
        <v>2084.6673596673609</v>
      </c>
      <c r="V466">
        <v>-12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-1</v>
      </c>
      <c r="AC466">
        <v>0</v>
      </c>
      <c r="AD466">
        <v>-1</v>
      </c>
      <c r="AE466">
        <v>0</v>
      </c>
      <c r="AF466">
        <v>0</v>
      </c>
      <c r="AG466">
        <v>0</v>
      </c>
      <c r="AH466">
        <v>0</v>
      </c>
      <c r="AI466">
        <v>0</v>
      </c>
    </row>
    <row r="467" spans="1:35" x14ac:dyDescent="0.35">
      <c r="A467" t="s">
        <v>72</v>
      </c>
      <c r="B467" t="s">
        <v>67</v>
      </c>
      <c r="C467">
        <v>2015</v>
      </c>
      <c r="D467">
        <v>-1</v>
      </c>
      <c r="E467">
        <v>18</v>
      </c>
      <c r="F467">
        <v>10</v>
      </c>
      <c r="G467">
        <v>0</v>
      </c>
      <c r="H467">
        <v>0</v>
      </c>
      <c r="I467">
        <v>0</v>
      </c>
      <c r="J467">
        <v>-195</v>
      </c>
      <c r="K467">
        <v>3510</v>
      </c>
      <c r="L467">
        <v>1800</v>
      </c>
      <c r="M467">
        <v>0</v>
      </c>
      <c r="N467">
        <v>0</v>
      </c>
      <c r="O467">
        <v>0</v>
      </c>
      <c r="P467">
        <v>0.20567602040816327</v>
      </c>
      <c r="Q467">
        <v>1.4987244897959162E-2</v>
      </c>
      <c r="R467">
        <v>5.0382653061224469E-2</v>
      </c>
      <c r="S467">
        <v>9286.3153698979586</v>
      </c>
      <c r="T467">
        <v>3031.9563137755104</v>
      </c>
      <c r="U467">
        <v>6818.8105867346967</v>
      </c>
      <c r="V467">
        <v>-2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-17</v>
      </c>
      <c r="AC467">
        <v>1</v>
      </c>
      <c r="AD467">
        <v>-2</v>
      </c>
      <c r="AE467">
        <v>0</v>
      </c>
      <c r="AF467">
        <v>-1</v>
      </c>
      <c r="AG467">
        <v>0</v>
      </c>
      <c r="AH467">
        <v>1</v>
      </c>
      <c r="AI467">
        <v>0</v>
      </c>
    </row>
    <row r="468" spans="1:35" x14ac:dyDescent="0.35">
      <c r="A468" t="s">
        <v>73</v>
      </c>
      <c r="B468" t="s">
        <v>67</v>
      </c>
      <c r="C468">
        <v>2018</v>
      </c>
      <c r="D468">
        <v>-15</v>
      </c>
      <c r="E468">
        <v>5</v>
      </c>
      <c r="F468">
        <v>-2</v>
      </c>
      <c r="G468">
        <v>0</v>
      </c>
      <c r="H468">
        <v>0</v>
      </c>
      <c r="I468">
        <v>0</v>
      </c>
      <c r="J468">
        <v>-2925</v>
      </c>
      <c r="K468">
        <v>975</v>
      </c>
      <c r="L468">
        <v>-360</v>
      </c>
      <c r="M468">
        <v>0</v>
      </c>
      <c r="N468">
        <v>0</v>
      </c>
      <c r="O468">
        <v>0</v>
      </c>
      <c r="P468">
        <v>-4.4283413848631215E-2</v>
      </c>
      <c r="Q468">
        <v>3.1400966183574908E-2</v>
      </c>
      <c r="R468">
        <v>2.0933977455716568E-2</v>
      </c>
      <c r="S468">
        <v>-3009.1908212560375</v>
      </c>
      <c r="T468">
        <v>-1352.210144927536</v>
      </c>
      <c r="U468">
        <v>-1671.4734299516895</v>
      </c>
      <c r="V468">
        <v>2</v>
      </c>
      <c r="W468">
        <v>5</v>
      </c>
      <c r="X468">
        <v>-9</v>
      </c>
      <c r="Y468">
        <v>-23</v>
      </c>
      <c r="Z468">
        <v>0</v>
      </c>
      <c r="AA468">
        <v>0</v>
      </c>
      <c r="AB468">
        <v>-10</v>
      </c>
      <c r="AC468">
        <v>8</v>
      </c>
      <c r="AD468">
        <v>2</v>
      </c>
      <c r="AE468">
        <v>0</v>
      </c>
      <c r="AF468">
        <v>-2</v>
      </c>
      <c r="AG468">
        <v>3</v>
      </c>
      <c r="AH468">
        <v>2</v>
      </c>
      <c r="AI468">
        <v>0</v>
      </c>
    </row>
    <row r="469" spans="1:35" x14ac:dyDescent="0.35">
      <c r="A469" t="s">
        <v>74</v>
      </c>
      <c r="B469" t="s">
        <v>64</v>
      </c>
      <c r="C469">
        <v>2020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-9.0818858560794052E-2</v>
      </c>
      <c r="Q469">
        <v>-2.2580645161290325E-2</v>
      </c>
      <c r="R469">
        <v>0.32431761786600499</v>
      </c>
      <c r="S469">
        <v>-3311.7096774193551</v>
      </c>
      <c r="T469">
        <v>-823.4032258064517</v>
      </c>
      <c r="U469">
        <v>11826.241935483871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-2</v>
      </c>
      <c r="AC469">
        <v>0</v>
      </c>
      <c r="AD469">
        <v>3</v>
      </c>
      <c r="AE469">
        <v>0</v>
      </c>
      <c r="AF469">
        <v>0</v>
      </c>
      <c r="AG469">
        <v>0</v>
      </c>
      <c r="AH469">
        <v>0</v>
      </c>
      <c r="AI469">
        <v>0</v>
      </c>
    </row>
    <row r="470" spans="1:35" x14ac:dyDescent="0.35">
      <c r="A470" t="s">
        <v>75</v>
      </c>
      <c r="B470" t="s">
        <v>67</v>
      </c>
      <c r="C470">
        <v>2021</v>
      </c>
      <c r="D470">
        <v>-5</v>
      </c>
      <c r="E470">
        <v>-3</v>
      </c>
      <c r="F470">
        <v>-1</v>
      </c>
      <c r="G470">
        <v>0</v>
      </c>
      <c r="H470">
        <v>0</v>
      </c>
      <c r="I470">
        <v>0</v>
      </c>
      <c r="J470">
        <v>-975</v>
      </c>
      <c r="K470">
        <v>-585</v>
      </c>
      <c r="L470">
        <v>-180</v>
      </c>
      <c r="M470">
        <v>0</v>
      </c>
      <c r="N470">
        <v>0</v>
      </c>
      <c r="O470">
        <v>0</v>
      </c>
      <c r="P470">
        <v>-0.21739130434782608</v>
      </c>
      <c r="Q470">
        <v>0.26544622425629288</v>
      </c>
      <c r="R470">
        <v>-0.29977116704805495</v>
      </c>
      <c r="S470">
        <v>-2895.6521739130435</v>
      </c>
      <c r="T470">
        <v>2619.9542334096104</v>
      </c>
      <c r="U470">
        <v>-4908.7414187643035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-7</v>
      </c>
      <c r="AC470">
        <v>-5</v>
      </c>
      <c r="AD470">
        <v>-4</v>
      </c>
      <c r="AE470">
        <v>0</v>
      </c>
      <c r="AF470">
        <v>0</v>
      </c>
      <c r="AG470">
        <v>0</v>
      </c>
      <c r="AH470">
        <v>0</v>
      </c>
      <c r="AI470">
        <v>0</v>
      </c>
    </row>
    <row r="471" spans="1:35" x14ac:dyDescent="0.35">
      <c r="A471" t="s">
        <v>76</v>
      </c>
      <c r="B471" t="s">
        <v>67</v>
      </c>
      <c r="C471">
        <v>2025</v>
      </c>
      <c r="D471">
        <v>-32</v>
      </c>
      <c r="E471">
        <v>-11</v>
      </c>
      <c r="F471">
        <v>-16</v>
      </c>
      <c r="G471">
        <v>0</v>
      </c>
      <c r="H471">
        <v>0</v>
      </c>
      <c r="I471">
        <v>0</v>
      </c>
      <c r="J471">
        <v>-6240</v>
      </c>
      <c r="K471">
        <v>-2145</v>
      </c>
      <c r="L471">
        <v>-2880</v>
      </c>
      <c r="M471">
        <v>0</v>
      </c>
      <c r="N471">
        <v>0</v>
      </c>
      <c r="O471">
        <v>0</v>
      </c>
      <c r="P471">
        <v>0.04</v>
      </c>
      <c r="Q471">
        <v>0.44</v>
      </c>
      <c r="R471">
        <v>8.0000000000000071E-2</v>
      </c>
      <c r="S471">
        <v>194.39999999999986</v>
      </c>
      <c r="T471">
        <v>4842</v>
      </c>
      <c r="U471">
        <v>-5469</v>
      </c>
      <c r="V471">
        <v>-14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-10</v>
      </c>
      <c r="AC471">
        <v>-8</v>
      </c>
      <c r="AD471">
        <v>-10</v>
      </c>
      <c r="AE471">
        <v>0</v>
      </c>
      <c r="AF471">
        <v>-1</v>
      </c>
      <c r="AG471">
        <v>3</v>
      </c>
      <c r="AH471">
        <v>4</v>
      </c>
      <c r="AI471">
        <v>0</v>
      </c>
    </row>
    <row r="472" spans="1:35" x14ac:dyDescent="0.35">
      <c r="A472" t="s">
        <v>77</v>
      </c>
      <c r="B472" t="s">
        <v>67</v>
      </c>
      <c r="C472">
        <v>2204</v>
      </c>
      <c r="D472">
        <v>-8</v>
      </c>
      <c r="E472">
        <v>-1</v>
      </c>
      <c r="F472">
        <v>-2</v>
      </c>
      <c r="G472">
        <v>0</v>
      </c>
      <c r="H472">
        <v>0</v>
      </c>
      <c r="I472">
        <v>0</v>
      </c>
      <c r="J472">
        <v>-1560</v>
      </c>
      <c r="K472">
        <v>-195</v>
      </c>
      <c r="L472">
        <v>-360</v>
      </c>
      <c r="M472">
        <v>0</v>
      </c>
      <c r="N472">
        <v>0</v>
      </c>
      <c r="O472">
        <v>0</v>
      </c>
      <c r="P472">
        <v>9.0909090909090884E-2</v>
      </c>
      <c r="Q472">
        <v>-9.0909090909090939E-2</v>
      </c>
      <c r="R472">
        <v>-4.545454545454547E-2</v>
      </c>
      <c r="S472">
        <v>789.54545454545405</v>
      </c>
      <c r="T472">
        <v>-1943.1818181818189</v>
      </c>
      <c r="U472">
        <v>-1356.136363636364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-2</v>
      </c>
      <c r="AC472">
        <v>8</v>
      </c>
      <c r="AD472">
        <v>0</v>
      </c>
      <c r="AE472">
        <v>0</v>
      </c>
      <c r="AF472">
        <v>-2</v>
      </c>
      <c r="AG472">
        <v>4</v>
      </c>
      <c r="AH472">
        <v>-1</v>
      </c>
      <c r="AI472">
        <v>0</v>
      </c>
    </row>
    <row r="473" spans="1:35" x14ac:dyDescent="0.35">
      <c r="A473" t="s">
        <v>78</v>
      </c>
      <c r="B473" t="s">
        <v>67</v>
      </c>
      <c r="C473">
        <v>2030</v>
      </c>
      <c r="D473">
        <v>-2</v>
      </c>
      <c r="E473">
        <v>0</v>
      </c>
      <c r="F473">
        <v>3</v>
      </c>
      <c r="G473">
        <v>0</v>
      </c>
      <c r="H473">
        <v>0</v>
      </c>
      <c r="I473">
        <v>0</v>
      </c>
      <c r="J473">
        <v>-390</v>
      </c>
      <c r="K473">
        <v>0</v>
      </c>
      <c r="L473">
        <v>540</v>
      </c>
      <c r="M473">
        <v>0</v>
      </c>
      <c r="N473">
        <v>0</v>
      </c>
      <c r="O473">
        <v>0</v>
      </c>
      <c r="P473">
        <v>-1.8518518518518517E-2</v>
      </c>
      <c r="Q473">
        <v>2.0697167755991286E-2</v>
      </c>
      <c r="R473">
        <v>0.28758169934640521</v>
      </c>
      <c r="S473">
        <v>-542.5</v>
      </c>
      <c r="T473">
        <v>612.20588235294122</v>
      </c>
      <c r="U473">
        <v>8551.1764705882342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3</v>
      </c>
      <c r="AC473">
        <v>8</v>
      </c>
      <c r="AD473">
        <v>3</v>
      </c>
      <c r="AE473">
        <v>0</v>
      </c>
      <c r="AF473">
        <v>0</v>
      </c>
      <c r="AG473">
        <v>0</v>
      </c>
      <c r="AH473">
        <v>0</v>
      </c>
      <c r="AI473">
        <v>0</v>
      </c>
    </row>
    <row r="474" spans="1:35" x14ac:dyDescent="0.35">
      <c r="A474" t="s">
        <v>79</v>
      </c>
      <c r="B474" t="s">
        <v>67</v>
      </c>
      <c r="C474">
        <v>2196</v>
      </c>
      <c r="D474">
        <v>-11</v>
      </c>
      <c r="E474">
        <v>4</v>
      </c>
      <c r="F474">
        <v>4</v>
      </c>
      <c r="G474">
        <v>0</v>
      </c>
      <c r="H474">
        <v>0</v>
      </c>
      <c r="I474">
        <v>0</v>
      </c>
      <c r="J474">
        <v>-2145</v>
      </c>
      <c r="K474">
        <v>780</v>
      </c>
      <c r="L474">
        <v>720</v>
      </c>
      <c r="M474">
        <v>0</v>
      </c>
      <c r="N474">
        <v>0</v>
      </c>
      <c r="O474">
        <v>0</v>
      </c>
      <c r="P474">
        <v>-0.34254992319508454</v>
      </c>
      <c r="Q474">
        <v>0.24423963133640547</v>
      </c>
      <c r="R474">
        <v>-1.5360983102918668E-2</v>
      </c>
      <c r="S474">
        <v>-4603.294930875576</v>
      </c>
      <c r="T474">
        <v>2619.8156682027638</v>
      </c>
      <c r="U474">
        <v>-813.82488479262793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-19</v>
      </c>
      <c r="AC474">
        <v>-5</v>
      </c>
      <c r="AD474">
        <v>-18</v>
      </c>
      <c r="AE474">
        <v>0</v>
      </c>
      <c r="AF474">
        <v>-1</v>
      </c>
      <c r="AG474">
        <v>0</v>
      </c>
      <c r="AH474">
        <v>0</v>
      </c>
      <c r="AI474">
        <v>0</v>
      </c>
    </row>
    <row r="475" spans="1:35" x14ac:dyDescent="0.35">
      <c r="A475" t="s">
        <v>80</v>
      </c>
      <c r="B475" t="s">
        <v>64</v>
      </c>
      <c r="C475">
        <v>2036</v>
      </c>
      <c r="D475">
        <v>-8</v>
      </c>
      <c r="E475">
        <v>5</v>
      </c>
      <c r="F475">
        <v>13</v>
      </c>
      <c r="G475">
        <v>0</v>
      </c>
      <c r="H475">
        <v>0</v>
      </c>
      <c r="I475">
        <v>0</v>
      </c>
      <c r="J475">
        <v>-1560</v>
      </c>
      <c r="K475">
        <v>975</v>
      </c>
      <c r="L475">
        <v>2340</v>
      </c>
      <c r="M475">
        <v>0</v>
      </c>
      <c r="N475">
        <v>0</v>
      </c>
      <c r="O475">
        <v>0</v>
      </c>
      <c r="P475">
        <v>0</v>
      </c>
      <c r="Q475">
        <v>0.32516129032258062</v>
      </c>
      <c r="R475">
        <v>6.4516129032257119E-3</v>
      </c>
      <c r="S475">
        <v>0</v>
      </c>
      <c r="T475">
        <v>7038.8129032258066</v>
      </c>
      <c r="U475">
        <v>1532.5161290322576</v>
      </c>
      <c r="V475">
        <v>-7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-11</v>
      </c>
      <c r="AC475">
        <v>-3</v>
      </c>
      <c r="AD475">
        <v>1</v>
      </c>
      <c r="AE475">
        <v>0</v>
      </c>
      <c r="AF475">
        <v>0</v>
      </c>
      <c r="AG475">
        <v>0</v>
      </c>
      <c r="AH475">
        <v>0</v>
      </c>
      <c r="AI475">
        <v>0</v>
      </c>
    </row>
    <row r="476" spans="1:35" x14ac:dyDescent="0.35">
      <c r="A476" t="s">
        <v>81</v>
      </c>
      <c r="B476" t="s">
        <v>64</v>
      </c>
      <c r="C476">
        <v>2037</v>
      </c>
      <c r="D476">
        <v>2</v>
      </c>
      <c r="E476">
        <v>6</v>
      </c>
      <c r="F476">
        <v>4</v>
      </c>
      <c r="G476">
        <v>0</v>
      </c>
      <c r="H476">
        <v>0</v>
      </c>
      <c r="I476">
        <v>0</v>
      </c>
      <c r="J476">
        <v>390</v>
      </c>
      <c r="K476">
        <v>1170</v>
      </c>
      <c r="L476">
        <v>720</v>
      </c>
      <c r="M476">
        <v>0</v>
      </c>
      <c r="N476">
        <v>0</v>
      </c>
      <c r="O476">
        <v>0</v>
      </c>
      <c r="P476">
        <v>3.5469107551487411E-2</v>
      </c>
      <c r="Q476">
        <v>3.92829900839054E-2</v>
      </c>
      <c r="R476">
        <v>-0.1220442410373761</v>
      </c>
      <c r="S476">
        <v>933.8958810068649</v>
      </c>
      <c r="T476">
        <v>1254.959954233409</v>
      </c>
      <c r="U476">
        <v>-1154.0503432494297</v>
      </c>
      <c r="V476">
        <v>-2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-5</v>
      </c>
      <c r="AC476">
        <v>3</v>
      </c>
      <c r="AD476">
        <v>-7</v>
      </c>
      <c r="AE476">
        <v>0</v>
      </c>
      <c r="AF476">
        <v>8</v>
      </c>
      <c r="AG476">
        <v>3</v>
      </c>
      <c r="AH476">
        <v>2</v>
      </c>
      <c r="AI476">
        <v>0</v>
      </c>
    </row>
    <row r="477" spans="1:35" x14ac:dyDescent="0.35">
      <c r="A477" t="s">
        <v>82</v>
      </c>
      <c r="B477" t="s">
        <v>64</v>
      </c>
      <c r="C477">
        <v>2038</v>
      </c>
      <c r="D477">
        <v>-2</v>
      </c>
      <c r="E477">
        <v>8</v>
      </c>
      <c r="F477">
        <v>14</v>
      </c>
      <c r="G477">
        <v>0</v>
      </c>
      <c r="H477">
        <v>0</v>
      </c>
      <c r="I477">
        <v>0</v>
      </c>
      <c r="J477">
        <v>-390</v>
      </c>
      <c r="K477">
        <v>1560</v>
      </c>
      <c r="L477">
        <v>2520</v>
      </c>
      <c r="M477">
        <v>0</v>
      </c>
      <c r="N477">
        <v>0</v>
      </c>
      <c r="O477">
        <v>0</v>
      </c>
      <c r="P477">
        <v>0.43636363636363634</v>
      </c>
      <c r="Q477">
        <v>-2.3715415019762875E-2</v>
      </c>
      <c r="R477">
        <v>6.5085638998682471E-2</v>
      </c>
      <c r="S477">
        <v>14825.454545454544</v>
      </c>
      <c r="T477">
        <v>959.05138339920813</v>
      </c>
      <c r="U477">
        <v>5526.9367588932837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6</v>
      </c>
      <c r="AC477">
        <v>0</v>
      </c>
      <c r="AD477">
        <v>6</v>
      </c>
      <c r="AE477">
        <v>0</v>
      </c>
      <c r="AF477">
        <v>-6</v>
      </c>
      <c r="AG477">
        <v>-8</v>
      </c>
      <c r="AH477">
        <v>-8</v>
      </c>
      <c r="AI477">
        <v>0</v>
      </c>
    </row>
    <row r="478" spans="1:35" x14ac:dyDescent="0.35">
      <c r="A478" t="s">
        <v>83</v>
      </c>
      <c r="B478" t="s">
        <v>67</v>
      </c>
      <c r="C478">
        <v>2039</v>
      </c>
      <c r="D478">
        <v>-3</v>
      </c>
      <c r="E478">
        <v>-13</v>
      </c>
      <c r="F478">
        <v>-10</v>
      </c>
      <c r="G478">
        <v>0</v>
      </c>
      <c r="H478">
        <v>0</v>
      </c>
      <c r="I478">
        <v>0</v>
      </c>
      <c r="J478">
        <v>-585</v>
      </c>
      <c r="K478">
        <v>-2535</v>
      </c>
      <c r="L478">
        <v>-1800</v>
      </c>
      <c r="M478">
        <v>0</v>
      </c>
      <c r="N478">
        <v>0</v>
      </c>
      <c r="O478">
        <v>0</v>
      </c>
      <c r="P478">
        <v>0</v>
      </c>
      <c r="Q478">
        <v>8.3146786056923563E-2</v>
      </c>
      <c r="R478">
        <v>-6.4918452190597997E-2</v>
      </c>
      <c r="S478">
        <v>0</v>
      </c>
      <c r="T478">
        <v>2303.0252638311481</v>
      </c>
      <c r="U478">
        <v>-4977.208186760472</v>
      </c>
      <c r="V478">
        <v>7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3</v>
      </c>
      <c r="AC478">
        <v>5</v>
      </c>
      <c r="AD478">
        <v>12</v>
      </c>
      <c r="AE478">
        <v>0</v>
      </c>
      <c r="AF478">
        <v>0</v>
      </c>
      <c r="AG478">
        <v>0</v>
      </c>
      <c r="AH478">
        <v>0</v>
      </c>
      <c r="AI478">
        <v>0</v>
      </c>
    </row>
    <row r="479" spans="1:35" x14ac:dyDescent="0.35">
      <c r="A479" t="s">
        <v>84</v>
      </c>
      <c r="B479" t="s">
        <v>67</v>
      </c>
      <c r="C479">
        <v>2040</v>
      </c>
      <c r="D479">
        <v>10</v>
      </c>
      <c r="E479">
        <v>2</v>
      </c>
      <c r="F479">
        <v>6</v>
      </c>
      <c r="G479">
        <v>0</v>
      </c>
      <c r="H479">
        <v>0</v>
      </c>
      <c r="I479">
        <v>0</v>
      </c>
      <c r="J479">
        <v>1950</v>
      </c>
      <c r="K479">
        <v>390</v>
      </c>
      <c r="L479">
        <v>1080</v>
      </c>
      <c r="M479">
        <v>0</v>
      </c>
      <c r="N479">
        <v>0</v>
      </c>
      <c r="O479">
        <v>0</v>
      </c>
      <c r="P479">
        <v>0</v>
      </c>
      <c r="Q479">
        <v>4.3410852713178294E-2</v>
      </c>
      <c r="R479">
        <v>-7.3901808785529724E-2</v>
      </c>
      <c r="S479">
        <v>0</v>
      </c>
      <c r="T479">
        <v>1306.9767441860465</v>
      </c>
      <c r="U479">
        <v>-1532.8294573643411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-5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</row>
    <row r="480" spans="1:35" x14ac:dyDescent="0.35">
      <c r="A480" t="s">
        <v>259</v>
      </c>
      <c r="B480" t="s">
        <v>64</v>
      </c>
      <c r="C480">
        <v>4001</v>
      </c>
      <c r="D480" t="e">
        <v>#N/A</v>
      </c>
      <c r="E480" t="e">
        <v>#N/A</v>
      </c>
      <c r="F480" t="e">
        <v>#N/A</v>
      </c>
      <c r="G480" t="e">
        <v>#N/A</v>
      </c>
      <c r="H480" t="e">
        <v>#N/A</v>
      </c>
      <c r="I480" t="e">
        <v>#N/A</v>
      </c>
      <c r="J480" t="e">
        <v>#N/A</v>
      </c>
      <c r="K480" t="e">
        <v>#N/A</v>
      </c>
      <c r="L480" t="e">
        <v>#N/A</v>
      </c>
      <c r="M480" t="e">
        <v>#N/A</v>
      </c>
      <c r="N480" t="e">
        <v>#N/A</v>
      </c>
      <c r="O480" t="e">
        <v>#N/A</v>
      </c>
      <c r="P480" t="e">
        <v>#N/A</v>
      </c>
      <c r="Q480" t="e">
        <v>#N/A</v>
      </c>
      <c r="R480" t="e">
        <v>#N/A</v>
      </c>
      <c r="S480" t="e">
        <v>#N/A</v>
      </c>
      <c r="T480" t="e">
        <v>#N/A</v>
      </c>
      <c r="U480" t="e">
        <v>#N/A</v>
      </c>
      <c r="V480" t="e">
        <v>#N/A</v>
      </c>
      <c r="W480" t="e">
        <v>#N/A</v>
      </c>
      <c r="X480" t="e">
        <v>#N/A</v>
      </c>
      <c r="Y480" t="e">
        <v>#N/A</v>
      </c>
      <c r="Z480" t="e">
        <v>#N/A</v>
      </c>
      <c r="AA480" t="e">
        <v>#N/A</v>
      </c>
      <c r="AB480" t="e">
        <v>#N/A</v>
      </c>
      <c r="AC480" t="e">
        <v>#N/A</v>
      </c>
      <c r="AD480" t="e">
        <v>#N/A</v>
      </c>
      <c r="AE480" t="e">
        <v>#N/A</v>
      </c>
      <c r="AF480" t="e">
        <v>#N/A</v>
      </c>
      <c r="AG480" t="e">
        <v>#N/A</v>
      </c>
      <c r="AH480" t="e">
        <v>#N/A</v>
      </c>
      <c r="AI480" t="e">
        <v>#N/A</v>
      </c>
    </row>
    <row r="481" spans="1:35" x14ac:dyDescent="0.35">
      <c r="A481" t="s">
        <v>88</v>
      </c>
      <c r="B481" t="s">
        <v>64</v>
      </c>
      <c r="C481">
        <v>2048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-0.5</v>
      </c>
      <c r="Q481">
        <v>-1</v>
      </c>
      <c r="R481">
        <v>-1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</row>
    <row r="482" spans="1:35" x14ac:dyDescent="0.35">
      <c r="A482" t="s">
        <v>90</v>
      </c>
      <c r="B482" t="s">
        <v>67</v>
      </c>
      <c r="C482">
        <v>2054</v>
      </c>
      <c r="D482">
        <v>-3</v>
      </c>
      <c r="E482">
        <v>0</v>
      </c>
      <c r="F482">
        <v>-2</v>
      </c>
      <c r="G482">
        <v>0</v>
      </c>
      <c r="H482">
        <v>0</v>
      </c>
      <c r="I482">
        <v>0</v>
      </c>
      <c r="J482">
        <v>-585</v>
      </c>
      <c r="K482">
        <v>0</v>
      </c>
      <c r="L482">
        <v>-360</v>
      </c>
      <c r="M482">
        <v>0</v>
      </c>
      <c r="N482">
        <v>0</v>
      </c>
      <c r="O482">
        <v>0</v>
      </c>
      <c r="P482">
        <v>0.13725490196078433</v>
      </c>
      <c r="Q482">
        <v>0.15686274509803921</v>
      </c>
      <c r="R482">
        <v>-2.5098039215686319E-2</v>
      </c>
      <c r="S482">
        <v>3860.294117647059</v>
      </c>
      <c r="T482">
        <v>4411.7647058823532</v>
      </c>
      <c r="U482">
        <v>-970.48235294117694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33</v>
      </c>
      <c r="AD482">
        <v>-13</v>
      </c>
      <c r="AE482">
        <v>0</v>
      </c>
      <c r="AF482">
        <v>2</v>
      </c>
      <c r="AG482">
        <v>1</v>
      </c>
      <c r="AH482">
        <v>1</v>
      </c>
      <c r="AI482">
        <v>0</v>
      </c>
    </row>
    <row r="483" spans="1:35" x14ac:dyDescent="0.35">
      <c r="A483" t="s">
        <v>91</v>
      </c>
      <c r="B483" t="s">
        <v>67</v>
      </c>
      <c r="C483">
        <v>2055</v>
      </c>
      <c r="D483">
        <v>-10</v>
      </c>
      <c r="E483">
        <v>-6</v>
      </c>
      <c r="F483">
        <v>-4</v>
      </c>
      <c r="G483">
        <v>0</v>
      </c>
      <c r="H483">
        <v>0</v>
      </c>
      <c r="I483">
        <v>0</v>
      </c>
      <c r="J483">
        <v>-1950</v>
      </c>
      <c r="K483">
        <v>-1170</v>
      </c>
      <c r="L483">
        <v>-720</v>
      </c>
      <c r="M483">
        <v>0</v>
      </c>
      <c r="N483">
        <v>0</v>
      </c>
      <c r="O483">
        <v>0</v>
      </c>
      <c r="P483">
        <v>-5.2631578947368418E-2</v>
      </c>
      <c r="Q483">
        <v>-0.15789473684210525</v>
      </c>
      <c r="R483">
        <v>-0.2157894736842105</v>
      </c>
      <c r="S483">
        <v>-561.31578947368416</v>
      </c>
      <c r="T483">
        <v>-1683.9473684210525</v>
      </c>
      <c r="U483">
        <v>-2685.394736842105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-6</v>
      </c>
      <c r="AC483">
        <v>2</v>
      </c>
      <c r="AD483">
        <v>-3</v>
      </c>
      <c r="AE483">
        <v>0</v>
      </c>
      <c r="AF483">
        <v>0</v>
      </c>
      <c r="AG483">
        <v>0</v>
      </c>
      <c r="AH483">
        <v>0</v>
      </c>
      <c r="AI483">
        <v>0</v>
      </c>
    </row>
    <row r="484" spans="1:35" x14ac:dyDescent="0.35">
      <c r="A484" t="s">
        <v>92</v>
      </c>
      <c r="B484" t="s">
        <v>64</v>
      </c>
      <c r="C484">
        <v>2056</v>
      </c>
      <c r="D484">
        <v>-1</v>
      </c>
      <c r="E484">
        <v>1</v>
      </c>
      <c r="F484">
        <v>-9</v>
      </c>
      <c r="G484">
        <v>0</v>
      </c>
      <c r="H484">
        <v>0</v>
      </c>
      <c r="I484">
        <v>0</v>
      </c>
      <c r="J484">
        <v>-195</v>
      </c>
      <c r="K484">
        <v>195</v>
      </c>
      <c r="L484">
        <v>-1620</v>
      </c>
      <c r="M484">
        <v>0</v>
      </c>
      <c r="N484">
        <v>0</v>
      </c>
      <c r="O484">
        <v>0</v>
      </c>
      <c r="P484">
        <v>0.32275132275132273</v>
      </c>
      <c r="Q484">
        <v>6.8783068783068724E-2</v>
      </c>
      <c r="R484">
        <v>-6.3492063492063489E-2</v>
      </c>
      <c r="S484">
        <v>4647.936507936507</v>
      </c>
      <c r="T484">
        <v>158.41269841269786</v>
      </c>
      <c r="U484">
        <v>-2472.3809523809523</v>
      </c>
      <c r="V484">
        <v>-11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2</v>
      </c>
      <c r="AC484">
        <v>11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</row>
    <row r="485" spans="1:35" x14ac:dyDescent="0.35">
      <c r="A485" t="s">
        <v>93</v>
      </c>
      <c r="B485" t="s">
        <v>64</v>
      </c>
      <c r="C485">
        <v>2057</v>
      </c>
      <c r="D485">
        <v>-9</v>
      </c>
      <c r="E485">
        <v>-7</v>
      </c>
      <c r="F485">
        <v>-10</v>
      </c>
      <c r="G485">
        <v>0</v>
      </c>
      <c r="H485">
        <v>0</v>
      </c>
      <c r="I485">
        <v>0</v>
      </c>
      <c r="J485">
        <v>-1755</v>
      </c>
      <c r="K485">
        <v>-1365</v>
      </c>
      <c r="L485">
        <v>-1800</v>
      </c>
      <c r="M485">
        <v>0</v>
      </c>
      <c r="N485">
        <v>0</v>
      </c>
      <c r="O485">
        <v>0</v>
      </c>
      <c r="P485">
        <v>-0.15000000000000002</v>
      </c>
      <c r="Q485">
        <v>0.16666666666666674</v>
      </c>
      <c r="R485">
        <v>3.3333333333333326E-2</v>
      </c>
      <c r="S485">
        <v>-2750.25</v>
      </c>
      <c r="T485">
        <v>-1645.5</v>
      </c>
      <c r="U485">
        <v>-4363.5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4</v>
      </c>
      <c r="AC485">
        <v>1</v>
      </c>
      <c r="AD485">
        <v>3</v>
      </c>
      <c r="AE485">
        <v>0</v>
      </c>
      <c r="AF485">
        <v>-2</v>
      </c>
      <c r="AG485">
        <v>0</v>
      </c>
      <c r="AH485">
        <v>0</v>
      </c>
      <c r="AI485">
        <v>0</v>
      </c>
    </row>
    <row r="486" spans="1:35" x14ac:dyDescent="0.35">
      <c r="A486" t="s">
        <v>94</v>
      </c>
      <c r="B486" t="s">
        <v>64</v>
      </c>
      <c r="C486">
        <v>2058</v>
      </c>
      <c r="D486">
        <v>4</v>
      </c>
      <c r="E486">
        <v>2</v>
      </c>
      <c r="F486">
        <v>3</v>
      </c>
      <c r="G486">
        <v>0</v>
      </c>
      <c r="H486">
        <v>0</v>
      </c>
      <c r="I486">
        <v>0</v>
      </c>
      <c r="J486">
        <v>780</v>
      </c>
      <c r="K486">
        <v>390</v>
      </c>
      <c r="L486">
        <v>540</v>
      </c>
      <c r="M486">
        <v>0</v>
      </c>
      <c r="N486">
        <v>0</v>
      </c>
      <c r="O486">
        <v>0</v>
      </c>
      <c r="P486">
        <v>-0.12121212121212122</v>
      </c>
      <c r="Q486">
        <v>0.2212121212121213</v>
      </c>
      <c r="R486">
        <v>1.2121212121212088E-2</v>
      </c>
      <c r="S486">
        <v>-1295.454545454545</v>
      </c>
      <c r="T486">
        <v>4715.454545454546</v>
      </c>
      <c r="U486">
        <v>1839.545454545454</v>
      </c>
      <c r="V486">
        <v>5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4</v>
      </c>
      <c r="AC486">
        <v>2</v>
      </c>
      <c r="AD486">
        <v>2</v>
      </c>
      <c r="AE486">
        <v>0</v>
      </c>
      <c r="AF486">
        <v>6</v>
      </c>
      <c r="AG486">
        <v>3</v>
      </c>
      <c r="AH486">
        <v>1</v>
      </c>
      <c r="AI486">
        <v>0</v>
      </c>
    </row>
    <row r="487" spans="1:35" x14ac:dyDescent="0.35">
      <c r="A487" t="s">
        <v>95</v>
      </c>
      <c r="B487" t="s">
        <v>64</v>
      </c>
      <c r="C487">
        <v>2059</v>
      </c>
      <c r="D487">
        <v>6</v>
      </c>
      <c r="E487">
        <v>6</v>
      </c>
      <c r="F487">
        <v>9</v>
      </c>
      <c r="G487">
        <v>0</v>
      </c>
      <c r="H487">
        <v>0</v>
      </c>
      <c r="I487">
        <v>0</v>
      </c>
      <c r="J487">
        <v>1170</v>
      </c>
      <c r="K487">
        <v>1170</v>
      </c>
      <c r="L487">
        <v>1620</v>
      </c>
      <c r="M487">
        <v>0</v>
      </c>
      <c r="N487">
        <v>0</v>
      </c>
      <c r="O487">
        <v>0</v>
      </c>
      <c r="P487">
        <v>-0.58636363636363631</v>
      </c>
      <c r="Q487">
        <v>-0.15000000000000002</v>
      </c>
      <c r="R487">
        <v>-9.9999999999999978E-2</v>
      </c>
      <c r="S487">
        <v>-5263.977272727273</v>
      </c>
      <c r="T487">
        <v>1968.75</v>
      </c>
      <c r="U487">
        <v>2632.5</v>
      </c>
      <c r="V487">
        <v>-8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-18</v>
      </c>
      <c r="AE487">
        <v>0</v>
      </c>
      <c r="AF487">
        <v>0</v>
      </c>
      <c r="AG487">
        <v>0</v>
      </c>
      <c r="AH487">
        <v>0</v>
      </c>
      <c r="AI487">
        <v>0</v>
      </c>
    </row>
    <row r="488" spans="1:35" x14ac:dyDescent="0.35">
      <c r="A488" t="s">
        <v>96</v>
      </c>
      <c r="B488" t="s">
        <v>67</v>
      </c>
      <c r="C488">
        <v>2060</v>
      </c>
      <c r="D488">
        <v>4</v>
      </c>
      <c r="E488">
        <v>-6</v>
      </c>
      <c r="F488">
        <v>5</v>
      </c>
      <c r="G488">
        <v>0</v>
      </c>
      <c r="H488">
        <v>0</v>
      </c>
      <c r="I488">
        <v>0</v>
      </c>
      <c r="J488">
        <v>780</v>
      </c>
      <c r="K488">
        <v>-1170</v>
      </c>
      <c r="L488">
        <v>900</v>
      </c>
      <c r="M488">
        <v>0</v>
      </c>
      <c r="N488">
        <v>0</v>
      </c>
      <c r="O488">
        <v>0</v>
      </c>
      <c r="P488">
        <v>1.7142857142857126E-2</v>
      </c>
      <c r="Q488">
        <v>0</v>
      </c>
      <c r="R488">
        <v>0</v>
      </c>
      <c r="S488">
        <v>684.77142857142826</v>
      </c>
      <c r="T488">
        <v>510</v>
      </c>
      <c r="U488">
        <v>510</v>
      </c>
      <c r="V488">
        <v>-3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8</v>
      </c>
      <c r="AC488">
        <v>-3</v>
      </c>
      <c r="AD488">
        <v>0</v>
      </c>
      <c r="AE488">
        <v>0</v>
      </c>
      <c r="AF488">
        <v>-4</v>
      </c>
      <c r="AG488">
        <v>0</v>
      </c>
      <c r="AH488">
        <v>-2</v>
      </c>
      <c r="AI488">
        <v>0</v>
      </c>
    </row>
    <row r="489" spans="1:35" x14ac:dyDescent="0.35">
      <c r="A489" t="s">
        <v>97</v>
      </c>
      <c r="B489" t="s">
        <v>67</v>
      </c>
      <c r="C489">
        <v>2062</v>
      </c>
      <c r="D489">
        <v>-39</v>
      </c>
      <c r="E489">
        <v>-25</v>
      </c>
      <c r="F489">
        <v>-29</v>
      </c>
      <c r="G489">
        <v>0</v>
      </c>
      <c r="H489">
        <v>0</v>
      </c>
      <c r="I489">
        <v>0</v>
      </c>
      <c r="J489">
        <v>-7605</v>
      </c>
      <c r="K489">
        <v>-4875</v>
      </c>
      <c r="L489">
        <v>-5220</v>
      </c>
      <c r="M489">
        <v>0</v>
      </c>
      <c r="N489">
        <v>0</v>
      </c>
      <c r="O489">
        <v>0</v>
      </c>
      <c r="P489">
        <v>0.17142857142857143</v>
      </c>
      <c r="Q489">
        <v>0.23333333333333336</v>
      </c>
      <c r="R489">
        <v>0.16560846560846559</v>
      </c>
      <c r="S489">
        <v>3741.4285714285716</v>
      </c>
      <c r="T489">
        <v>2142.5</v>
      </c>
      <c r="U489">
        <v>-4580.039682539682</v>
      </c>
      <c r="V489">
        <v>0</v>
      </c>
      <c r="W489">
        <v>2</v>
      </c>
      <c r="X489">
        <v>0</v>
      </c>
      <c r="Y489">
        <v>0</v>
      </c>
      <c r="Z489">
        <v>0</v>
      </c>
      <c r="AA489">
        <v>0</v>
      </c>
      <c r="AB489">
        <v>-4</v>
      </c>
      <c r="AC489">
        <v>-1</v>
      </c>
      <c r="AD489">
        <v>-5</v>
      </c>
      <c r="AE489">
        <v>0</v>
      </c>
      <c r="AF489">
        <v>0</v>
      </c>
      <c r="AG489">
        <v>0</v>
      </c>
      <c r="AH489">
        <v>0</v>
      </c>
      <c r="AI489">
        <v>0</v>
      </c>
    </row>
    <row r="490" spans="1:35" x14ac:dyDescent="0.35">
      <c r="A490" t="s">
        <v>98</v>
      </c>
      <c r="B490" t="s">
        <v>67</v>
      </c>
      <c r="C490">
        <v>2063</v>
      </c>
      <c r="D490">
        <v>-13</v>
      </c>
      <c r="E490">
        <v>-6</v>
      </c>
      <c r="F490">
        <v>-7</v>
      </c>
      <c r="G490">
        <v>0</v>
      </c>
      <c r="H490">
        <v>0</v>
      </c>
      <c r="I490">
        <v>0</v>
      </c>
      <c r="J490">
        <v>-2535</v>
      </c>
      <c r="K490">
        <v>-1170</v>
      </c>
      <c r="L490">
        <v>-1260</v>
      </c>
      <c r="M490">
        <v>0</v>
      </c>
      <c r="N490">
        <v>0</v>
      </c>
      <c r="O490">
        <v>0</v>
      </c>
      <c r="P490">
        <v>0.53</v>
      </c>
      <c r="Q490">
        <v>0.18</v>
      </c>
      <c r="R490">
        <v>0</v>
      </c>
      <c r="S490">
        <v>11587.200000000003</v>
      </c>
      <c r="T490">
        <v>1883.7000000000007</v>
      </c>
      <c r="U490">
        <v>-4965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-3</v>
      </c>
      <c r="AC490">
        <v>4</v>
      </c>
      <c r="AD490">
        <v>1</v>
      </c>
      <c r="AE490">
        <v>0</v>
      </c>
      <c r="AF490">
        <v>0</v>
      </c>
      <c r="AG490">
        <v>0</v>
      </c>
      <c r="AH490">
        <v>0</v>
      </c>
      <c r="AI490">
        <v>0</v>
      </c>
    </row>
    <row r="491" spans="1:35" x14ac:dyDescent="0.35">
      <c r="A491" t="s">
        <v>99</v>
      </c>
      <c r="B491" t="s">
        <v>64</v>
      </c>
      <c r="C491">
        <v>2064</v>
      </c>
      <c r="D491">
        <v>9</v>
      </c>
      <c r="E491">
        <v>6</v>
      </c>
      <c r="F491">
        <v>7</v>
      </c>
      <c r="G491">
        <v>0</v>
      </c>
      <c r="H491">
        <v>0</v>
      </c>
      <c r="I491">
        <v>0</v>
      </c>
      <c r="J491">
        <v>1755</v>
      </c>
      <c r="K491">
        <v>1170</v>
      </c>
      <c r="L491">
        <v>1260</v>
      </c>
      <c r="M491">
        <v>0</v>
      </c>
      <c r="N491">
        <v>0</v>
      </c>
      <c r="O491">
        <v>0</v>
      </c>
      <c r="P491">
        <v>-0.21739130434782608</v>
      </c>
      <c r="Q491">
        <v>-0.12298136645962737</v>
      </c>
      <c r="R491">
        <v>-3.8509316770186319E-2</v>
      </c>
      <c r="S491">
        <v>-3303.2608695652175</v>
      </c>
      <c r="T491">
        <v>164.012422360247</v>
      </c>
      <c r="U491">
        <v>2164.9937888198747</v>
      </c>
      <c r="V491">
        <v>16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5</v>
      </c>
      <c r="AC491">
        <v>1</v>
      </c>
      <c r="AD491">
        <v>4</v>
      </c>
      <c r="AE491">
        <v>0</v>
      </c>
      <c r="AF491">
        <v>0</v>
      </c>
      <c r="AG491">
        <v>0</v>
      </c>
      <c r="AH491">
        <v>0</v>
      </c>
      <c r="AI491">
        <v>0</v>
      </c>
    </row>
    <row r="492" spans="1:35" x14ac:dyDescent="0.35">
      <c r="A492" t="s">
        <v>100</v>
      </c>
      <c r="B492" t="s">
        <v>64</v>
      </c>
      <c r="C492">
        <v>2065</v>
      </c>
      <c r="D492">
        <v>-1</v>
      </c>
      <c r="E492">
        <v>2</v>
      </c>
      <c r="F492">
        <v>2</v>
      </c>
      <c r="G492">
        <v>0</v>
      </c>
      <c r="H492">
        <v>0</v>
      </c>
      <c r="I492">
        <v>0</v>
      </c>
      <c r="J492">
        <v>-195</v>
      </c>
      <c r="K492">
        <v>390</v>
      </c>
      <c r="L492">
        <v>360</v>
      </c>
      <c r="M492">
        <v>0</v>
      </c>
      <c r="N492">
        <v>0</v>
      </c>
      <c r="O492">
        <v>0</v>
      </c>
      <c r="P492">
        <v>0</v>
      </c>
      <c r="Q492">
        <v>2.2222222222222223E-2</v>
      </c>
      <c r="R492">
        <v>4.2276422764227641E-2</v>
      </c>
      <c r="S492">
        <v>0</v>
      </c>
      <c r="T492">
        <v>561.66666666666674</v>
      </c>
      <c r="U492">
        <v>1082.0731707317073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-1</v>
      </c>
      <c r="AC492">
        <v>-9</v>
      </c>
      <c r="AD492">
        <v>-8</v>
      </c>
      <c r="AE492">
        <v>0</v>
      </c>
      <c r="AF492">
        <v>0</v>
      </c>
      <c r="AG492">
        <v>0</v>
      </c>
      <c r="AH492">
        <v>-0.4</v>
      </c>
      <c r="AI492">
        <v>0</v>
      </c>
    </row>
    <row r="493" spans="1:35" x14ac:dyDescent="0.35">
      <c r="A493" t="s">
        <v>101</v>
      </c>
      <c r="B493" t="s">
        <v>67</v>
      </c>
      <c r="C493">
        <v>2067</v>
      </c>
      <c r="D493">
        <v>7</v>
      </c>
      <c r="E493">
        <v>9</v>
      </c>
      <c r="F493">
        <v>-1</v>
      </c>
      <c r="G493">
        <v>0</v>
      </c>
      <c r="H493">
        <v>0</v>
      </c>
      <c r="I493">
        <v>0</v>
      </c>
      <c r="J493">
        <v>1365</v>
      </c>
      <c r="K493">
        <v>1755</v>
      </c>
      <c r="L493">
        <v>-180</v>
      </c>
      <c r="M493">
        <v>0</v>
      </c>
      <c r="N493">
        <v>0</v>
      </c>
      <c r="O493">
        <v>0</v>
      </c>
      <c r="P493">
        <v>-3.2738095238095233E-2</v>
      </c>
      <c r="Q493">
        <v>5.0595238095238138E-2</v>
      </c>
      <c r="R493">
        <v>-0.42261904761904767</v>
      </c>
      <c r="S493">
        <v>352.00892857142935</v>
      </c>
      <c r="T493">
        <v>2663.2589285714294</v>
      </c>
      <c r="U493">
        <v>-8886.3392857142881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5</v>
      </c>
      <c r="AC493">
        <v>7</v>
      </c>
      <c r="AD493">
        <v>-4</v>
      </c>
      <c r="AE493">
        <v>0</v>
      </c>
      <c r="AF493">
        <v>1</v>
      </c>
      <c r="AG493">
        <v>0</v>
      </c>
      <c r="AH493">
        <v>1</v>
      </c>
      <c r="AI493">
        <v>0</v>
      </c>
    </row>
    <row r="494" spans="1:35" x14ac:dyDescent="0.35">
      <c r="A494" t="s">
        <v>102</v>
      </c>
      <c r="B494" t="s">
        <v>64</v>
      </c>
      <c r="C494">
        <v>2068</v>
      </c>
      <c r="D494">
        <v>-3</v>
      </c>
      <c r="E494">
        <v>3</v>
      </c>
      <c r="F494">
        <v>5</v>
      </c>
      <c r="G494">
        <v>0</v>
      </c>
      <c r="H494">
        <v>0</v>
      </c>
      <c r="I494">
        <v>0</v>
      </c>
      <c r="J494">
        <v>-585</v>
      </c>
      <c r="K494">
        <v>585</v>
      </c>
      <c r="L494">
        <v>900</v>
      </c>
      <c r="M494">
        <v>0</v>
      </c>
      <c r="N494">
        <v>0</v>
      </c>
      <c r="O494">
        <v>0</v>
      </c>
      <c r="P494">
        <v>0</v>
      </c>
      <c r="Q494">
        <v>-3.9999999999999925E-2</v>
      </c>
      <c r="R494">
        <v>-0.15999999999999992</v>
      </c>
      <c r="S494">
        <v>216</v>
      </c>
      <c r="T494">
        <v>66</v>
      </c>
      <c r="U494">
        <v>-1896</v>
      </c>
      <c r="V494">
        <v>8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3</v>
      </c>
      <c r="AC494">
        <v>3</v>
      </c>
      <c r="AD494">
        <v>2</v>
      </c>
      <c r="AE494">
        <v>0</v>
      </c>
      <c r="AF494">
        <v>-2</v>
      </c>
      <c r="AG494">
        <v>-1</v>
      </c>
      <c r="AH494">
        <v>-3</v>
      </c>
      <c r="AI494">
        <v>0</v>
      </c>
    </row>
    <row r="495" spans="1:35" x14ac:dyDescent="0.35">
      <c r="A495" t="s">
        <v>103</v>
      </c>
      <c r="B495" t="s">
        <v>64</v>
      </c>
      <c r="C495">
        <v>2070</v>
      </c>
      <c r="D495">
        <v>-18</v>
      </c>
      <c r="E495">
        <v>1</v>
      </c>
      <c r="F495">
        <v>-2</v>
      </c>
      <c r="G495">
        <v>0</v>
      </c>
      <c r="H495">
        <v>0</v>
      </c>
      <c r="I495">
        <v>0</v>
      </c>
      <c r="J495">
        <v>-3510</v>
      </c>
      <c r="K495">
        <v>195</v>
      </c>
      <c r="L495">
        <v>-360</v>
      </c>
      <c r="M495">
        <v>0</v>
      </c>
      <c r="N495">
        <v>0</v>
      </c>
      <c r="O495">
        <v>0</v>
      </c>
      <c r="P495">
        <v>0.19047619047619047</v>
      </c>
      <c r="Q495">
        <v>0.24436090225563908</v>
      </c>
      <c r="R495">
        <v>2.6315789473684181E-2</v>
      </c>
      <c r="S495">
        <v>2208.5714285714284</v>
      </c>
      <c r="T495">
        <v>2156.3909774436088</v>
      </c>
      <c r="U495">
        <v>-3273.1578947368434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-6</v>
      </c>
      <c r="AC495">
        <v>2</v>
      </c>
      <c r="AD495">
        <v>1</v>
      </c>
      <c r="AE495">
        <v>0</v>
      </c>
      <c r="AF495">
        <v>-4</v>
      </c>
      <c r="AG495">
        <v>0</v>
      </c>
      <c r="AH495">
        <v>0</v>
      </c>
      <c r="AI495">
        <v>0</v>
      </c>
    </row>
    <row r="496" spans="1:35" x14ac:dyDescent="0.35">
      <c r="A496" t="s">
        <v>104</v>
      </c>
      <c r="B496" t="s">
        <v>64</v>
      </c>
      <c r="C496">
        <v>2072</v>
      </c>
      <c r="D496">
        <v>9</v>
      </c>
      <c r="E496">
        <v>3</v>
      </c>
      <c r="F496">
        <v>8</v>
      </c>
      <c r="G496">
        <v>0</v>
      </c>
      <c r="H496">
        <v>0</v>
      </c>
      <c r="I496">
        <v>0</v>
      </c>
      <c r="J496">
        <v>1755</v>
      </c>
      <c r="K496">
        <v>585</v>
      </c>
      <c r="L496">
        <v>1440</v>
      </c>
      <c r="M496">
        <v>0</v>
      </c>
      <c r="N496">
        <v>0</v>
      </c>
      <c r="O496">
        <v>0</v>
      </c>
      <c r="P496">
        <v>2.2396416573348399E-3</v>
      </c>
      <c r="Q496">
        <v>7.3348264277715569E-2</v>
      </c>
      <c r="R496">
        <v>0.11310190369540873</v>
      </c>
      <c r="S496">
        <v>856.62933930571126</v>
      </c>
      <c r="T496">
        <v>3484.6108622620395</v>
      </c>
      <c r="U496">
        <v>5459.7816349384102</v>
      </c>
      <c r="V496">
        <v>4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12</v>
      </c>
      <c r="AC496">
        <v>6</v>
      </c>
      <c r="AD496">
        <v>9</v>
      </c>
      <c r="AE496">
        <v>0</v>
      </c>
      <c r="AF496">
        <v>-1</v>
      </c>
      <c r="AG496">
        <v>-7</v>
      </c>
      <c r="AH496">
        <v>-7</v>
      </c>
      <c r="AI496">
        <v>0</v>
      </c>
    </row>
    <row r="497" spans="1:35" x14ac:dyDescent="0.35">
      <c r="A497" t="s">
        <v>105</v>
      </c>
      <c r="B497" t="s">
        <v>64</v>
      </c>
      <c r="C497">
        <v>2073</v>
      </c>
      <c r="D497">
        <v>-10</v>
      </c>
      <c r="E497">
        <v>7</v>
      </c>
      <c r="F497">
        <v>1</v>
      </c>
      <c r="G497">
        <v>0</v>
      </c>
      <c r="H497">
        <v>0</v>
      </c>
      <c r="I497">
        <v>0</v>
      </c>
      <c r="J497">
        <v>-1950</v>
      </c>
      <c r="K497">
        <v>1365</v>
      </c>
      <c r="L497">
        <v>180</v>
      </c>
      <c r="M497">
        <v>0</v>
      </c>
      <c r="N497">
        <v>0</v>
      </c>
      <c r="O497">
        <v>0</v>
      </c>
      <c r="P497">
        <v>0.10974610974610977</v>
      </c>
      <c r="Q497">
        <v>-3.1122031122031046E-2</v>
      </c>
      <c r="R497">
        <v>-9.5004095004095013E-2</v>
      </c>
      <c r="S497">
        <v>2406.2653562653577</v>
      </c>
      <c r="T497">
        <v>-1057.1498771498773</v>
      </c>
      <c r="U497">
        <v>-2608.9312039312026</v>
      </c>
      <c r="V497">
        <v>4</v>
      </c>
      <c r="W497">
        <v>-11</v>
      </c>
      <c r="X497">
        <v>0</v>
      </c>
      <c r="Y497">
        <v>-3</v>
      </c>
      <c r="Z497">
        <v>0</v>
      </c>
      <c r="AA497">
        <v>0</v>
      </c>
      <c r="AB497">
        <v>-13</v>
      </c>
      <c r="AC497">
        <v>-1</v>
      </c>
      <c r="AD497">
        <v>3</v>
      </c>
      <c r="AE497">
        <v>0</v>
      </c>
      <c r="AF497">
        <v>11</v>
      </c>
      <c r="AG497">
        <v>1</v>
      </c>
      <c r="AH497">
        <v>-2</v>
      </c>
      <c r="AI497">
        <v>0</v>
      </c>
    </row>
    <row r="498" spans="1:35" x14ac:dyDescent="0.35">
      <c r="A498" t="s">
        <v>106</v>
      </c>
      <c r="B498" t="s">
        <v>67</v>
      </c>
      <c r="C498">
        <v>2081</v>
      </c>
      <c r="D498">
        <v>-19</v>
      </c>
      <c r="E498">
        <v>-15</v>
      </c>
      <c r="F498">
        <v>-20</v>
      </c>
      <c r="G498">
        <v>0</v>
      </c>
      <c r="H498">
        <v>0</v>
      </c>
      <c r="I498">
        <v>0</v>
      </c>
      <c r="J498">
        <v>-3705</v>
      </c>
      <c r="K498">
        <v>-2925</v>
      </c>
      <c r="L498">
        <v>-3600</v>
      </c>
      <c r="M498">
        <v>0</v>
      </c>
      <c r="N498">
        <v>0</v>
      </c>
      <c r="O498">
        <v>0</v>
      </c>
      <c r="P498">
        <v>4.1666666666666664E-2</v>
      </c>
      <c r="Q498">
        <v>4.1666666666666664E-2</v>
      </c>
      <c r="R498">
        <v>-3.5256410256410263E-2</v>
      </c>
      <c r="S498">
        <v>570</v>
      </c>
      <c r="T498">
        <v>570</v>
      </c>
      <c r="U498">
        <v>-1269.2307692307693</v>
      </c>
      <c r="V498">
        <v>11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-7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</row>
    <row r="499" spans="1:35" x14ac:dyDescent="0.35">
      <c r="A499" t="s">
        <v>107</v>
      </c>
      <c r="B499" t="s">
        <v>67</v>
      </c>
      <c r="C499">
        <v>2082</v>
      </c>
      <c r="D499">
        <v>-25</v>
      </c>
      <c r="E499">
        <v>-1</v>
      </c>
      <c r="F499">
        <v>0</v>
      </c>
      <c r="G499">
        <v>0</v>
      </c>
      <c r="H499">
        <v>0</v>
      </c>
      <c r="I499">
        <v>0</v>
      </c>
      <c r="J499">
        <v>-4875</v>
      </c>
      <c r="K499">
        <v>-195</v>
      </c>
      <c r="L499">
        <v>0</v>
      </c>
      <c r="M499">
        <v>0</v>
      </c>
      <c r="N499">
        <v>0</v>
      </c>
      <c r="O499">
        <v>0</v>
      </c>
      <c r="P499">
        <v>0.4041811846689895</v>
      </c>
      <c r="Q499">
        <v>0.43292682926829268</v>
      </c>
      <c r="R499">
        <v>0</v>
      </c>
      <c r="S499">
        <v>6017.8745644599303</v>
      </c>
      <c r="T499">
        <v>4970.7621951219508</v>
      </c>
      <c r="U499">
        <v>-5070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-6</v>
      </c>
      <c r="AC499">
        <v>-11</v>
      </c>
      <c r="AD499">
        <v>-19</v>
      </c>
      <c r="AE499">
        <v>0</v>
      </c>
      <c r="AF499">
        <v>0</v>
      </c>
      <c r="AG499">
        <v>0</v>
      </c>
      <c r="AH499">
        <v>0</v>
      </c>
      <c r="AI499">
        <v>0</v>
      </c>
    </row>
    <row r="500" spans="1:35" x14ac:dyDescent="0.35">
      <c r="A500" t="s">
        <v>108</v>
      </c>
      <c r="B500" t="s">
        <v>67</v>
      </c>
      <c r="C500">
        <v>2086</v>
      </c>
      <c r="D500">
        <v>-13</v>
      </c>
      <c r="E500">
        <v>-14</v>
      </c>
      <c r="F500">
        <v>-13</v>
      </c>
      <c r="G500">
        <v>0</v>
      </c>
      <c r="H500">
        <v>0</v>
      </c>
      <c r="I500">
        <v>0</v>
      </c>
      <c r="J500">
        <v>-2535</v>
      </c>
      <c r="K500">
        <v>-2730</v>
      </c>
      <c r="L500">
        <v>-2340</v>
      </c>
      <c r="M500">
        <v>0</v>
      </c>
      <c r="N500">
        <v>0</v>
      </c>
      <c r="O500">
        <v>0</v>
      </c>
      <c r="P500">
        <v>-1.2987012987012988E-2</v>
      </c>
      <c r="Q500">
        <v>0.15776027251437086</v>
      </c>
      <c r="R500">
        <v>0.39237811368958908</v>
      </c>
      <c r="S500">
        <v>-569.80519480519479</v>
      </c>
      <c r="T500">
        <v>5425.6663827975299</v>
      </c>
      <c r="U500">
        <v>9984.6061315733423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</row>
    <row r="501" spans="1:35" x14ac:dyDescent="0.35">
      <c r="A501" t="s">
        <v>109</v>
      </c>
      <c r="B501" t="s">
        <v>67</v>
      </c>
      <c r="C501">
        <v>2087</v>
      </c>
      <c r="D501">
        <v>-25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-4875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-8.3333333333333329E-2</v>
      </c>
      <c r="Q501">
        <v>-0.29166666666666669</v>
      </c>
      <c r="R501">
        <v>-0.625</v>
      </c>
      <c r="S501">
        <v>-406.25</v>
      </c>
      <c r="T501">
        <v>-1421.875</v>
      </c>
      <c r="U501">
        <v>-3046.875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-10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</row>
    <row r="502" spans="1:35" x14ac:dyDescent="0.35">
      <c r="A502" t="s">
        <v>111</v>
      </c>
      <c r="B502" t="s">
        <v>67</v>
      </c>
      <c r="C502">
        <v>2091</v>
      </c>
      <c r="D502">
        <v>-30</v>
      </c>
      <c r="E502">
        <v>-16</v>
      </c>
      <c r="F502">
        <v>-21</v>
      </c>
      <c r="G502">
        <v>0</v>
      </c>
      <c r="H502">
        <v>0</v>
      </c>
      <c r="I502">
        <v>0</v>
      </c>
      <c r="J502">
        <v>-5850</v>
      </c>
      <c r="K502">
        <v>-3120</v>
      </c>
      <c r="L502">
        <v>-3780</v>
      </c>
      <c r="M502">
        <v>0</v>
      </c>
      <c r="N502">
        <v>0</v>
      </c>
      <c r="O502">
        <v>0</v>
      </c>
      <c r="P502">
        <v>0</v>
      </c>
      <c r="Q502">
        <v>-0.1</v>
      </c>
      <c r="R502">
        <v>-0.15</v>
      </c>
      <c r="S502">
        <v>0</v>
      </c>
      <c r="T502">
        <v>-1275</v>
      </c>
      <c r="U502">
        <v>-1912.5</v>
      </c>
      <c r="V502">
        <v>12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-3</v>
      </c>
      <c r="AC502">
        <v>-3</v>
      </c>
      <c r="AD502">
        <v>-2</v>
      </c>
      <c r="AE502">
        <v>0</v>
      </c>
      <c r="AF502">
        <v>-7</v>
      </c>
      <c r="AG502">
        <v>-4</v>
      </c>
      <c r="AH502">
        <v>-8.1999999999999993</v>
      </c>
      <c r="AI502">
        <v>0</v>
      </c>
    </row>
    <row r="503" spans="1:35" x14ac:dyDescent="0.35">
      <c r="A503" t="s">
        <v>113</v>
      </c>
      <c r="B503" t="s">
        <v>67</v>
      </c>
      <c r="C503">
        <v>2093</v>
      </c>
      <c r="D503">
        <v>0</v>
      </c>
      <c r="E503">
        <v>2</v>
      </c>
      <c r="F503">
        <v>-1</v>
      </c>
      <c r="G503">
        <v>0</v>
      </c>
      <c r="H503">
        <v>0</v>
      </c>
      <c r="I503">
        <v>0</v>
      </c>
      <c r="J503">
        <v>0</v>
      </c>
      <c r="K503">
        <v>390</v>
      </c>
      <c r="L503">
        <v>-180</v>
      </c>
      <c r="M503">
        <v>0</v>
      </c>
      <c r="N503">
        <v>0</v>
      </c>
      <c r="O503">
        <v>0</v>
      </c>
      <c r="P503">
        <v>3.8461538461538464E-2</v>
      </c>
      <c r="Q503">
        <v>5.7692307692307696E-2</v>
      </c>
      <c r="R503">
        <v>0.11349924585218703</v>
      </c>
      <c r="S503">
        <v>1125.5769230769231</v>
      </c>
      <c r="T503">
        <v>1688.3653846153848</v>
      </c>
      <c r="U503">
        <v>3342.1436651583713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-57</v>
      </c>
      <c r="AC503">
        <v>13</v>
      </c>
      <c r="AD503">
        <v>-60</v>
      </c>
      <c r="AE503">
        <v>0</v>
      </c>
      <c r="AF503">
        <v>1</v>
      </c>
      <c r="AG503">
        <v>0</v>
      </c>
      <c r="AH503">
        <v>1</v>
      </c>
      <c r="AI503">
        <v>0</v>
      </c>
    </row>
    <row r="504" spans="1:35" x14ac:dyDescent="0.35">
      <c r="A504" t="s">
        <v>114</v>
      </c>
      <c r="B504" t="s">
        <v>64</v>
      </c>
      <c r="C504">
        <v>2096</v>
      </c>
      <c r="D504">
        <v>0</v>
      </c>
      <c r="E504">
        <v>4</v>
      </c>
      <c r="F504">
        <v>7</v>
      </c>
      <c r="G504">
        <v>0</v>
      </c>
      <c r="H504">
        <v>0</v>
      </c>
      <c r="I504">
        <v>0</v>
      </c>
      <c r="J504">
        <v>0</v>
      </c>
      <c r="K504">
        <v>780</v>
      </c>
      <c r="L504">
        <v>1260</v>
      </c>
      <c r="M504">
        <v>0</v>
      </c>
      <c r="N504">
        <v>0</v>
      </c>
      <c r="O504">
        <v>0</v>
      </c>
      <c r="P504">
        <v>-2.9411764705882359E-2</v>
      </c>
      <c r="Q504">
        <v>0.17647058823529416</v>
      </c>
      <c r="R504">
        <v>5.8823529411764719E-2</v>
      </c>
      <c r="S504">
        <v>544.41176470588289</v>
      </c>
      <c r="T504">
        <v>4893.5294117647063</v>
      </c>
      <c r="U504">
        <v>2991.176470588236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-29</v>
      </c>
      <c r="AC504">
        <v>4</v>
      </c>
      <c r="AD504">
        <v>-10</v>
      </c>
      <c r="AE504">
        <v>0</v>
      </c>
      <c r="AF504">
        <v>0</v>
      </c>
      <c r="AG504">
        <v>0</v>
      </c>
      <c r="AH504">
        <v>0</v>
      </c>
      <c r="AI504">
        <v>0</v>
      </c>
    </row>
    <row r="505" spans="1:35" x14ac:dyDescent="0.35">
      <c r="A505" t="s">
        <v>115</v>
      </c>
      <c r="B505" t="s">
        <v>67</v>
      </c>
      <c r="C505">
        <v>2097</v>
      </c>
      <c r="D505">
        <v>-18</v>
      </c>
      <c r="E505">
        <v>0</v>
      </c>
      <c r="F505">
        <v>1</v>
      </c>
      <c r="G505">
        <v>0</v>
      </c>
      <c r="H505">
        <v>0</v>
      </c>
      <c r="I505">
        <v>0</v>
      </c>
      <c r="J505">
        <v>-3510</v>
      </c>
      <c r="K505">
        <v>0</v>
      </c>
      <c r="L505">
        <v>180</v>
      </c>
      <c r="M505">
        <v>0</v>
      </c>
      <c r="N505">
        <v>0</v>
      </c>
      <c r="O505">
        <v>0</v>
      </c>
      <c r="P505">
        <v>-0.1875</v>
      </c>
      <c r="Q505">
        <v>0.59375</v>
      </c>
      <c r="R505">
        <v>3.125E-2</v>
      </c>
      <c r="S505">
        <v>-3175.3125</v>
      </c>
      <c r="T505">
        <v>6482.34375</v>
      </c>
      <c r="U505">
        <v>-2627.34375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1</v>
      </c>
      <c r="AC505">
        <v>-7</v>
      </c>
      <c r="AD505">
        <v>2</v>
      </c>
      <c r="AE505">
        <v>0</v>
      </c>
      <c r="AF505">
        <v>-5</v>
      </c>
      <c r="AG505">
        <v>0</v>
      </c>
      <c r="AH505">
        <v>0</v>
      </c>
      <c r="AI505">
        <v>0</v>
      </c>
    </row>
    <row r="506" spans="1:35" x14ac:dyDescent="0.35">
      <c r="A506" t="s">
        <v>116</v>
      </c>
      <c r="B506" t="s">
        <v>64</v>
      </c>
      <c r="C506">
        <v>2098</v>
      </c>
      <c r="D506">
        <v>-5</v>
      </c>
      <c r="E506">
        <v>-4</v>
      </c>
      <c r="F506">
        <v>-5</v>
      </c>
      <c r="G506">
        <v>0</v>
      </c>
      <c r="H506">
        <v>0</v>
      </c>
      <c r="I506">
        <v>0</v>
      </c>
      <c r="J506">
        <v>-975</v>
      </c>
      <c r="K506">
        <v>-780</v>
      </c>
      <c r="L506">
        <v>-900</v>
      </c>
      <c r="M506">
        <v>0</v>
      </c>
      <c r="N506">
        <v>0</v>
      </c>
      <c r="O506">
        <v>0</v>
      </c>
      <c r="P506">
        <v>-0.42810457516339867</v>
      </c>
      <c r="Q506">
        <v>-0.13398692810457513</v>
      </c>
      <c r="R506">
        <v>0</v>
      </c>
      <c r="S506">
        <v>-6868.5294117647063</v>
      </c>
      <c r="T506">
        <v>-3467.0588235294117</v>
      </c>
      <c r="U506">
        <v>-2655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-3</v>
      </c>
      <c r="AC506">
        <v>-5</v>
      </c>
      <c r="AD506">
        <v>-4</v>
      </c>
      <c r="AE506">
        <v>0</v>
      </c>
      <c r="AF506">
        <v>0</v>
      </c>
      <c r="AG506">
        <v>0</v>
      </c>
      <c r="AH506">
        <v>0</v>
      </c>
      <c r="AI506">
        <v>0</v>
      </c>
    </row>
    <row r="507" spans="1:35" x14ac:dyDescent="0.35">
      <c r="A507" t="s">
        <v>117</v>
      </c>
      <c r="B507" t="s">
        <v>67</v>
      </c>
      <c r="C507">
        <v>2099</v>
      </c>
      <c r="D507">
        <v>-14</v>
      </c>
      <c r="E507">
        <v>2</v>
      </c>
      <c r="F507">
        <v>0</v>
      </c>
      <c r="G507">
        <v>0</v>
      </c>
      <c r="H507">
        <v>0</v>
      </c>
      <c r="I507">
        <v>0</v>
      </c>
      <c r="J507">
        <v>-2730</v>
      </c>
      <c r="K507">
        <v>390</v>
      </c>
      <c r="L507">
        <v>0</v>
      </c>
      <c r="M507">
        <v>0</v>
      </c>
      <c r="N507">
        <v>0</v>
      </c>
      <c r="O507">
        <v>0</v>
      </c>
      <c r="P507">
        <v>4.3956043956043911E-2</v>
      </c>
      <c r="Q507">
        <v>6.1538461538461542E-2</v>
      </c>
      <c r="R507">
        <v>-7.1794871794871762E-2</v>
      </c>
      <c r="S507">
        <v>-300</v>
      </c>
      <c r="T507">
        <v>-420</v>
      </c>
      <c r="U507">
        <v>-3020</v>
      </c>
      <c r="V507">
        <v>0</v>
      </c>
      <c r="W507">
        <v>2</v>
      </c>
      <c r="X507">
        <v>0</v>
      </c>
      <c r="Y507">
        <v>-11</v>
      </c>
      <c r="Z507">
        <v>0</v>
      </c>
      <c r="AA507">
        <v>0</v>
      </c>
      <c r="AB507">
        <v>-8</v>
      </c>
      <c r="AC507">
        <v>0</v>
      </c>
      <c r="AD507">
        <v>0</v>
      </c>
      <c r="AE507">
        <v>0</v>
      </c>
      <c r="AF507">
        <v>-5</v>
      </c>
      <c r="AG507">
        <v>0</v>
      </c>
      <c r="AH507">
        <v>-6</v>
      </c>
      <c r="AI507">
        <v>0</v>
      </c>
    </row>
    <row r="508" spans="1:35" x14ac:dyDescent="0.35">
      <c r="A508" t="s">
        <v>118</v>
      </c>
      <c r="B508" t="s">
        <v>64</v>
      </c>
      <c r="C508">
        <v>2100</v>
      </c>
      <c r="D508">
        <v>-2</v>
      </c>
      <c r="E508">
        <v>-4</v>
      </c>
      <c r="F508">
        <v>0</v>
      </c>
      <c r="G508">
        <v>0</v>
      </c>
      <c r="H508">
        <v>0</v>
      </c>
      <c r="I508">
        <v>0</v>
      </c>
      <c r="J508">
        <v>-390</v>
      </c>
      <c r="K508">
        <v>-780</v>
      </c>
      <c r="L508">
        <v>0</v>
      </c>
      <c r="M508">
        <v>0</v>
      </c>
      <c r="N508">
        <v>0</v>
      </c>
      <c r="O508">
        <v>0</v>
      </c>
      <c r="P508">
        <v>0.25541125541125542</v>
      </c>
      <c r="Q508">
        <v>-5.1948051948051965E-2</v>
      </c>
      <c r="R508">
        <v>-4.9783549783549819E-2</v>
      </c>
      <c r="S508">
        <v>2823.3766233766237</v>
      </c>
      <c r="T508">
        <v>-1724.415584415583</v>
      </c>
      <c r="U508">
        <v>-1750.0649350649346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</row>
    <row r="509" spans="1:35" x14ac:dyDescent="0.35">
      <c r="A509" t="s">
        <v>119</v>
      </c>
      <c r="B509" t="s">
        <v>64</v>
      </c>
      <c r="C509">
        <v>2102</v>
      </c>
      <c r="D509">
        <v>-8</v>
      </c>
      <c r="E509">
        <v>4</v>
      </c>
      <c r="F509">
        <v>1</v>
      </c>
      <c r="G509">
        <v>0</v>
      </c>
      <c r="H509">
        <v>0</v>
      </c>
      <c r="I509">
        <v>0</v>
      </c>
      <c r="J509">
        <v>-1560</v>
      </c>
      <c r="K509">
        <v>780</v>
      </c>
      <c r="L509">
        <v>180</v>
      </c>
      <c r="M509">
        <v>0</v>
      </c>
      <c r="N509">
        <v>0</v>
      </c>
      <c r="O509">
        <v>0</v>
      </c>
      <c r="P509">
        <v>0.29251700680272114</v>
      </c>
      <c r="Q509">
        <v>0.42176870748299322</v>
      </c>
      <c r="R509">
        <v>-9.5238095238095233E-2</v>
      </c>
      <c r="S509">
        <v>7903.8775510204105</v>
      </c>
      <c r="T509">
        <v>11446.122448979593</v>
      </c>
      <c r="U509">
        <v>-3237.1428571428587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4</v>
      </c>
      <c r="AC509">
        <v>-39</v>
      </c>
      <c r="AD509">
        <v>-2</v>
      </c>
      <c r="AE509">
        <v>0</v>
      </c>
      <c r="AF509">
        <v>0</v>
      </c>
      <c r="AG509">
        <v>0</v>
      </c>
      <c r="AH509">
        <v>0</v>
      </c>
      <c r="AI509">
        <v>0</v>
      </c>
    </row>
    <row r="510" spans="1:35" x14ac:dyDescent="0.35">
      <c r="A510" t="s">
        <v>120</v>
      </c>
      <c r="B510" t="s">
        <v>64</v>
      </c>
      <c r="C510">
        <v>2103</v>
      </c>
      <c r="D510">
        <v>-32</v>
      </c>
      <c r="E510">
        <v>-10</v>
      </c>
      <c r="F510">
        <v>-15</v>
      </c>
      <c r="G510">
        <v>0</v>
      </c>
      <c r="H510">
        <v>0</v>
      </c>
      <c r="I510">
        <v>0</v>
      </c>
      <c r="J510">
        <v>-6240</v>
      </c>
      <c r="K510">
        <v>-1950</v>
      </c>
      <c r="L510">
        <v>-2700</v>
      </c>
      <c r="M510">
        <v>0</v>
      </c>
      <c r="N510">
        <v>0</v>
      </c>
      <c r="O510">
        <v>0</v>
      </c>
      <c r="P510">
        <v>-6.6326530612244902E-2</v>
      </c>
      <c r="Q510">
        <v>0.27040816326530615</v>
      </c>
      <c r="R510">
        <v>0.10204081632653061</v>
      </c>
      <c r="S510">
        <v>-2269.2857142857147</v>
      </c>
      <c r="T510">
        <v>3387.8571428571422</v>
      </c>
      <c r="U510">
        <v>-4885.7142857142862</v>
      </c>
      <c r="V510">
        <v>-29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-18</v>
      </c>
      <c r="AC510">
        <v>-22</v>
      </c>
      <c r="AD510">
        <v>-24</v>
      </c>
      <c r="AE510">
        <v>0</v>
      </c>
      <c r="AF510">
        <v>-7</v>
      </c>
      <c r="AG510">
        <v>4</v>
      </c>
      <c r="AH510">
        <v>3</v>
      </c>
      <c r="AI510">
        <v>0</v>
      </c>
    </row>
    <row r="511" spans="1:35" x14ac:dyDescent="0.35">
      <c r="A511" t="s">
        <v>121</v>
      </c>
      <c r="B511" t="s">
        <v>67</v>
      </c>
      <c r="C511">
        <v>2108</v>
      </c>
      <c r="D511">
        <v>49</v>
      </c>
      <c r="E511">
        <v>15</v>
      </c>
      <c r="F511">
        <v>16</v>
      </c>
      <c r="G511">
        <v>0</v>
      </c>
      <c r="H511">
        <v>0</v>
      </c>
      <c r="I511">
        <v>0</v>
      </c>
      <c r="J511">
        <v>9555</v>
      </c>
      <c r="K511">
        <v>2925</v>
      </c>
      <c r="L511">
        <v>2880</v>
      </c>
      <c r="M511">
        <v>10140</v>
      </c>
      <c r="N511">
        <v>0</v>
      </c>
      <c r="O511">
        <v>0</v>
      </c>
      <c r="P511">
        <v>-0.02</v>
      </c>
      <c r="Q511">
        <v>0.36179104477611934</v>
      </c>
      <c r="R511">
        <v>4.567164179104477E-2</v>
      </c>
      <c r="S511">
        <v>-711.6</v>
      </c>
      <c r="T511">
        <v>22730.43582089552</v>
      </c>
      <c r="U511">
        <v>14921.713432835822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7</v>
      </c>
      <c r="AC511">
        <v>8</v>
      </c>
      <c r="AD511">
        <v>9</v>
      </c>
      <c r="AE511">
        <v>0</v>
      </c>
      <c r="AF511">
        <v>0</v>
      </c>
      <c r="AG511">
        <v>0</v>
      </c>
      <c r="AH511">
        <v>0</v>
      </c>
      <c r="AI511">
        <v>0</v>
      </c>
    </row>
    <row r="512" spans="1:35" x14ac:dyDescent="0.35">
      <c r="A512" t="s">
        <v>122</v>
      </c>
      <c r="B512" t="s">
        <v>64</v>
      </c>
      <c r="C512">
        <v>2109</v>
      </c>
      <c r="D512">
        <v>-13</v>
      </c>
      <c r="E512">
        <v>-6</v>
      </c>
      <c r="F512">
        <v>-6</v>
      </c>
      <c r="G512">
        <v>0</v>
      </c>
      <c r="H512">
        <v>0</v>
      </c>
      <c r="I512">
        <v>0</v>
      </c>
      <c r="J512">
        <v>-2535</v>
      </c>
      <c r="K512">
        <v>-1170</v>
      </c>
      <c r="L512">
        <v>-1080</v>
      </c>
      <c r="M512">
        <v>0</v>
      </c>
      <c r="N512">
        <v>0</v>
      </c>
      <c r="O512">
        <v>0</v>
      </c>
      <c r="P512">
        <v>0.24285714285714288</v>
      </c>
      <c r="Q512">
        <v>0.24761904761904763</v>
      </c>
      <c r="R512">
        <v>0.32857142857142863</v>
      </c>
      <c r="S512">
        <v>115.07142857142935</v>
      </c>
      <c r="T512">
        <v>-164.14285714285688</v>
      </c>
      <c r="U512">
        <v>-125.78571428571377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-4</v>
      </c>
      <c r="AC512">
        <v>-4</v>
      </c>
      <c r="AD512">
        <v>-2</v>
      </c>
      <c r="AE512">
        <v>0</v>
      </c>
      <c r="AF512">
        <v>0</v>
      </c>
      <c r="AG512">
        <v>0</v>
      </c>
      <c r="AH512">
        <v>0</v>
      </c>
      <c r="AI512">
        <v>0</v>
      </c>
    </row>
    <row r="513" spans="1:35" x14ac:dyDescent="0.35">
      <c r="A513" t="s">
        <v>123</v>
      </c>
      <c r="B513" t="s">
        <v>64</v>
      </c>
      <c r="C513">
        <v>2110</v>
      </c>
      <c r="D513">
        <v>-12</v>
      </c>
      <c r="E513">
        <v>-6</v>
      </c>
      <c r="F513">
        <v>-6</v>
      </c>
      <c r="G513">
        <v>0</v>
      </c>
      <c r="H513">
        <v>0</v>
      </c>
      <c r="I513">
        <v>0</v>
      </c>
      <c r="J513">
        <v>-2340</v>
      </c>
      <c r="K513">
        <v>-1170</v>
      </c>
      <c r="L513">
        <v>-1080</v>
      </c>
      <c r="M513">
        <v>0</v>
      </c>
      <c r="N513">
        <v>0</v>
      </c>
      <c r="O513">
        <v>0</v>
      </c>
      <c r="P513">
        <v>7.9365079365079361E-2</v>
      </c>
      <c r="Q513">
        <v>-0.17341862117981521</v>
      </c>
      <c r="R513">
        <v>-0.17389244254915892</v>
      </c>
      <c r="S513">
        <v>2633.333333333333</v>
      </c>
      <c r="T513">
        <v>-6987.1641791044767</v>
      </c>
      <c r="U513">
        <v>-9263.6318407960171</v>
      </c>
      <c r="V513">
        <v>0</v>
      </c>
      <c r="W513">
        <v>4</v>
      </c>
      <c r="X513">
        <v>0</v>
      </c>
      <c r="Y513">
        <v>0</v>
      </c>
      <c r="Z513">
        <v>0</v>
      </c>
      <c r="AA513">
        <v>0</v>
      </c>
      <c r="AB513">
        <v>17</v>
      </c>
      <c r="AC513">
        <v>-15</v>
      </c>
      <c r="AD513">
        <v>4</v>
      </c>
      <c r="AE513">
        <v>0</v>
      </c>
      <c r="AF513">
        <v>0</v>
      </c>
      <c r="AG513">
        <v>0</v>
      </c>
      <c r="AH513">
        <v>0</v>
      </c>
      <c r="AI513">
        <v>0</v>
      </c>
    </row>
    <row r="514" spans="1:35" x14ac:dyDescent="0.35">
      <c r="A514" t="s">
        <v>124</v>
      </c>
      <c r="B514" t="s">
        <v>64</v>
      </c>
      <c r="C514">
        <v>2111</v>
      </c>
      <c r="D514">
        <v>-9</v>
      </c>
      <c r="E514">
        <v>-16</v>
      </c>
      <c r="F514">
        <v>-16</v>
      </c>
      <c r="G514">
        <v>0</v>
      </c>
      <c r="H514">
        <v>0</v>
      </c>
      <c r="I514">
        <v>0</v>
      </c>
      <c r="J514">
        <v>-1755</v>
      </c>
      <c r="K514">
        <v>-3120</v>
      </c>
      <c r="L514">
        <v>-2880</v>
      </c>
      <c r="M514">
        <v>0</v>
      </c>
      <c r="N514">
        <v>-20280</v>
      </c>
      <c r="O514">
        <v>-18720</v>
      </c>
      <c r="P514">
        <v>-0.55555555555555558</v>
      </c>
      <c r="Q514">
        <v>-0.66666666666666663</v>
      </c>
      <c r="R514">
        <v>-1</v>
      </c>
      <c r="S514">
        <v>-4308.3333333333339</v>
      </c>
      <c r="T514">
        <v>-5170</v>
      </c>
      <c r="U514">
        <v>-7755</v>
      </c>
      <c r="V514">
        <v>-11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-11</v>
      </c>
      <c r="AE514">
        <v>0</v>
      </c>
      <c r="AF514">
        <v>0</v>
      </c>
      <c r="AG514">
        <v>0</v>
      </c>
      <c r="AH514">
        <v>0</v>
      </c>
      <c r="AI514">
        <v>0</v>
      </c>
    </row>
    <row r="515" spans="1:35" x14ac:dyDescent="0.35">
      <c r="A515" t="s">
        <v>126</v>
      </c>
      <c r="B515" t="s">
        <v>67</v>
      </c>
      <c r="C515">
        <v>2115</v>
      </c>
      <c r="D515">
        <v>-10</v>
      </c>
      <c r="E515">
        <v>8</v>
      </c>
      <c r="F515">
        <v>10</v>
      </c>
      <c r="G515">
        <v>0</v>
      </c>
      <c r="H515">
        <v>0</v>
      </c>
      <c r="I515">
        <v>0</v>
      </c>
      <c r="J515">
        <v>-1950</v>
      </c>
      <c r="K515">
        <v>1560</v>
      </c>
      <c r="L515">
        <v>1800</v>
      </c>
      <c r="M515">
        <v>0</v>
      </c>
      <c r="N515">
        <v>0</v>
      </c>
      <c r="O515">
        <v>0</v>
      </c>
      <c r="P515">
        <v>0.1111111111111111</v>
      </c>
      <c r="Q515">
        <v>0.19444444444444448</v>
      </c>
      <c r="R515">
        <v>-5.555555555555558E-2</v>
      </c>
      <c r="S515">
        <v>2769.9999999999995</v>
      </c>
      <c r="T515">
        <v>5043.3333333333339</v>
      </c>
      <c r="U515">
        <v>-445</v>
      </c>
      <c r="V515">
        <v>1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6</v>
      </c>
      <c r="AC515">
        <v>16</v>
      </c>
      <c r="AD515">
        <v>12</v>
      </c>
      <c r="AE515">
        <v>0</v>
      </c>
      <c r="AF515">
        <v>-5.3999999999999986</v>
      </c>
      <c r="AG515">
        <v>1</v>
      </c>
      <c r="AH515">
        <v>-2</v>
      </c>
      <c r="AI515">
        <v>0</v>
      </c>
    </row>
    <row r="516" spans="1:35" x14ac:dyDescent="0.35">
      <c r="A516" t="s">
        <v>127</v>
      </c>
      <c r="B516" t="s">
        <v>64</v>
      </c>
      <c r="C516">
        <v>2117</v>
      </c>
      <c r="D516">
        <v>-5</v>
      </c>
      <c r="E516">
        <v>0</v>
      </c>
      <c r="F516">
        <v>9</v>
      </c>
      <c r="G516">
        <v>0</v>
      </c>
      <c r="H516">
        <v>0</v>
      </c>
      <c r="I516">
        <v>0</v>
      </c>
      <c r="J516">
        <v>-975</v>
      </c>
      <c r="K516">
        <v>0</v>
      </c>
      <c r="L516">
        <v>1620</v>
      </c>
      <c r="M516">
        <v>0</v>
      </c>
      <c r="N516">
        <v>0</v>
      </c>
      <c r="O516">
        <v>0</v>
      </c>
      <c r="P516">
        <v>-4.1723666210670321E-2</v>
      </c>
      <c r="Q516">
        <v>-0.2441860465116279</v>
      </c>
      <c r="R516">
        <v>0</v>
      </c>
      <c r="S516">
        <v>-890.63269493844064</v>
      </c>
      <c r="T516">
        <v>-5222.9651162790697</v>
      </c>
      <c r="U516">
        <v>645</v>
      </c>
      <c r="V516">
        <v>0</v>
      </c>
      <c r="W516">
        <v>0</v>
      </c>
      <c r="X516">
        <v>4</v>
      </c>
      <c r="Y516">
        <v>0</v>
      </c>
      <c r="Z516">
        <v>0</v>
      </c>
      <c r="AA516">
        <v>0</v>
      </c>
      <c r="AB516">
        <v>-9</v>
      </c>
      <c r="AC516">
        <v>-1</v>
      </c>
      <c r="AD516">
        <v>-7</v>
      </c>
      <c r="AE516">
        <v>0</v>
      </c>
      <c r="AF516">
        <v>0</v>
      </c>
      <c r="AG516">
        <v>0</v>
      </c>
      <c r="AH516">
        <v>0</v>
      </c>
      <c r="AI516">
        <v>0</v>
      </c>
    </row>
    <row r="517" spans="1:35" x14ac:dyDescent="0.35">
      <c r="A517" t="s">
        <v>128</v>
      </c>
      <c r="B517" t="s">
        <v>67</v>
      </c>
      <c r="C517">
        <v>2119</v>
      </c>
      <c r="D517">
        <v>2</v>
      </c>
      <c r="E517">
        <v>1</v>
      </c>
      <c r="F517">
        <v>0</v>
      </c>
      <c r="G517">
        <v>0</v>
      </c>
      <c r="H517">
        <v>0</v>
      </c>
      <c r="I517">
        <v>0</v>
      </c>
      <c r="J517">
        <v>390</v>
      </c>
      <c r="K517">
        <v>195</v>
      </c>
      <c r="L517">
        <v>0</v>
      </c>
      <c r="M517">
        <v>0</v>
      </c>
      <c r="N517">
        <v>0</v>
      </c>
      <c r="O517">
        <v>0</v>
      </c>
      <c r="P517">
        <v>-0.15815815815815815</v>
      </c>
      <c r="Q517">
        <v>-0.35335335335335333</v>
      </c>
      <c r="R517">
        <v>4.2042042042042094E-2</v>
      </c>
      <c r="S517">
        <v>-3345.8408408408404</v>
      </c>
      <c r="T517">
        <v>-7478.9039039039026</v>
      </c>
      <c r="U517">
        <v>1178.198198198199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-6</v>
      </c>
      <c r="AD517">
        <v>-7</v>
      </c>
      <c r="AE517">
        <v>0</v>
      </c>
      <c r="AF517">
        <v>5</v>
      </c>
      <c r="AG517">
        <v>2</v>
      </c>
      <c r="AH517">
        <v>5</v>
      </c>
      <c r="AI517">
        <v>0</v>
      </c>
    </row>
    <row r="518" spans="1:35" x14ac:dyDescent="0.35">
      <c r="A518" t="s">
        <v>129</v>
      </c>
      <c r="B518" t="s">
        <v>64</v>
      </c>
      <c r="C518">
        <v>2121</v>
      </c>
      <c r="D518">
        <v>-7</v>
      </c>
      <c r="E518">
        <v>-16</v>
      </c>
      <c r="F518">
        <v>-14</v>
      </c>
      <c r="G518">
        <v>0</v>
      </c>
      <c r="H518">
        <v>0</v>
      </c>
      <c r="I518">
        <v>0</v>
      </c>
      <c r="J518">
        <v>-1365</v>
      </c>
      <c r="K518">
        <v>-3120</v>
      </c>
      <c r="L518">
        <v>-2520</v>
      </c>
      <c r="M518">
        <v>0</v>
      </c>
      <c r="N518">
        <v>0</v>
      </c>
      <c r="O518">
        <v>0</v>
      </c>
      <c r="P518">
        <v>0.33333333333333337</v>
      </c>
      <c r="Q518">
        <v>0.31818181818181823</v>
      </c>
      <c r="R518">
        <v>0.13636363636363635</v>
      </c>
      <c r="S518">
        <v>-347.5</v>
      </c>
      <c r="T518">
        <v>-1764.545454545454</v>
      </c>
      <c r="U518">
        <v>-4759.0909090909099</v>
      </c>
      <c r="V518">
        <v>-14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-16</v>
      </c>
      <c r="AC518">
        <v>-14</v>
      </c>
      <c r="AD518">
        <v>-16</v>
      </c>
      <c r="AE518">
        <v>0</v>
      </c>
      <c r="AF518">
        <v>0</v>
      </c>
      <c r="AG518">
        <v>0</v>
      </c>
      <c r="AH518">
        <v>0</v>
      </c>
      <c r="AI518">
        <v>0</v>
      </c>
    </row>
    <row r="519" spans="1:35" x14ac:dyDescent="0.35">
      <c r="A519" t="s">
        <v>130</v>
      </c>
      <c r="B519" t="s">
        <v>64</v>
      </c>
      <c r="C519">
        <v>2122</v>
      </c>
      <c r="D519">
        <v>18</v>
      </c>
      <c r="E519">
        <v>26</v>
      </c>
      <c r="F519">
        <v>17</v>
      </c>
      <c r="G519">
        <v>0</v>
      </c>
      <c r="H519">
        <v>0</v>
      </c>
      <c r="I519">
        <v>0</v>
      </c>
      <c r="J519">
        <v>3510</v>
      </c>
      <c r="K519">
        <v>5070</v>
      </c>
      <c r="L519">
        <v>3060</v>
      </c>
      <c r="M519">
        <v>0</v>
      </c>
      <c r="N519">
        <v>0</v>
      </c>
      <c r="O519">
        <v>0</v>
      </c>
      <c r="P519">
        <v>9.8948670377241831E-3</v>
      </c>
      <c r="Q519">
        <v>4.8237476808905361E-2</v>
      </c>
      <c r="R519">
        <v>0.26716141001855298</v>
      </c>
      <c r="S519">
        <v>622.70871985157703</v>
      </c>
      <c r="T519">
        <v>4490.7050092764366</v>
      </c>
      <c r="U519">
        <v>16813.135435992583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29</v>
      </c>
      <c r="AC519">
        <v>-19</v>
      </c>
      <c r="AD519">
        <v>3</v>
      </c>
      <c r="AE519">
        <v>0</v>
      </c>
      <c r="AF519">
        <v>5</v>
      </c>
      <c r="AG519">
        <v>0</v>
      </c>
      <c r="AH519">
        <v>-1</v>
      </c>
      <c r="AI519">
        <v>0</v>
      </c>
    </row>
    <row r="520" spans="1:35" x14ac:dyDescent="0.35">
      <c r="A520" t="s">
        <v>131</v>
      </c>
      <c r="B520" t="s">
        <v>64</v>
      </c>
      <c r="C520">
        <v>2126</v>
      </c>
      <c r="D520">
        <v>-7</v>
      </c>
      <c r="E520">
        <v>-5</v>
      </c>
      <c r="F520">
        <v>-5</v>
      </c>
      <c r="G520">
        <v>0</v>
      </c>
      <c r="H520">
        <v>0</v>
      </c>
      <c r="I520">
        <v>0</v>
      </c>
      <c r="J520">
        <v>-1365</v>
      </c>
      <c r="K520">
        <v>-975</v>
      </c>
      <c r="L520">
        <v>-900</v>
      </c>
      <c r="M520">
        <v>0</v>
      </c>
      <c r="N520">
        <v>0</v>
      </c>
      <c r="O520">
        <v>0</v>
      </c>
      <c r="P520">
        <v>2.8571428571428581E-2</v>
      </c>
      <c r="Q520">
        <v>0.22857142857142856</v>
      </c>
      <c r="R520">
        <v>0.11428571428571432</v>
      </c>
      <c r="S520">
        <v>-15</v>
      </c>
      <c r="T520">
        <v>1500</v>
      </c>
      <c r="U520">
        <v>-60</v>
      </c>
      <c r="V520">
        <v>-4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3</v>
      </c>
      <c r="AC520">
        <v>-3</v>
      </c>
      <c r="AD520">
        <v>-4</v>
      </c>
      <c r="AE520">
        <v>0</v>
      </c>
      <c r="AF520">
        <v>-8</v>
      </c>
      <c r="AG520">
        <v>-6</v>
      </c>
      <c r="AH520">
        <v>-6</v>
      </c>
      <c r="AI520">
        <v>0</v>
      </c>
    </row>
    <row r="521" spans="1:35" x14ac:dyDescent="0.35">
      <c r="A521" t="s">
        <v>132</v>
      </c>
      <c r="B521" t="s">
        <v>67</v>
      </c>
      <c r="C521">
        <v>2127</v>
      </c>
      <c r="D521">
        <v>-7</v>
      </c>
      <c r="E521">
        <v>-1</v>
      </c>
      <c r="F521">
        <v>-17</v>
      </c>
      <c r="G521">
        <v>0</v>
      </c>
      <c r="H521">
        <v>0</v>
      </c>
      <c r="I521">
        <v>0</v>
      </c>
      <c r="J521">
        <v>-1365</v>
      </c>
      <c r="K521">
        <v>-195</v>
      </c>
      <c r="L521">
        <v>-3060</v>
      </c>
      <c r="M521">
        <v>0</v>
      </c>
      <c r="N521">
        <v>0</v>
      </c>
      <c r="O521">
        <v>0</v>
      </c>
      <c r="P521">
        <v>2.9900332225913595E-2</v>
      </c>
      <c r="Q521">
        <v>0.31727574750830567</v>
      </c>
      <c r="R521">
        <v>2.2148394241417457E-2</v>
      </c>
      <c r="S521">
        <v>-409.98338870431962</v>
      </c>
      <c r="T521">
        <v>6686.2873754152843</v>
      </c>
      <c r="U521">
        <v>-3725.9136212624617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7</v>
      </c>
      <c r="AC521">
        <v>3</v>
      </c>
      <c r="AD521">
        <v>15</v>
      </c>
      <c r="AE521">
        <v>0</v>
      </c>
      <c r="AF521">
        <v>6</v>
      </c>
      <c r="AG521">
        <v>3</v>
      </c>
      <c r="AH521">
        <v>1</v>
      </c>
      <c r="AI521">
        <v>0</v>
      </c>
    </row>
    <row r="522" spans="1:35" x14ac:dyDescent="0.35">
      <c r="A522" t="s">
        <v>133</v>
      </c>
      <c r="B522" t="s">
        <v>67</v>
      </c>
      <c r="C522">
        <v>2132</v>
      </c>
      <c r="D522">
        <v>-1</v>
      </c>
      <c r="E522">
        <v>8</v>
      </c>
      <c r="F522">
        <v>4</v>
      </c>
      <c r="G522">
        <v>0</v>
      </c>
      <c r="H522">
        <v>0</v>
      </c>
      <c r="I522">
        <v>0</v>
      </c>
      <c r="J522">
        <v>-195</v>
      </c>
      <c r="K522">
        <v>1560</v>
      </c>
      <c r="L522">
        <v>720</v>
      </c>
      <c r="M522">
        <v>0</v>
      </c>
      <c r="N522">
        <v>0</v>
      </c>
      <c r="O522">
        <v>0</v>
      </c>
      <c r="P522">
        <v>0</v>
      </c>
      <c r="Q522">
        <v>0.25</v>
      </c>
      <c r="R522">
        <v>0.62745098039215685</v>
      </c>
      <c r="S522">
        <v>0</v>
      </c>
      <c r="T522">
        <v>7316.25</v>
      </c>
      <c r="U522">
        <v>19139.117647058825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5</v>
      </c>
      <c r="AC522">
        <v>5</v>
      </c>
      <c r="AD522">
        <v>3</v>
      </c>
      <c r="AE522">
        <v>0</v>
      </c>
      <c r="AF522">
        <v>0</v>
      </c>
      <c r="AG522">
        <v>0</v>
      </c>
      <c r="AH522">
        <v>0</v>
      </c>
      <c r="AI522">
        <v>0</v>
      </c>
    </row>
    <row r="523" spans="1:35" x14ac:dyDescent="0.35">
      <c r="A523" t="s">
        <v>134</v>
      </c>
      <c r="B523" t="s">
        <v>64</v>
      </c>
      <c r="C523">
        <v>2194</v>
      </c>
      <c r="D523">
        <v>-29</v>
      </c>
      <c r="E523">
        <v>4</v>
      </c>
      <c r="F523">
        <v>-7</v>
      </c>
      <c r="G523">
        <v>0</v>
      </c>
      <c r="H523">
        <v>0</v>
      </c>
      <c r="I523">
        <v>0</v>
      </c>
      <c r="J523">
        <v>-5655</v>
      </c>
      <c r="K523">
        <v>780</v>
      </c>
      <c r="L523">
        <v>-1260</v>
      </c>
      <c r="M523">
        <v>0</v>
      </c>
      <c r="N523">
        <v>0</v>
      </c>
      <c r="O523">
        <v>0</v>
      </c>
      <c r="P523">
        <v>0</v>
      </c>
      <c r="Q523">
        <v>8.3333333333333329E-2</v>
      </c>
      <c r="R523">
        <v>8.2391713747645923E-2</v>
      </c>
      <c r="S523">
        <v>0</v>
      </c>
      <c r="T523">
        <v>1866.25</v>
      </c>
      <c r="U523">
        <v>-546.44774011299523</v>
      </c>
      <c r="V523">
        <v>0</v>
      </c>
      <c r="W523">
        <v>0</v>
      </c>
      <c r="X523">
        <v>-12</v>
      </c>
      <c r="Y523">
        <v>0</v>
      </c>
      <c r="Z523">
        <v>0</v>
      </c>
      <c r="AA523">
        <v>0</v>
      </c>
      <c r="AB523">
        <v>4</v>
      </c>
      <c r="AC523">
        <v>3</v>
      </c>
      <c r="AD523">
        <v>4</v>
      </c>
      <c r="AE523">
        <v>0</v>
      </c>
      <c r="AF523">
        <v>0</v>
      </c>
      <c r="AG523">
        <v>0</v>
      </c>
      <c r="AH523">
        <v>0</v>
      </c>
      <c r="AI523">
        <v>0</v>
      </c>
    </row>
    <row r="524" spans="1:35" x14ac:dyDescent="0.35">
      <c r="A524" t="s">
        <v>135</v>
      </c>
      <c r="B524" t="s">
        <v>64</v>
      </c>
      <c r="C524">
        <v>2136</v>
      </c>
      <c r="D524">
        <v>18</v>
      </c>
      <c r="E524">
        <v>15</v>
      </c>
      <c r="F524">
        <v>18</v>
      </c>
      <c r="G524">
        <v>0</v>
      </c>
      <c r="H524">
        <v>0</v>
      </c>
      <c r="I524">
        <v>0</v>
      </c>
      <c r="J524">
        <v>3510</v>
      </c>
      <c r="K524">
        <v>2925</v>
      </c>
      <c r="L524">
        <v>3240</v>
      </c>
      <c r="M524">
        <v>0</v>
      </c>
      <c r="N524">
        <v>0</v>
      </c>
      <c r="O524">
        <v>0</v>
      </c>
      <c r="P524">
        <v>8.9285714285714302E-2</v>
      </c>
      <c r="Q524">
        <v>0.18928571428571428</v>
      </c>
      <c r="R524">
        <v>0.22619047619047616</v>
      </c>
      <c r="S524">
        <v>4866.9642857142862</v>
      </c>
      <c r="T524">
        <v>7221.9642857142862</v>
      </c>
      <c r="U524">
        <v>10394.642857142857</v>
      </c>
      <c r="V524">
        <v>5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3</v>
      </c>
      <c r="AC524">
        <v>10</v>
      </c>
      <c r="AD524">
        <v>12</v>
      </c>
      <c r="AE524">
        <v>0</v>
      </c>
      <c r="AF524">
        <v>8</v>
      </c>
      <c r="AG524">
        <v>0</v>
      </c>
      <c r="AH524">
        <v>1</v>
      </c>
      <c r="AI524">
        <v>0</v>
      </c>
    </row>
    <row r="525" spans="1:35" x14ac:dyDescent="0.35">
      <c r="A525" t="s">
        <v>136</v>
      </c>
      <c r="B525" t="s">
        <v>64</v>
      </c>
      <c r="C525">
        <v>2138</v>
      </c>
      <c r="D525">
        <v>-7</v>
      </c>
      <c r="E525">
        <v>-8</v>
      </c>
      <c r="F525">
        <v>-5</v>
      </c>
      <c r="G525">
        <v>0</v>
      </c>
      <c r="H525">
        <v>0</v>
      </c>
      <c r="I525">
        <v>0</v>
      </c>
      <c r="J525">
        <v>-1365</v>
      </c>
      <c r="K525">
        <v>-1560</v>
      </c>
      <c r="L525">
        <v>-900</v>
      </c>
      <c r="M525">
        <v>0</v>
      </c>
      <c r="N525">
        <v>0</v>
      </c>
      <c r="O525">
        <v>0</v>
      </c>
      <c r="P525">
        <v>0</v>
      </c>
      <c r="Q525">
        <v>8.3333333333333329E-2</v>
      </c>
      <c r="R525">
        <v>2.5000000000000022E-2</v>
      </c>
      <c r="S525">
        <v>0</v>
      </c>
      <c r="T525">
        <v>1452.5</v>
      </c>
      <c r="U525">
        <v>-584.25</v>
      </c>
      <c r="V525">
        <v>-5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-7</v>
      </c>
      <c r="AE525">
        <v>0</v>
      </c>
      <c r="AF525">
        <v>0</v>
      </c>
      <c r="AG525">
        <v>0</v>
      </c>
      <c r="AH525">
        <v>0</v>
      </c>
      <c r="AI525">
        <v>0</v>
      </c>
    </row>
    <row r="526" spans="1:35" x14ac:dyDescent="0.35">
      <c r="A526" t="s">
        <v>137</v>
      </c>
      <c r="B526" t="s">
        <v>64</v>
      </c>
      <c r="C526">
        <v>2141</v>
      </c>
      <c r="D526">
        <v>-3</v>
      </c>
      <c r="E526">
        <v>0</v>
      </c>
      <c r="F526">
        <v>2</v>
      </c>
      <c r="G526">
        <v>0</v>
      </c>
      <c r="H526">
        <v>0</v>
      </c>
      <c r="I526">
        <v>0</v>
      </c>
      <c r="J526">
        <v>-585</v>
      </c>
      <c r="K526">
        <v>0</v>
      </c>
      <c r="L526">
        <v>360</v>
      </c>
      <c r="M526">
        <v>0</v>
      </c>
      <c r="N526">
        <v>0</v>
      </c>
      <c r="O526">
        <v>0</v>
      </c>
      <c r="P526">
        <v>0.25714285714285712</v>
      </c>
      <c r="Q526">
        <v>5.7142857142857051E-2</v>
      </c>
      <c r="R526">
        <v>7.1428571428571175E-3</v>
      </c>
      <c r="S526">
        <v>2302.7142857142853</v>
      </c>
      <c r="T526">
        <v>361.71428571428532</v>
      </c>
      <c r="U526">
        <v>-123.53571428571468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2</v>
      </c>
      <c r="AC526">
        <v>-14</v>
      </c>
      <c r="AD526">
        <v>-1</v>
      </c>
      <c r="AE526">
        <v>0</v>
      </c>
      <c r="AF526">
        <v>0</v>
      </c>
      <c r="AG526">
        <v>0</v>
      </c>
      <c r="AH526">
        <v>0</v>
      </c>
      <c r="AI526">
        <v>0</v>
      </c>
    </row>
    <row r="527" spans="1:35" x14ac:dyDescent="0.35">
      <c r="A527" t="s">
        <v>138</v>
      </c>
      <c r="B527" t="s">
        <v>67</v>
      </c>
      <c r="C527">
        <v>2142</v>
      </c>
      <c r="D527">
        <v>0</v>
      </c>
      <c r="E527">
        <v>-1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-195</v>
      </c>
      <c r="L527">
        <v>0</v>
      </c>
      <c r="M527">
        <v>0</v>
      </c>
      <c r="N527">
        <v>0</v>
      </c>
      <c r="O527">
        <v>0</v>
      </c>
      <c r="P527">
        <v>7.999999999999996E-2</v>
      </c>
      <c r="Q527">
        <v>7.999999999999996E-2</v>
      </c>
      <c r="R527">
        <v>7.999999999999996E-2</v>
      </c>
      <c r="S527">
        <v>1021.7999999999993</v>
      </c>
      <c r="T527">
        <v>1014</v>
      </c>
      <c r="U527">
        <v>1014</v>
      </c>
      <c r="V527">
        <v>-5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-26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</row>
    <row r="528" spans="1:35" x14ac:dyDescent="0.35">
      <c r="A528" t="s">
        <v>139</v>
      </c>
      <c r="B528" t="s">
        <v>64</v>
      </c>
      <c r="C528">
        <v>2144</v>
      </c>
      <c r="D528">
        <v>-9</v>
      </c>
      <c r="E528">
        <v>7</v>
      </c>
      <c r="F528">
        <v>3</v>
      </c>
      <c r="G528">
        <v>0</v>
      </c>
      <c r="H528">
        <v>0</v>
      </c>
      <c r="I528">
        <v>0</v>
      </c>
      <c r="J528">
        <v>-1755</v>
      </c>
      <c r="K528">
        <v>1365</v>
      </c>
      <c r="L528">
        <v>540</v>
      </c>
      <c r="M528">
        <v>0</v>
      </c>
      <c r="N528">
        <v>0</v>
      </c>
      <c r="O528">
        <v>0</v>
      </c>
      <c r="P528">
        <v>5.2631578947368418E-2</v>
      </c>
      <c r="Q528">
        <v>0.29253365973072215</v>
      </c>
      <c r="R528">
        <v>4.3451652386780948E-2</v>
      </c>
      <c r="S528">
        <v>1159.7368421052631</v>
      </c>
      <c r="T528">
        <v>6449.4675642594848</v>
      </c>
      <c r="U528">
        <v>1096.9920440636488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3</v>
      </c>
      <c r="AC528">
        <v>9</v>
      </c>
      <c r="AD528">
        <v>1</v>
      </c>
      <c r="AE528">
        <v>0</v>
      </c>
      <c r="AF528">
        <v>0</v>
      </c>
      <c r="AG528">
        <v>0</v>
      </c>
      <c r="AH528">
        <v>0</v>
      </c>
      <c r="AI528">
        <v>0</v>
      </c>
    </row>
    <row r="529" spans="1:35" x14ac:dyDescent="0.35">
      <c r="A529" t="s">
        <v>140</v>
      </c>
      <c r="B529" t="s">
        <v>64</v>
      </c>
      <c r="C529">
        <v>2146</v>
      </c>
      <c r="D529">
        <v>-7</v>
      </c>
      <c r="E529">
        <v>12</v>
      </c>
      <c r="F529">
        <v>8</v>
      </c>
      <c r="G529">
        <v>0</v>
      </c>
      <c r="H529">
        <v>0</v>
      </c>
      <c r="I529">
        <v>0</v>
      </c>
      <c r="J529">
        <v>-1365</v>
      </c>
      <c r="K529">
        <v>2340</v>
      </c>
      <c r="L529">
        <v>1440</v>
      </c>
      <c r="M529">
        <v>0</v>
      </c>
      <c r="N529">
        <v>0</v>
      </c>
      <c r="O529">
        <v>0</v>
      </c>
      <c r="P529">
        <v>0</v>
      </c>
      <c r="Q529">
        <v>-0.18978723404255318</v>
      </c>
      <c r="R529">
        <v>6.0000000000000053E-2</v>
      </c>
      <c r="S529">
        <v>0</v>
      </c>
      <c r="T529">
        <v>-4215</v>
      </c>
      <c r="U529">
        <v>3877.5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5</v>
      </c>
      <c r="AC529">
        <v>7</v>
      </c>
      <c r="AD529">
        <v>8</v>
      </c>
      <c r="AE529">
        <v>0</v>
      </c>
      <c r="AF529">
        <v>0</v>
      </c>
      <c r="AG529">
        <v>0</v>
      </c>
      <c r="AH529">
        <v>0</v>
      </c>
      <c r="AI529">
        <v>0</v>
      </c>
    </row>
    <row r="530" spans="1:35" x14ac:dyDescent="0.35">
      <c r="A530" t="s">
        <v>141</v>
      </c>
      <c r="B530" t="s">
        <v>67</v>
      </c>
      <c r="C530">
        <v>2149</v>
      </c>
      <c r="D530">
        <v>1</v>
      </c>
      <c r="E530">
        <v>5</v>
      </c>
      <c r="F530">
        <v>0</v>
      </c>
      <c r="G530">
        <v>0</v>
      </c>
      <c r="H530">
        <v>0</v>
      </c>
      <c r="I530">
        <v>0</v>
      </c>
      <c r="J530">
        <v>195</v>
      </c>
      <c r="K530">
        <v>975</v>
      </c>
      <c r="L530">
        <v>0</v>
      </c>
      <c r="M530">
        <v>0</v>
      </c>
      <c r="N530">
        <v>0</v>
      </c>
      <c r="O530">
        <v>0</v>
      </c>
      <c r="P530">
        <v>0.04</v>
      </c>
      <c r="Q530">
        <v>0.10444444444444445</v>
      </c>
      <c r="R530">
        <v>0.13777777777777778</v>
      </c>
      <c r="S530">
        <v>585</v>
      </c>
      <c r="T530">
        <v>1592.5</v>
      </c>
      <c r="U530">
        <v>2275</v>
      </c>
      <c r="V530">
        <v>-2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2</v>
      </c>
      <c r="AC530">
        <v>2</v>
      </c>
      <c r="AD530">
        <v>-1</v>
      </c>
      <c r="AE530">
        <v>0</v>
      </c>
      <c r="AF530">
        <v>0</v>
      </c>
      <c r="AG530">
        <v>0</v>
      </c>
      <c r="AH530">
        <v>0</v>
      </c>
      <c r="AI530">
        <v>0</v>
      </c>
    </row>
    <row r="531" spans="1:35" x14ac:dyDescent="0.35">
      <c r="A531" t="s">
        <v>142</v>
      </c>
      <c r="B531" t="s">
        <v>67</v>
      </c>
      <c r="C531">
        <v>2150</v>
      </c>
      <c r="D531">
        <v>-2</v>
      </c>
      <c r="E531">
        <v>12</v>
      </c>
      <c r="F531">
        <v>11</v>
      </c>
      <c r="G531">
        <v>0</v>
      </c>
      <c r="H531">
        <v>0</v>
      </c>
      <c r="I531">
        <v>0</v>
      </c>
      <c r="J531">
        <v>-390</v>
      </c>
      <c r="K531">
        <v>2340</v>
      </c>
      <c r="L531">
        <v>1980</v>
      </c>
      <c r="M531">
        <v>0</v>
      </c>
      <c r="N531">
        <v>0</v>
      </c>
      <c r="O531">
        <v>0</v>
      </c>
      <c r="P531">
        <v>0.13303571428571428</v>
      </c>
      <c r="Q531">
        <v>0.2767857142857143</v>
      </c>
      <c r="R531">
        <v>9.8214285714285365E-3</v>
      </c>
      <c r="S531">
        <v>2713.5401785714284</v>
      </c>
      <c r="T531">
        <v>6067.6339285714294</v>
      </c>
      <c r="U531">
        <v>3207.1741071428569</v>
      </c>
      <c r="V531">
        <v>4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10</v>
      </c>
      <c r="AC531">
        <v>5</v>
      </c>
      <c r="AD531">
        <v>4</v>
      </c>
      <c r="AE531">
        <v>0</v>
      </c>
      <c r="AF531">
        <v>-1</v>
      </c>
      <c r="AG531">
        <v>0</v>
      </c>
      <c r="AH531">
        <v>0</v>
      </c>
      <c r="AI531">
        <v>0</v>
      </c>
    </row>
    <row r="532" spans="1:35" x14ac:dyDescent="0.35">
      <c r="A532" t="s">
        <v>143</v>
      </c>
      <c r="B532" t="s">
        <v>67</v>
      </c>
      <c r="C532">
        <v>2156</v>
      </c>
      <c r="D532">
        <v>-14</v>
      </c>
      <c r="E532">
        <v>-12</v>
      </c>
      <c r="F532">
        <v>-14</v>
      </c>
      <c r="G532">
        <v>0</v>
      </c>
      <c r="H532">
        <v>0</v>
      </c>
      <c r="I532">
        <v>0</v>
      </c>
      <c r="J532">
        <v>-2730</v>
      </c>
      <c r="K532">
        <v>-2340</v>
      </c>
      <c r="L532">
        <v>-2520</v>
      </c>
      <c r="M532">
        <v>0</v>
      </c>
      <c r="N532">
        <v>0</v>
      </c>
      <c r="O532">
        <v>0</v>
      </c>
      <c r="P532">
        <v>0.16235632183908044</v>
      </c>
      <c r="Q532">
        <v>5.3160919540229945E-2</v>
      </c>
      <c r="R532">
        <v>-0.17385057471264376</v>
      </c>
      <c r="S532">
        <v>-597.04741379310417</v>
      </c>
      <c r="T532">
        <v>-4225.5818965517228</v>
      </c>
      <c r="U532">
        <v>-9771.7456896551739</v>
      </c>
      <c r="V532">
        <v>-15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-10</v>
      </c>
      <c r="AC532">
        <v>-12</v>
      </c>
      <c r="AD532">
        <v>-12</v>
      </c>
      <c r="AE532">
        <v>0</v>
      </c>
      <c r="AF532">
        <v>0</v>
      </c>
      <c r="AG532">
        <v>0</v>
      </c>
      <c r="AH532">
        <v>0</v>
      </c>
      <c r="AI532">
        <v>0</v>
      </c>
    </row>
    <row r="533" spans="1:35" x14ac:dyDescent="0.35">
      <c r="A533" t="s">
        <v>144</v>
      </c>
      <c r="B533" t="s">
        <v>67</v>
      </c>
      <c r="C533">
        <v>2157</v>
      </c>
      <c r="D533">
        <v>-16</v>
      </c>
      <c r="E533">
        <v>-4</v>
      </c>
      <c r="F533">
        <v>-3</v>
      </c>
      <c r="G533">
        <v>0</v>
      </c>
      <c r="H533">
        <v>0</v>
      </c>
      <c r="I533">
        <v>0</v>
      </c>
      <c r="J533">
        <v>-3120</v>
      </c>
      <c r="K533">
        <v>-780</v>
      </c>
      <c r="L533">
        <v>-540</v>
      </c>
      <c r="M533">
        <v>0</v>
      </c>
      <c r="N533">
        <v>0</v>
      </c>
      <c r="O533">
        <v>0</v>
      </c>
      <c r="P533">
        <v>0.10714285714285714</v>
      </c>
      <c r="Q533">
        <v>0.14285714285714285</v>
      </c>
      <c r="R533">
        <v>0.11607142857142858</v>
      </c>
      <c r="S533">
        <v>1991.25</v>
      </c>
      <c r="T533">
        <v>2655</v>
      </c>
      <c r="U533">
        <v>1879.6875</v>
      </c>
      <c r="V533">
        <v>-1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3</v>
      </c>
      <c r="AC533">
        <v>-1</v>
      </c>
      <c r="AD533">
        <v>-1</v>
      </c>
      <c r="AE533">
        <v>0</v>
      </c>
      <c r="AF533">
        <v>0</v>
      </c>
      <c r="AG533">
        <v>2</v>
      </c>
      <c r="AH533">
        <v>0</v>
      </c>
      <c r="AI533">
        <v>0</v>
      </c>
    </row>
    <row r="534" spans="1:35" x14ac:dyDescent="0.35">
      <c r="A534" t="s">
        <v>145</v>
      </c>
      <c r="B534" t="s">
        <v>67</v>
      </c>
      <c r="C534">
        <v>2159</v>
      </c>
      <c r="D534">
        <v>-25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-4875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-0.18181818181818182</v>
      </c>
      <c r="R534">
        <v>-1</v>
      </c>
      <c r="S534">
        <v>0</v>
      </c>
      <c r="T534">
        <v>-886.36363636363637</v>
      </c>
      <c r="U534">
        <v>-4875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-6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</row>
    <row r="535" spans="1:35" x14ac:dyDescent="0.35">
      <c r="A535" t="s">
        <v>147</v>
      </c>
      <c r="B535" t="s">
        <v>67</v>
      </c>
      <c r="C535">
        <v>2161</v>
      </c>
      <c r="D535">
        <v>0</v>
      </c>
      <c r="E535">
        <v>11</v>
      </c>
      <c r="F535">
        <v>3</v>
      </c>
      <c r="G535">
        <v>0</v>
      </c>
      <c r="H535">
        <v>0</v>
      </c>
      <c r="I535">
        <v>0</v>
      </c>
      <c r="J535">
        <v>0</v>
      </c>
      <c r="K535">
        <v>2145</v>
      </c>
      <c r="L535">
        <v>540</v>
      </c>
      <c r="M535">
        <v>0</v>
      </c>
      <c r="N535">
        <v>0</v>
      </c>
      <c r="O535">
        <v>0</v>
      </c>
      <c r="P535">
        <v>4.4117647058823539E-2</v>
      </c>
      <c r="Q535">
        <v>1.0695187165775388E-2</v>
      </c>
      <c r="R535">
        <v>-5.3475935828877108E-2</v>
      </c>
      <c r="S535">
        <v>1659.2647058823532</v>
      </c>
      <c r="T535">
        <v>1215.8823529411757</v>
      </c>
      <c r="U535">
        <v>633.08823529411529</v>
      </c>
      <c r="V535">
        <v>-1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-2</v>
      </c>
      <c r="AC535">
        <v>3</v>
      </c>
      <c r="AD535">
        <v>3</v>
      </c>
      <c r="AE535">
        <v>0</v>
      </c>
      <c r="AF535">
        <v>0</v>
      </c>
      <c r="AG535">
        <v>-1</v>
      </c>
      <c r="AH535">
        <v>0</v>
      </c>
      <c r="AI535">
        <v>0</v>
      </c>
    </row>
    <row r="536" spans="1:35" x14ac:dyDescent="0.35">
      <c r="A536" t="s">
        <v>148</v>
      </c>
      <c r="B536" t="s">
        <v>67</v>
      </c>
      <c r="C536">
        <v>2169</v>
      </c>
      <c r="D536">
        <v>-20</v>
      </c>
      <c r="E536">
        <v>-7</v>
      </c>
      <c r="F536">
        <v>-4</v>
      </c>
      <c r="G536">
        <v>0</v>
      </c>
      <c r="H536">
        <v>0</v>
      </c>
      <c r="I536">
        <v>0</v>
      </c>
      <c r="J536">
        <v>-3900</v>
      </c>
      <c r="K536">
        <v>-1365</v>
      </c>
      <c r="L536">
        <v>-720</v>
      </c>
      <c r="M536">
        <v>0</v>
      </c>
      <c r="N536">
        <v>0</v>
      </c>
      <c r="O536">
        <v>0</v>
      </c>
      <c r="P536">
        <v>0.28901098901098898</v>
      </c>
      <c r="Q536">
        <v>0.14835164835164832</v>
      </c>
      <c r="R536">
        <v>-3.0769230769230771E-2</v>
      </c>
      <c r="S536">
        <v>5024.934065934066</v>
      </c>
      <c r="T536">
        <v>189.89010989010967</v>
      </c>
      <c r="U536">
        <v>-5359.3846153846152</v>
      </c>
      <c r="V536">
        <v>-3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-11</v>
      </c>
      <c r="AC536">
        <v>-6</v>
      </c>
      <c r="AD536">
        <v>-3</v>
      </c>
      <c r="AE536">
        <v>0</v>
      </c>
      <c r="AF536">
        <v>-5</v>
      </c>
      <c r="AG536">
        <v>-6</v>
      </c>
      <c r="AH536">
        <v>-6</v>
      </c>
      <c r="AI536">
        <v>0</v>
      </c>
    </row>
    <row r="537" spans="1:35" x14ac:dyDescent="0.35">
      <c r="A537" t="s">
        <v>149</v>
      </c>
      <c r="B537" t="s">
        <v>67</v>
      </c>
      <c r="C537">
        <v>2176</v>
      </c>
      <c r="D537">
        <v>0</v>
      </c>
      <c r="E537">
        <v>19</v>
      </c>
      <c r="F537">
        <v>11</v>
      </c>
      <c r="G537">
        <v>0</v>
      </c>
      <c r="H537">
        <v>0</v>
      </c>
      <c r="I537">
        <v>0</v>
      </c>
      <c r="J537">
        <v>0</v>
      </c>
      <c r="K537">
        <v>3705</v>
      </c>
      <c r="L537">
        <v>1980</v>
      </c>
      <c r="M537">
        <v>0</v>
      </c>
      <c r="N537">
        <v>0</v>
      </c>
      <c r="O537">
        <v>0</v>
      </c>
      <c r="P537">
        <v>1.388888888888889E-2</v>
      </c>
      <c r="Q537">
        <v>4.3055555555555548E-2</v>
      </c>
      <c r="R537">
        <v>0.25694444444444442</v>
      </c>
      <c r="S537">
        <v>779.83333333333326</v>
      </c>
      <c r="T537">
        <v>2474.333333333333</v>
      </c>
      <c r="U537">
        <v>16985.166666666668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-17</v>
      </c>
      <c r="AC537">
        <v>0</v>
      </c>
      <c r="AD537">
        <v>-25</v>
      </c>
      <c r="AE537">
        <v>0</v>
      </c>
      <c r="AF537">
        <v>0</v>
      </c>
      <c r="AG537">
        <v>0</v>
      </c>
      <c r="AH537">
        <v>0</v>
      </c>
      <c r="AI537">
        <v>0</v>
      </c>
    </row>
    <row r="538" spans="1:35" x14ac:dyDescent="0.35">
      <c r="A538" t="s">
        <v>150</v>
      </c>
      <c r="B538" t="s">
        <v>67</v>
      </c>
      <c r="C538">
        <v>2178</v>
      </c>
      <c r="D538">
        <v>11</v>
      </c>
      <c r="E538">
        <v>17</v>
      </c>
      <c r="F538">
        <v>13</v>
      </c>
      <c r="G538">
        <v>0</v>
      </c>
      <c r="H538">
        <v>0</v>
      </c>
      <c r="I538">
        <v>0</v>
      </c>
      <c r="J538">
        <v>2145</v>
      </c>
      <c r="K538">
        <v>3315</v>
      </c>
      <c r="L538">
        <v>2340</v>
      </c>
      <c r="M538">
        <v>0</v>
      </c>
      <c r="N538">
        <v>0</v>
      </c>
      <c r="O538">
        <v>0</v>
      </c>
      <c r="P538">
        <v>0.14367816091954025</v>
      </c>
      <c r="Q538">
        <v>-7.183908045977011E-2</v>
      </c>
      <c r="R538">
        <v>7.1839080459770055E-2</v>
      </c>
      <c r="S538">
        <v>3513.3620689655172</v>
      </c>
      <c r="T538">
        <v>2143.3189655172418</v>
      </c>
      <c r="U538">
        <v>5656.6810344827591</v>
      </c>
      <c r="V538">
        <v>1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-1</v>
      </c>
      <c r="AD538">
        <v>-1</v>
      </c>
      <c r="AE538">
        <v>0</v>
      </c>
      <c r="AF538">
        <v>12</v>
      </c>
      <c r="AG538">
        <v>12</v>
      </c>
      <c r="AH538">
        <v>12</v>
      </c>
      <c r="AI538">
        <v>0</v>
      </c>
    </row>
    <row r="539" spans="1:35" x14ac:dyDescent="0.35">
      <c r="A539" t="s">
        <v>151</v>
      </c>
      <c r="B539" t="s">
        <v>67</v>
      </c>
      <c r="C539">
        <v>2179</v>
      </c>
      <c r="D539">
        <v>-10</v>
      </c>
      <c r="E539">
        <v>36</v>
      </c>
      <c r="F539">
        <v>33</v>
      </c>
      <c r="G539">
        <v>0</v>
      </c>
      <c r="H539">
        <v>0</v>
      </c>
      <c r="I539">
        <v>0</v>
      </c>
      <c r="J539">
        <v>-1950</v>
      </c>
      <c r="K539">
        <v>7020</v>
      </c>
      <c r="L539">
        <v>5940</v>
      </c>
      <c r="M539">
        <v>0</v>
      </c>
      <c r="N539">
        <v>0</v>
      </c>
      <c r="O539">
        <v>0</v>
      </c>
      <c r="P539">
        <v>5.7036156849431335E-2</v>
      </c>
      <c r="Q539">
        <v>0.18893226956374129</v>
      </c>
      <c r="R539">
        <v>4.4644372772025154E-2</v>
      </c>
      <c r="S539">
        <v>4688.6114411814633</v>
      </c>
      <c r="T539">
        <v>16219.150398913598</v>
      </c>
      <c r="U539">
        <v>12943.258360210501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-9</v>
      </c>
      <c r="AC539">
        <v>-1</v>
      </c>
      <c r="AD539">
        <v>1</v>
      </c>
      <c r="AE539">
        <v>0</v>
      </c>
      <c r="AF539">
        <v>1</v>
      </c>
      <c r="AG539">
        <v>0</v>
      </c>
      <c r="AH539">
        <v>1</v>
      </c>
      <c r="AI539">
        <v>0</v>
      </c>
    </row>
    <row r="540" spans="1:35" x14ac:dyDescent="0.35">
      <c r="A540" t="s">
        <v>152</v>
      </c>
      <c r="B540" t="s">
        <v>67</v>
      </c>
      <c r="C540">
        <v>2180</v>
      </c>
      <c r="D540">
        <v>-1</v>
      </c>
      <c r="E540">
        <v>21</v>
      </c>
      <c r="F540">
        <v>35</v>
      </c>
      <c r="G540">
        <v>0</v>
      </c>
      <c r="H540">
        <v>0</v>
      </c>
      <c r="I540">
        <v>0</v>
      </c>
      <c r="J540">
        <v>-195</v>
      </c>
      <c r="K540">
        <v>4095</v>
      </c>
      <c r="L540">
        <v>6300</v>
      </c>
      <c r="M540">
        <v>0</v>
      </c>
      <c r="N540">
        <v>0</v>
      </c>
      <c r="O540">
        <v>0</v>
      </c>
      <c r="P540">
        <v>-0.10294117647058823</v>
      </c>
      <c r="Q540">
        <v>-1.0835913312693513E-2</v>
      </c>
      <c r="R540">
        <v>4.1279669762641857E-2</v>
      </c>
      <c r="S540">
        <v>-2835</v>
      </c>
      <c r="T540">
        <v>8291.0526315789466</v>
      </c>
      <c r="U540">
        <v>11157.894736842107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-9</v>
      </c>
      <c r="AC540">
        <v>10</v>
      </c>
      <c r="AD540">
        <v>7</v>
      </c>
      <c r="AE540">
        <v>0</v>
      </c>
      <c r="AF540">
        <v>1</v>
      </c>
      <c r="AG540">
        <v>1</v>
      </c>
      <c r="AH540">
        <v>1</v>
      </c>
      <c r="AI540">
        <v>0</v>
      </c>
    </row>
    <row r="541" spans="1:35" x14ac:dyDescent="0.35">
      <c r="A541" t="s">
        <v>153</v>
      </c>
      <c r="B541" t="s">
        <v>67</v>
      </c>
      <c r="C541">
        <v>2183</v>
      </c>
      <c r="D541">
        <v>2</v>
      </c>
      <c r="E541">
        <v>10</v>
      </c>
      <c r="F541">
        <v>3</v>
      </c>
      <c r="G541">
        <v>0</v>
      </c>
      <c r="H541">
        <v>0</v>
      </c>
      <c r="I541">
        <v>0</v>
      </c>
      <c r="J541">
        <v>390</v>
      </c>
      <c r="K541">
        <v>1950</v>
      </c>
      <c r="L541">
        <v>540</v>
      </c>
      <c r="M541">
        <v>0</v>
      </c>
      <c r="N541">
        <v>0</v>
      </c>
      <c r="O541">
        <v>0</v>
      </c>
      <c r="P541">
        <v>0</v>
      </c>
      <c r="Q541">
        <v>3.8461538461538464E-2</v>
      </c>
      <c r="R541">
        <v>0.11076923076923073</v>
      </c>
      <c r="S541">
        <v>0</v>
      </c>
      <c r="T541">
        <v>1096.7307692307693</v>
      </c>
      <c r="U541">
        <v>4944.1846153846127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8</v>
      </c>
      <c r="AC541">
        <v>2</v>
      </c>
      <c r="AD541">
        <v>6</v>
      </c>
      <c r="AE541">
        <v>0</v>
      </c>
      <c r="AF541">
        <v>0</v>
      </c>
      <c r="AG541">
        <v>0</v>
      </c>
      <c r="AH541">
        <v>0</v>
      </c>
      <c r="AI541">
        <v>0</v>
      </c>
    </row>
    <row r="542" spans="1:35" x14ac:dyDescent="0.35">
      <c r="A542" t="s">
        <v>154</v>
      </c>
      <c r="B542" t="s">
        <v>67</v>
      </c>
      <c r="C542">
        <v>2184</v>
      </c>
      <c r="D542">
        <v>-1</v>
      </c>
      <c r="E542">
        <v>-1</v>
      </c>
      <c r="F542">
        <v>0</v>
      </c>
      <c r="G542">
        <v>0</v>
      </c>
      <c r="H542">
        <v>0</v>
      </c>
      <c r="I542">
        <v>0</v>
      </c>
      <c r="J542">
        <v>-195</v>
      </c>
      <c r="K542">
        <v>-195</v>
      </c>
      <c r="L542">
        <v>0</v>
      </c>
      <c r="M542">
        <v>0</v>
      </c>
      <c r="N542">
        <v>0</v>
      </c>
      <c r="O542">
        <v>0</v>
      </c>
      <c r="P542">
        <v>4.3478260869565216E-2</v>
      </c>
      <c r="Q542">
        <v>0</v>
      </c>
      <c r="R542">
        <v>-4.3478260869565216E-2</v>
      </c>
      <c r="S542">
        <v>553.04347826086962</v>
      </c>
      <c r="T542">
        <v>-33.913043478260761</v>
      </c>
      <c r="U542">
        <v>-671.73913043478251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-1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</row>
    <row r="543" spans="1:35" x14ac:dyDescent="0.35">
      <c r="A543" t="s">
        <v>155</v>
      </c>
      <c r="B543" t="s">
        <v>67</v>
      </c>
      <c r="C543">
        <v>2188</v>
      </c>
      <c r="D543">
        <v>-4</v>
      </c>
      <c r="E543">
        <v>-1</v>
      </c>
      <c r="F543">
        <v>-1</v>
      </c>
      <c r="G543">
        <v>0</v>
      </c>
      <c r="H543">
        <v>0</v>
      </c>
      <c r="I543">
        <v>0</v>
      </c>
      <c r="J543">
        <v>-780</v>
      </c>
      <c r="K543">
        <v>-195</v>
      </c>
      <c r="L543">
        <v>-180</v>
      </c>
      <c r="M543">
        <v>0</v>
      </c>
      <c r="N543">
        <v>0</v>
      </c>
      <c r="O543">
        <v>0</v>
      </c>
      <c r="P543">
        <v>-3.9337474120082816E-2</v>
      </c>
      <c r="Q543">
        <v>8.2815734989648004E-3</v>
      </c>
      <c r="R543">
        <v>-0.11387163561076608</v>
      </c>
      <c r="S543">
        <v>-541.80124223602479</v>
      </c>
      <c r="T543">
        <v>-7.5155279503105703</v>
      </c>
      <c r="U543">
        <v>-1629.1614906832301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7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</row>
    <row r="544" spans="1:35" x14ac:dyDescent="0.35">
      <c r="A544" t="s">
        <v>156</v>
      </c>
      <c r="B544" t="s">
        <v>67</v>
      </c>
      <c r="C544">
        <v>2189</v>
      </c>
      <c r="D544">
        <v>-20</v>
      </c>
      <c r="E544">
        <v>-9</v>
      </c>
      <c r="F544">
        <v>-8</v>
      </c>
      <c r="G544">
        <v>0</v>
      </c>
      <c r="H544">
        <v>0</v>
      </c>
      <c r="I544">
        <v>0</v>
      </c>
      <c r="J544">
        <v>-3900</v>
      </c>
      <c r="K544">
        <v>-1755</v>
      </c>
      <c r="L544">
        <v>-1440</v>
      </c>
      <c r="M544">
        <v>0</v>
      </c>
      <c r="N544">
        <v>0</v>
      </c>
      <c r="O544">
        <v>0</v>
      </c>
      <c r="P544">
        <v>0.55000000000000004</v>
      </c>
      <c r="Q544">
        <v>7.8205128205128149E-2</v>
      </c>
      <c r="R544">
        <v>7.6923076923076872E-2</v>
      </c>
      <c r="S544">
        <v>7507.5000000000009</v>
      </c>
      <c r="T544">
        <v>-5117.8846153846171</v>
      </c>
      <c r="U544">
        <v>-5499.2307692307695</v>
      </c>
      <c r="V544">
        <v>-2</v>
      </c>
      <c r="W544">
        <v>-4</v>
      </c>
      <c r="X544">
        <v>-8</v>
      </c>
      <c r="Y544">
        <v>-7</v>
      </c>
      <c r="Z544">
        <v>0</v>
      </c>
      <c r="AA544">
        <v>0</v>
      </c>
      <c r="AB544">
        <v>-12</v>
      </c>
      <c r="AC544">
        <v>-15</v>
      </c>
      <c r="AD544">
        <v>-7</v>
      </c>
      <c r="AE544">
        <v>0</v>
      </c>
      <c r="AF544">
        <v>-2</v>
      </c>
      <c r="AG544">
        <v>0</v>
      </c>
      <c r="AH544">
        <v>-1</v>
      </c>
      <c r="AI544">
        <v>0</v>
      </c>
    </row>
    <row r="545" spans="1:35" x14ac:dyDescent="0.35">
      <c r="A545" t="s">
        <v>157</v>
      </c>
      <c r="B545" t="s">
        <v>64</v>
      </c>
      <c r="C545">
        <v>2195</v>
      </c>
      <c r="D545">
        <v>-25</v>
      </c>
      <c r="E545">
        <v>-20</v>
      </c>
      <c r="F545">
        <v>-13</v>
      </c>
      <c r="G545">
        <v>0</v>
      </c>
      <c r="H545">
        <v>0</v>
      </c>
      <c r="I545">
        <v>0</v>
      </c>
      <c r="J545">
        <v>-4875</v>
      </c>
      <c r="K545">
        <v>-3900</v>
      </c>
      <c r="L545">
        <v>-2340</v>
      </c>
      <c r="M545">
        <v>0</v>
      </c>
      <c r="N545">
        <v>0</v>
      </c>
      <c r="O545">
        <v>0</v>
      </c>
      <c r="P545">
        <v>5.5143160127253454E-2</v>
      </c>
      <c r="Q545">
        <v>0.24832096147048421</v>
      </c>
      <c r="R545">
        <v>-3.5878402262283449E-2</v>
      </c>
      <c r="S545">
        <v>-1583.1601272534463</v>
      </c>
      <c r="T545">
        <v>1420.7051961823963</v>
      </c>
      <c r="U545">
        <v>-11794.931071049839</v>
      </c>
      <c r="V545">
        <v>0</v>
      </c>
      <c r="W545">
        <v>-4</v>
      </c>
      <c r="X545">
        <v>-17</v>
      </c>
      <c r="Y545">
        <v>-11</v>
      </c>
      <c r="Z545">
        <v>0</v>
      </c>
      <c r="AA545">
        <v>0</v>
      </c>
      <c r="AB545">
        <v>-7</v>
      </c>
      <c r="AC545">
        <v>-18</v>
      </c>
      <c r="AD545">
        <v>-7</v>
      </c>
      <c r="AE545">
        <v>0</v>
      </c>
      <c r="AF545">
        <v>0</v>
      </c>
      <c r="AG545">
        <v>0</v>
      </c>
      <c r="AH545">
        <v>0</v>
      </c>
      <c r="AI545">
        <v>0</v>
      </c>
    </row>
    <row r="546" spans="1:35" x14ac:dyDescent="0.35">
      <c r="A546" t="s">
        <v>158</v>
      </c>
      <c r="B546" t="s">
        <v>67</v>
      </c>
      <c r="C546">
        <v>2227</v>
      </c>
      <c r="D546">
        <v>-6</v>
      </c>
      <c r="E546">
        <v>-5</v>
      </c>
      <c r="F546">
        <v>-4</v>
      </c>
      <c r="G546">
        <v>0</v>
      </c>
      <c r="H546">
        <v>0</v>
      </c>
      <c r="I546">
        <v>0</v>
      </c>
      <c r="J546">
        <v>-1170</v>
      </c>
      <c r="K546">
        <v>-975</v>
      </c>
      <c r="L546">
        <v>-720</v>
      </c>
      <c r="M546">
        <v>0</v>
      </c>
      <c r="N546">
        <v>0</v>
      </c>
      <c r="O546">
        <v>0</v>
      </c>
      <c r="P546">
        <v>0.27507507507507512</v>
      </c>
      <c r="Q546">
        <v>0.35975975975975982</v>
      </c>
      <c r="R546">
        <v>-0.1417417417417417</v>
      </c>
      <c r="S546">
        <v>6562.8918918918926</v>
      </c>
      <c r="T546">
        <v>7838.9459459459476</v>
      </c>
      <c r="U546">
        <v>-5833.8918918918898</v>
      </c>
      <c r="V546">
        <v>-1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-5</v>
      </c>
      <c r="AC546">
        <v>1</v>
      </c>
      <c r="AD546">
        <v>1</v>
      </c>
      <c r="AE546">
        <v>0</v>
      </c>
      <c r="AF546">
        <v>1</v>
      </c>
      <c r="AG546">
        <v>-2</v>
      </c>
      <c r="AH546">
        <v>-2</v>
      </c>
      <c r="AI546">
        <v>0</v>
      </c>
    </row>
    <row r="547" spans="1:35" x14ac:dyDescent="0.35">
      <c r="A547" t="s">
        <v>159</v>
      </c>
      <c r="B547" t="s">
        <v>67</v>
      </c>
      <c r="C547">
        <v>2231</v>
      </c>
      <c r="D547">
        <v>0</v>
      </c>
      <c r="E547">
        <v>0</v>
      </c>
      <c r="F547">
        <v>-2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-360</v>
      </c>
      <c r="M547">
        <v>0</v>
      </c>
      <c r="N547">
        <v>0</v>
      </c>
      <c r="O547">
        <v>0</v>
      </c>
      <c r="P547">
        <v>0</v>
      </c>
      <c r="Q547">
        <v>5.4054054054054057E-2</v>
      </c>
      <c r="R547">
        <v>0.41180654338549083</v>
      </c>
      <c r="S547">
        <v>0</v>
      </c>
      <c r="T547">
        <v>1160.2702702702704</v>
      </c>
      <c r="U547">
        <v>8754.1642958748234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-4</v>
      </c>
      <c r="AC547">
        <v>-3</v>
      </c>
      <c r="AD547">
        <v>-7</v>
      </c>
      <c r="AE547">
        <v>0</v>
      </c>
      <c r="AF547">
        <v>6</v>
      </c>
      <c r="AG547">
        <v>2</v>
      </c>
      <c r="AH547">
        <v>1</v>
      </c>
      <c r="AI547">
        <v>0</v>
      </c>
    </row>
    <row r="548" spans="1:35" x14ac:dyDescent="0.35">
      <c r="A548" t="s">
        <v>160</v>
      </c>
      <c r="B548" t="s">
        <v>67</v>
      </c>
      <c r="C548">
        <v>2238</v>
      </c>
      <c r="D548">
        <v>4</v>
      </c>
      <c r="E548">
        <v>-1</v>
      </c>
      <c r="F548">
        <v>0</v>
      </c>
      <c r="G548">
        <v>0</v>
      </c>
      <c r="H548">
        <v>0</v>
      </c>
      <c r="I548">
        <v>0</v>
      </c>
      <c r="J548">
        <v>780</v>
      </c>
      <c r="K548">
        <v>-195</v>
      </c>
      <c r="L548">
        <v>0</v>
      </c>
      <c r="M548">
        <v>0</v>
      </c>
      <c r="N548">
        <v>0</v>
      </c>
      <c r="O548">
        <v>0</v>
      </c>
      <c r="P548">
        <v>4.1666666666666685E-2</v>
      </c>
      <c r="Q548">
        <v>0.14583333333333337</v>
      </c>
      <c r="R548">
        <v>0.22916666666666663</v>
      </c>
      <c r="S548">
        <v>867.5</v>
      </c>
      <c r="T548">
        <v>2524.375</v>
      </c>
      <c r="U548">
        <v>3820.625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-6</v>
      </c>
      <c r="AC548">
        <v>2</v>
      </c>
      <c r="AD548">
        <v>-4</v>
      </c>
      <c r="AE548">
        <v>0</v>
      </c>
      <c r="AF548">
        <v>13</v>
      </c>
      <c r="AG548">
        <v>5</v>
      </c>
      <c r="AH548">
        <v>5</v>
      </c>
      <c r="AI548">
        <v>0</v>
      </c>
    </row>
    <row r="549" spans="1:35" x14ac:dyDescent="0.35">
      <c r="A549" t="s">
        <v>161</v>
      </c>
      <c r="B549" t="s">
        <v>67</v>
      </c>
      <c r="C549">
        <v>2239</v>
      </c>
      <c r="D549">
        <v>-2</v>
      </c>
      <c r="E549">
        <v>-3</v>
      </c>
      <c r="F549">
        <v>-1</v>
      </c>
      <c r="G549">
        <v>0</v>
      </c>
      <c r="H549">
        <v>0</v>
      </c>
      <c r="I549">
        <v>0</v>
      </c>
      <c r="J549">
        <v>-390</v>
      </c>
      <c r="K549">
        <v>-585</v>
      </c>
      <c r="L549">
        <v>-180</v>
      </c>
      <c r="M549">
        <v>0</v>
      </c>
      <c r="N549">
        <v>0</v>
      </c>
      <c r="O549">
        <v>0</v>
      </c>
      <c r="P549">
        <v>-5.8947368421052637E-2</v>
      </c>
      <c r="Q549">
        <v>-7.3684210526315796E-2</v>
      </c>
      <c r="R549">
        <v>-0.16842105263157903</v>
      </c>
      <c r="S549">
        <v>-1237.0105263157902</v>
      </c>
      <c r="T549">
        <v>-1546.2631578947376</v>
      </c>
      <c r="U549">
        <v>-2874.3157894736842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2</v>
      </c>
      <c r="AC549">
        <v>6</v>
      </c>
      <c r="AD549">
        <v>9</v>
      </c>
      <c r="AE549">
        <v>0</v>
      </c>
      <c r="AF549">
        <v>1</v>
      </c>
      <c r="AG549">
        <v>0</v>
      </c>
      <c r="AH549">
        <v>1</v>
      </c>
      <c r="AI549">
        <v>0</v>
      </c>
    </row>
    <row r="550" spans="1:35" x14ac:dyDescent="0.35">
      <c r="A550" t="s">
        <v>162</v>
      </c>
      <c r="B550" t="s">
        <v>67</v>
      </c>
      <c r="C550">
        <v>2245</v>
      </c>
      <c r="D550">
        <v>-6</v>
      </c>
      <c r="E550">
        <v>6</v>
      </c>
      <c r="F550">
        <v>0</v>
      </c>
      <c r="G550">
        <v>0</v>
      </c>
      <c r="H550">
        <v>0</v>
      </c>
      <c r="I550">
        <v>0</v>
      </c>
      <c r="J550">
        <v>-1170</v>
      </c>
      <c r="K550">
        <v>1170</v>
      </c>
      <c r="L550">
        <v>0</v>
      </c>
      <c r="M550">
        <v>0</v>
      </c>
      <c r="N550">
        <v>0</v>
      </c>
      <c r="O550">
        <v>0</v>
      </c>
      <c r="P550">
        <v>3.3043478260869508E-2</v>
      </c>
      <c r="Q550">
        <v>7.6521739130434807E-2</v>
      </c>
      <c r="R550">
        <v>0.12</v>
      </c>
      <c r="S550">
        <v>457.98260869565274</v>
      </c>
      <c r="T550">
        <v>1060.5913043478267</v>
      </c>
      <c r="U550">
        <v>1663.2000000000007</v>
      </c>
      <c r="V550">
        <v>6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-1</v>
      </c>
      <c r="AD550">
        <v>6</v>
      </c>
      <c r="AE550">
        <v>0</v>
      </c>
      <c r="AF550">
        <v>-2</v>
      </c>
      <c r="AG550">
        <v>0</v>
      </c>
      <c r="AH550">
        <v>0</v>
      </c>
      <c r="AI550">
        <v>0</v>
      </c>
    </row>
    <row r="551" spans="1:35" x14ac:dyDescent="0.35">
      <c r="A551" t="s">
        <v>163</v>
      </c>
      <c r="B551" t="s">
        <v>64</v>
      </c>
      <c r="C551">
        <v>2249</v>
      </c>
      <c r="D551">
        <v>1</v>
      </c>
      <c r="E551">
        <v>3</v>
      </c>
      <c r="F551">
        <v>5</v>
      </c>
      <c r="G551">
        <v>0</v>
      </c>
      <c r="H551">
        <v>0</v>
      </c>
      <c r="I551">
        <v>0</v>
      </c>
      <c r="J551">
        <v>195</v>
      </c>
      <c r="K551">
        <v>585</v>
      </c>
      <c r="L551">
        <v>900</v>
      </c>
      <c r="M551">
        <v>0</v>
      </c>
      <c r="N551">
        <v>0</v>
      </c>
      <c r="O551">
        <v>0</v>
      </c>
      <c r="P551">
        <v>2.8333333333333321E-2</v>
      </c>
      <c r="Q551">
        <v>-0.39166666666666661</v>
      </c>
      <c r="R551">
        <v>-7.4999999999999956E-2</v>
      </c>
      <c r="S551">
        <v>904.37499999999955</v>
      </c>
      <c r="T551">
        <v>-4398.125</v>
      </c>
      <c r="U551">
        <v>373.125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-10</v>
      </c>
      <c r="AD551">
        <v>-16</v>
      </c>
      <c r="AE551">
        <v>0</v>
      </c>
      <c r="AF551">
        <v>5</v>
      </c>
      <c r="AG551">
        <v>5</v>
      </c>
      <c r="AH551">
        <v>5</v>
      </c>
      <c r="AI551">
        <v>0</v>
      </c>
    </row>
    <row r="552" spans="1:35" x14ac:dyDescent="0.35">
      <c r="A552" t="s">
        <v>164</v>
      </c>
      <c r="B552" t="s">
        <v>67</v>
      </c>
      <c r="C552">
        <v>2251</v>
      </c>
      <c r="D552">
        <v>-4</v>
      </c>
      <c r="E552">
        <v>-16</v>
      </c>
      <c r="F552">
        <v>-15</v>
      </c>
      <c r="G552">
        <v>0</v>
      </c>
      <c r="H552">
        <v>0</v>
      </c>
      <c r="I552">
        <v>0</v>
      </c>
      <c r="J552">
        <v>-780</v>
      </c>
      <c r="K552">
        <v>-3120</v>
      </c>
      <c r="L552">
        <v>-2700</v>
      </c>
      <c r="M552">
        <v>0</v>
      </c>
      <c r="N552">
        <v>0</v>
      </c>
      <c r="O552">
        <v>0</v>
      </c>
      <c r="P552">
        <v>0</v>
      </c>
      <c r="Q552">
        <v>-2.4390243902439025E-2</v>
      </c>
      <c r="R552">
        <v>-7.3170731707317069E-2</v>
      </c>
      <c r="S552">
        <v>0</v>
      </c>
      <c r="T552">
        <v>-670.60975609756099</v>
      </c>
      <c r="U552">
        <v>-2011.8292682926829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-1</v>
      </c>
      <c r="AC552">
        <v>-4</v>
      </c>
      <c r="AD552">
        <v>3</v>
      </c>
      <c r="AE552">
        <v>0</v>
      </c>
      <c r="AF552">
        <v>14</v>
      </c>
      <c r="AG552">
        <v>12</v>
      </c>
      <c r="AH552">
        <v>14</v>
      </c>
      <c r="AI552">
        <v>0</v>
      </c>
    </row>
    <row r="553" spans="1:35" x14ac:dyDescent="0.35">
      <c r="A553" t="s">
        <v>165</v>
      </c>
      <c r="B553" t="s">
        <v>64</v>
      </c>
      <c r="C553">
        <v>2263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</row>
    <row r="554" spans="1:35" x14ac:dyDescent="0.35">
      <c r="A554" t="s">
        <v>166</v>
      </c>
      <c r="B554" t="s">
        <v>67</v>
      </c>
      <c r="C554">
        <v>2293</v>
      </c>
      <c r="D554">
        <v>-3</v>
      </c>
      <c r="E554">
        <v>-11</v>
      </c>
      <c r="F554">
        <v>-8</v>
      </c>
      <c r="G554">
        <v>0</v>
      </c>
      <c r="H554">
        <v>0</v>
      </c>
      <c r="I554">
        <v>0</v>
      </c>
      <c r="J554">
        <v>-585</v>
      </c>
      <c r="K554">
        <v>-2145</v>
      </c>
      <c r="L554">
        <v>-1440</v>
      </c>
      <c r="M554">
        <v>0</v>
      </c>
      <c r="N554">
        <v>0</v>
      </c>
      <c r="O554">
        <v>0</v>
      </c>
      <c r="P554">
        <v>-1.4285714285714285E-2</v>
      </c>
      <c r="Q554">
        <v>5.4910714285714285E-2</v>
      </c>
      <c r="R554">
        <v>3.7499999999999978E-2</v>
      </c>
      <c r="S554">
        <v>-591.42857142857144</v>
      </c>
      <c r="T554">
        <v>1686.8973214285716</v>
      </c>
      <c r="U554">
        <v>-2356.875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-4</v>
      </c>
      <c r="AC554">
        <v>-5</v>
      </c>
      <c r="AD554">
        <v>-13</v>
      </c>
      <c r="AE554">
        <v>0</v>
      </c>
      <c r="AF554">
        <v>0</v>
      </c>
      <c r="AG554">
        <v>0</v>
      </c>
      <c r="AH554">
        <v>0</v>
      </c>
      <c r="AI554">
        <v>0</v>
      </c>
    </row>
    <row r="555" spans="1:35" x14ac:dyDescent="0.35">
      <c r="A555" t="s">
        <v>168</v>
      </c>
      <c r="B555" t="s">
        <v>67</v>
      </c>
      <c r="C555">
        <v>2186</v>
      </c>
      <c r="D555">
        <v>-46</v>
      </c>
      <c r="E555">
        <v>-11</v>
      </c>
      <c r="F555">
        <v>-8</v>
      </c>
      <c r="G555">
        <v>0</v>
      </c>
      <c r="H555">
        <v>0</v>
      </c>
      <c r="I555">
        <v>0</v>
      </c>
      <c r="J555">
        <v>-8970</v>
      </c>
      <c r="K555">
        <v>-2145</v>
      </c>
      <c r="L555">
        <v>-1440</v>
      </c>
      <c r="M555">
        <v>0</v>
      </c>
      <c r="N555">
        <v>0</v>
      </c>
      <c r="O555">
        <v>0</v>
      </c>
      <c r="P555">
        <v>5.7971014492753624E-3</v>
      </c>
      <c r="Q555">
        <v>3.0434782608695643E-2</v>
      </c>
      <c r="R555">
        <v>0.12898550724637681</v>
      </c>
      <c r="S555">
        <v>61.793478260869563</v>
      </c>
      <c r="T555">
        <v>-460.27173913043498</v>
      </c>
      <c r="U555">
        <v>-2548.532608695652</v>
      </c>
      <c r="V555">
        <v>0</v>
      </c>
      <c r="W555">
        <v>0</v>
      </c>
      <c r="X555">
        <v>-1</v>
      </c>
      <c r="Y555">
        <v>0</v>
      </c>
      <c r="Z555">
        <v>0</v>
      </c>
      <c r="AA555">
        <v>0</v>
      </c>
      <c r="AB555">
        <v>0</v>
      </c>
      <c r="AC555">
        <v>-3</v>
      </c>
      <c r="AD555">
        <v>1</v>
      </c>
      <c r="AE555">
        <v>0</v>
      </c>
      <c r="AF555">
        <v>-1</v>
      </c>
      <c r="AG555">
        <v>-1</v>
      </c>
      <c r="AH555">
        <v>-2</v>
      </c>
      <c r="AI555">
        <v>0</v>
      </c>
    </row>
    <row r="556" spans="1:35" x14ac:dyDescent="0.35">
      <c r="A556" t="s">
        <v>169</v>
      </c>
      <c r="B556" t="s">
        <v>64</v>
      </c>
      <c r="C556">
        <v>2299</v>
      </c>
      <c r="D556">
        <v>-4</v>
      </c>
      <c r="E556">
        <v>-10</v>
      </c>
      <c r="F556">
        <v>0</v>
      </c>
      <c r="G556">
        <v>0</v>
      </c>
      <c r="H556">
        <v>0</v>
      </c>
      <c r="I556">
        <v>0</v>
      </c>
      <c r="J556">
        <v>-780</v>
      </c>
      <c r="K556">
        <v>-1950</v>
      </c>
      <c r="L556">
        <v>0</v>
      </c>
      <c r="M556">
        <v>0</v>
      </c>
      <c r="N556">
        <v>0</v>
      </c>
      <c r="O556">
        <v>0</v>
      </c>
      <c r="P556">
        <v>0.02</v>
      </c>
      <c r="Q556">
        <v>0.15918367346938778</v>
      </c>
      <c r="R556">
        <v>0.15673469387755104</v>
      </c>
      <c r="S556">
        <v>667.5</v>
      </c>
      <c r="T556">
        <v>5201.3265306122448</v>
      </c>
      <c r="U556">
        <v>4785.3061224489802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3</v>
      </c>
      <c r="AC556">
        <v>-1</v>
      </c>
      <c r="AD556">
        <v>-1</v>
      </c>
      <c r="AE556">
        <v>0</v>
      </c>
      <c r="AF556">
        <v>-7</v>
      </c>
      <c r="AG556">
        <v>-10</v>
      </c>
      <c r="AH556">
        <v>-9</v>
      </c>
      <c r="AI556">
        <v>0</v>
      </c>
    </row>
    <row r="557" spans="1:35" x14ac:dyDescent="0.35">
      <c r="A557" t="s">
        <v>170</v>
      </c>
      <c r="B557" t="s">
        <v>67</v>
      </c>
      <c r="C557">
        <v>2300</v>
      </c>
      <c r="D557">
        <v>-10</v>
      </c>
      <c r="E557">
        <v>10</v>
      </c>
      <c r="F557">
        <v>7</v>
      </c>
      <c r="G557">
        <v>0</v>
      </c>
      <c r="H557">
        <v>0</v>
      </c>
      <c r="I557">
        <v>0</v>
      </c>
      <c r="J557">
        <v>-1950</v>
      </c>
      <c r="K557">
        <v>1950</v>
      </c>
      <c r="L557">
        <v>1260</v>
      </c>
      <c r="M557">
        <v>0</v>
      </c>
      <c r="N557">
        <v>0</v>
      </c>
      <c r="O557">
        <v>0</v>
      </c>
      <c r="P557">
        <v>7.3529411764705885E-2</v>
      </c>
      <c r="Q557">
        <v>0.33295625942684764</v>
      </c>
      <c r="R557">
        <v>0.24170437405731526</v>
      </c>
      <c r="S557">
        <v>2850</v>
      </c>
      <c r="T557">
        <v>12986.153846153846</v>
      </c>
      <c r="U557">
        <v>10305.384615384613</v>
      </c>
      <c r="V557">
        <v>14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-1</v>
      </c>
      <c r="AC557">
        <v>8</v>
      </c>
      <c r="AD557">
        <v>-1</v>
      </c>
      <c r="AE557">
        <v>0</v>
      </c>
      <c r="AF557">
        <v>7</v>
      </c>
      <c r="AG557">
        <v>0</v>
      </c>
      <c r="AH557">
        <v>0</v>
      </c>
      <c r="AI557">
        <v>0</v>
      </c>
    </row>
    <row r="558" spans="1:35" x14ac:dyDescent="0.35">
      <c r="A558" t="s">
        <v>171</v>
      </c>
      <c r="B558" t="s">
        <v>67</v>
      </c>
      <c r="C558">
        <v>2170</v>
      </c>
      <c r="D558">
        <v>-10</v>
      </c>
      <c r="E558">
        <v>-7</v>
      </c>
      <c r="F558">
        <v>-4</v>
      </c>
      <c r="G558">
        <v>0</v>
      </c>
      <c r="H558">
        <v>0</v>
      </c>
      <c r="I558">
        <v>0</v>
      </c>
      <c r="J558">
        <v>-1950</v>
      </c>
      <c r="K558">
        <v>-1365</v>
      </c>
      <c r="L558">
        <v>-720</v>
      </c>
      <c r="M558">
        <v>0</v>
      </c>
      <c r="N558">
        <v>0</v>
      </c>
      <c r="O558">
        <v>0</v>
      </c>
      <c r="P558">
        <v>-3.728070175438597E-2</v>
      </c>
      <c r="Q558">
        <v>-0.11293859649122806</v>
      </c>
      <c r="R558">
        <v>-1.0964912280701844E-2</v>
      </c>
      <c r="S558">
        <v>-2824.6381578947367</v>
      </c>
      <c r="T558">
        <v>-6064.7861842105267</v>
      </c>
      <c r="U558">
        <v>-4153.7171052631602</v>
      </c>
      <c r="V558">
        <v>15</v>
      </c>
      <c r="W558">
        <v>8</v>
      </c>
      <c r="X558">
        <v>0</v>
      </c>
      <c r="Y558">
        <v>0</v>
      </c>
      <c r="Z558">
        <v>0</v>
      </c>
      <c r="AA558">
        <v>0</v>
      </c>
      <c r="AB558">
        <v>2</v>
      </c>
      <c r="AC558">
        <v>2</v>
      </c>
      <c r="AD558">
        <v>0</v>
      </c>
      <c r="AE558">
        <v>0</v>
      </c>
      <c r="AF558">
        <v>1</v>
      </c>
      <c r="AG558">
        <v>-1</v>
      </c>
      <c r="AH558">
        <v>-1</v>
      </c>
      <c r="AI558">
        <v>0</v>
      </c>
    </row>
    <row r="559" spans="1:35" x14ac:dyDescent="0.35">
      <c r="A559" t="s">
        <v>172</v>
      </c>
      <c r="B559" t="s">
        <v>67</v>
      </c>
      <c r="C559">
        <v>2308</v>
      </c>
      <c r="D559">
        <v>-32</v>
      </c>
      <c r="E559">
        <v>-26</v>
      </c>
      <c r="F559">
        <v>-22</v>
      </c>
      <c r="G559">
        <v>0</v>
      </c>
      <c r="H559">
        <v>0</v>
      </c>
      <c r="I559">
        <v>0</v>
      </c>
      <c r="J559">
        <v>-6240</v>
      </c>
      <c r="K559">
        <v>-5070</v>
      </c>
      <c r="L559">
        <v>-3960</v>
      </c>
      <c r="M559">
        <v>0</v>
      </c>
      <c r="N559">
        <v>0</v>
      </c>
      <c r="O559">
        <v>0</v>
      </c>
      <c r="P559">
        <v>0.10526315789473684</v>
      </c>
      <c r="Q559">
        <v>0.57894736842105265</v>
      </c>
      <c r="R559">
        <v>-0.15789473684210531</v>
      </c>
      <c r="S559">
        <v>1416.3157894736842</v>
      </c>
      <c r="T559">
        <v>7789.7368421052633</v>
      </c>
      <c r="U559">
        <v>-17394.473684210527</v>
      </c>
      <c r="V559">
        <v>-2</v>
      </c>
      <c r="W559">
        <v>1</v>
      </c>
      <c r="X559">
        <v>0</v>
      </c>
      <c r="Y559">
        <v>0</v>
      </c>
      <c r="Z559">
        <v>0</v>
      </c>
      <c r="AA559">
        <v>0</v>
      </c>
      <c r="AB559">
        <v>-2</v>
      </c>
      <c r="AC559">
        <v>-4</v>
      </c>
      <c r="AD559">
        <v>-6</v>
      </c>
      <c r="AE559">
        <v>0</v>
      </c>
      <c r="AF559">
        <v>0</v>
      </c>
      <c r="AG559">
        <v>-3</v>
      </c>
      <c r="AH559">
        <v>-4</v>
      </c>
      <c r="AI559">
        <v>0</v>
      </c>
    </row>
    <row r="560" spans="1:35" x14ac:dyDescent="0.35">
      <c r="A560" t="s">
        <v>173</v>
      </c>
      <c r="B560" t="s">
        <v>64</v>
      </c>
      <c r="C560">
        <v>2309</v>
      </c>
      <c r="D560">
        <v>-3</v>
      </c>
      <c r="E560">
        <v>-7</v>
      </c>
      <c r="F560">
        <v>-8</v>
      </c>
      <c r="G560">
        <v>0</v>
      </c>
      <c r="H560">
        <v>0</v>
      </c>
      <c r="I560">
        <v>0</v>
      </c>
      <c r="J560">
        <v>-585</v>
      </c>
      <c r="K560">
        <v>-1365</v>
      </c>
      <c r="L560">
        <v>-1440</v>
      </c>
      <c r="M560">
        <v>0</v>
      </c>
      <c r="N560">
        <v>0</v>
      </c>
      <c r="O560">
        <v>0</v>
      </c>
      <c r="P560">
        <v>7.2115384615384637E-3</v>
      </c>
      <c r="Q560">
        <v>0.47596153846153844</v>
      </c>
      <c r="R560">
        <v>0.54086538461538458</v>
      </c>
      <c r="S560">
        <v>4.9399038461539249</v>
      </c>
      <c r="T560">
        <v>7106.0336538461543</v>
      </c>
      <c r="U560">
        <v>7150.4927884615372</v>
      </c>
      <c r="V560">
        <v>-1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-10</v>
      </c>
      <c r="AC560">
        <v>-11</v>
      </c>
      <c r="AD560">
        <v>-8</v>
      </c>
      <c r="AE560">
        <v>0</v>
      </c>
      <c r="AF560">
        <v>-2</v>
      </c>
      <c r="AG560">
        <v>-1</v>
      </c>
      <c r="AH560">
        <v>-1</v>
      </c>
      <c r="AI560">
        <v>0</v>
      </c>
    </row>
    <row r="561" spans="1:35" x14ac:dyDescent="0.35">
      <c r="A561" t="s">
        <v>174</v>
      </c>
      <c r="B561" t="s">
        <v>64</v>
      </c>
      <c r="C561">
        <v>2315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</row>
    <row r="562" spans="1:35" x14ac:dyDescent="0.35">
      <c r="A562" t="s">
        <v>175</v>
      </c>
      <c r="B562" t="s">
        <v>67</v>
      </c>
      <c r="C562">
        <v>2317</v>
      </c>
      <c r="D562">
        <v>-1</v>
      </c>
      <c r="E562">
        <v>-10</v>
      </c>
      <c r="F562">
        <v>-9</v>
      </c>
      <c r="G562">
        <v>0</v>
      </c>
      <c r="H562">
        <v>0</v>
      </c>
      <c r="I562">
        <v>0</v>
      </c>
      <c r="J562">
        <v>-195</v>
      </c>
      <c r="K562">
        <v>-1950</v>
      </c>
      <c r="L562">
        <v>-1620</v>
      </c>
      <c r="M562">
        <v>0</v>
      </c>
      <c r="N562">
        <v>0</v>
      </c>
      <c r="O562">
        <v>0</v>
      </c>
      <c r="P562">
        <v>-9.639423076923076E-2</v>
      </c>
      <c r="Q562">
        <v>5.6971153846153866E-2</v>
      </c>
      <c r="R562">
        <v>0.17572115384615383</v>
      </c>
      <c r="S562">
        <v>-4607.632211538461</v>
      </c>
      <c r="T562">
        <v>1014.4110576923085</v>
      </c>
      <c r="U562">
        <v>4399.7235576923085</v>
      </c>
      <c r="V562">
        <v>-11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7</v>
      </c>
      <c r="AC562">
        <v>-12</v>
      </c>
      <c r="AD562">
        <v>-11</v>
      </c>
      <c r="AE562">
        <v>0</v>
      </c>
      <c r="AF562">
        <v>4</v>
      </c>
      <c r="AG562">
        <v>0</v>
      </c>
      <c r="AH562">
        <v>1</v>
      </c>
      <c r="AI562">
        <v>0</v>
      </c>
    </row>
    <row r="563" spans="1:35" x14ac:dyDescent="0.35">
      <c r="A563" t="s">
        <v>176</v>
      </c>
      <c r="B563" t="s">
        <v>67</v>
      </c>
      <c r="C563">
        <v>2321</v>
      </c>
      <c r="D563">
        <v>-11</v>
      </c>
      <c r="E563">
        <v>-12</v>
      </c>
      <c r="F563">
        <v>-9</v>
      </c>
      <c r="G563">
        <v>0</v>
      </c>
      <c r="H563">
        <v>0</v>
      </c>
      <c r="I563">
        <v>0</v>
      </c>
      <c r="J563">
        <v>-2145</v>
      </c>
      <c r="K563">
        <v>-2340</v>
      </c>
      <c r="L563">
        <v>-1620</v>
      </c>
      <c r="M563">
        <v>0</v>
      </c>
      <c r="N563">
        <v>0</v>
      </c>
      <c r="O563">
        <v>0</v>
      </c>
      <c r="P563">
        <v>3.8235294117647034E-2</v>
      </c>
      <c r="Q563">
        <v>9.1176470588235303E-2</v>
      </c>
      <c r="R563">
        <v>4.1176470588235259E-2</v>
      </c>
      <c r="S563">
        <v>-2951.6911764705883</v>
      </c>
      <c r="T563">
        <v>-4220.9558823529405</v>
      </c>
      <c r="U563">
        <v>-5057.2058823529405</v>
      </c>
      <c r="V563">
        <v>-1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-8</v>
      </c>
      <c r="AC563">
        <v>3</v>
      </c>
      <c r="AD563">
        <v>4</v>
      </c>
      <c r="AE563">
        <v>0</v>
      </c>
      <c r="AF563">
        <v>-3</v>
      </c>
      <c r="AG563">
        <v>-9</v>
      </c>
      <c r="AH563">
        <v>-9</v>
      </c>
      <c r="AI563">
        <v>0</v>
      </c>
    </row>
    <row r="564" spans="1:35" x14ac:dyDescent="0.35">
      <c r="A564" t="s">
        <v>177</v>
      </c>
      <c r="B564" t="s">
        <v>67</v>
      </c>
      <c r="C564">
        <v>2402</v>
      </c>
      <c r="D564">
        <v>0</v>
      </c>
      <c r="E564">
        <v>11</v>
      </c>
      <c r="F564">
        <v>2</v>
      </c>
      <c r="G564">
        <v>0</v>
      </c>
      <c r="H564">
        <v>0</v>
      </c>
      <c r="I564">
        <v>0</v>
      </c>
      <c r="J564">
        <v>0</v>
      </c>
      <c r="K564">
        <v>2145</v>
      </c>
      <c r="L564">
        <v>360</v>
      </c>
      <c r="M564">
        <v>0</v>
      </c>
      <c r="N564">
        <v>0</v>
      </c>
      <c r="O564">
        <v>0</v>
      </c>
      <c r="P564">
        <v>-3.7707390648566985E-4</v>
      </c>
      <c r="Q564">
        <v>-3.7707390648566985E-4</v>
      </c>
      <c r="R564">
        <v>-4.0346907993966813E-2</v>
      </c>
      <c r="S564">
        <v>37.941176470588289</v>
      </c>
      <c r="T564">
        <v>37.941176470588289</v>
      </c>
      <c r="U564">
        <v>-950.29411764705901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4</v>
      </c>
      <c r="AC564">
        <v>-3</v>
      </c>
      <c r="AD564">
        <v>-2</v>
      </c>
      <c r="AE564">
        <v>0</v>
      </c>
      <c r="AF564">
        <v>0</v>
      </c>
      <c r="AG564">
        <v>0</v>
      </c>
      <c r="AH564">
        <v>0</v>
      </c>
      <c r="AI564">
        <v>0</v>
      </c>
    </row>
    <row r="565" spans="1:35" x14ac:dyDescent="0.35">
      <c r="A565" t="s">
        <v>178</v>
      </c>
      <c r="B565" t="s">
        <v>67</v>
      </c>
      <c r="C565">
        <v>2429</v>
      </c>
      <c r="D565">
        <v>-10</v>
      </c>
      <c r="E565">
        <v>-4</v>
      </c>
      <c r="F565">
        <v>-8</v>
      </c>
      <c r="G565">
        <v>0</v>
      </c>
      <c r="H565">
        <v>0</v>
      </c>
      <c r="I565">
        <v>0</v>
      </c>
      <c r="J565">
        <v>-1950</v>
      </c>
      <c r="K565">
        <v>-780</v>
      </c>
      <c r="L565">
        <v>-1440</v>
      </c>
      <c r="M565">
        <v>0</v>
      </c>
      <c r="N565">
        <v>0</v>
      </c>
      <c r="O565">
        <v>0</v>
      </c>
      <c r="P565">
        <v>-5.128205128205128E-2</v>
      </c>
      <c r="Q565">
        <v>-5.128205128205128E-2</v>
      </c>
      <c r="R565">
        <v>-6.6849816849816848E-2</v>
      </c>
      <c r="S565">
        <v>-1109.2307692307693</v>
      </c>
      <c r="T565">
        <v>-1109.2307692307693</v>
      </c>
      <c r="U565">
        <v>-1594.8901098901101</v>
      </c>
      <c r="V565">
        <v>-2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2</v>
      </c>
      <c r="AC565">
        <v>1</v>
      </c>
      <c r="AD565">
        <v>-1</v>
      </c>
      <c r="AE565">
        <v>0</v>
      </c>
      <c r="AF565">
        <v>-0.59999999999999964</v>
      </c>
      <c r="AG565">
        <v>3</v>
      </c>
      <c r="AH565">
        <v>2</v>
      </c>
      <c r="AI565">
        <v>0</v>
      </c>
    </row>
    <row r="566" spans="1:35" x14ac:dyDescent="0.35">
      <c r="A566" t="s">
        <v>179</v>
      </c>
      <c r="B566" t="s">
        <v>64</v>
      </c>
      <c r="C566">
        <v>2434</v>
      </c>
      <c r="D566">
        <v>-28</v>
      </c>
      <c r="E566">
        <v>-29</v>
      </c>
      <c r="F566">
        <v>-18</v>
      </c>
      <c r="G566">
        <v>0</v>
      </c>
      <c r="H566">
        <v>0</v>
      </c>
      <c r="I566">
        <v>0</v>
      </c>
      <c r="J566">
        <v>-5460</v>
      </c>
      <c r="K566">
        <v>-5655</v>
      </c>
      <c r="L566">
        <v>-3240</v>
      </c>
      <c r="M566">
        <v>0</v>
      </c>
      <c r="N566">
        <v>0</v>
      </c>
      <c r="O566">
        <v>0</v>
      </c>
      <c r="P566">
        <v>-1.9918283963227784E-2</v>
      </c>
      <c r="Q566">
        <v>-5.8733401430030585E-3</v>
      </c>
      <c r="R566">
        <v>1.0469867211440165E-2</v>
      </c>
      <c r="S566">
        <v>-4095.4826353421868</v>
      </c>
      <c r="T566">
        <v>-7096.873084780389</v>
      </c>
      <c r="U566">
        <v>-12938.400153217572</v>
      </c>
      <c r="V566">
        <v>0</v>
      </c>
      <c r="W566">
        <v>-14</v>
      </c>
      <c r="X566">
        <v>-15</v>
      </c>
      <c r="Y566">
        <v>0</v>
      </c>
      <c r="Z566">
        <v>0</v>
      </c>
      <c r="AA566">
        <v>0</v>
      </c>
      <c r="AB566">
        <v>14</v>
      </c>
      <c r="AC566">
        <v>7</v>
      </c>
      <c r="AD566">
        <v>40</v>
      </c>
      <c r="AE566">
        <v>0</v>
      </c>
      <c r="AF566">
        <v>-5.8666666666666671</v>
      </c>
      <c r="AG566">
        <v>-0.40000000000000036</v>
      </c>
      <c r="AH566">
        <v>-2.6000000000000014</v>
      </c>
      <c r="AI566">
        <v>0</v>
      </c>
    </row>
    <row r="567" spans="1:35" x14ac:dyDescent="0.35">
      <c r="A567" t="s">
        <v>180</v>
      </c>
      <c r="B567" t="s">
        <v>67</v>
      </c>
      <c r="C567">
        <v>2435</v>
      </c>
      <c r="D567">
        <v>-17</v>
      </c>
      <c r="E567">
        <v>3</v>
      </c>
      <c r="F567">
        <v>1</v>
      </c>
      <c r="G567">
        <v>0</v>
      </c>
      <c r="H567">
        <v>0</v>
      </c>
      <c r="I567">
        <v>0</v>
      </c>
      <c r="J567">
        <v>-3315</v>
      </c>
      <c r="K567">
        <v>585</v>
      </c>
      <c r="L567">
        <v>180</v>
      </c>
      <c r="M567">
        <v>0</v>
      </c>
      <c r="N567">
        <v>0</v>
      </c>
      <c r="O567">
        <v>0</v>
      </c>
      <c r="P567">
        <v>0.20726495726495725</v>
      </c>
      <c r="Q567">
        <v>0.2564102564102565</v>
      </c>
      <c r="R567">
        <v>-1.0683760683760646E-2</v>
      </c>
      <c r="S567">
        <v>2717.5</v>
      </c>
      <c r="T567">
        <v>2100</v>
      </c>
      <c r="U567">
        <v>-2637.5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-8</v>
      </c>
      <c r="AC567">
        <v>-15</v>
      </c>
      <c r="AD567">
        <v>-17</v>
      </c>
      <c r="AE567">
        <v>0</v>
      </c>
      <c r="AF567">
        <v>-4</v>
      </c>
      <c r="AG567">
        <v>0</v>
      </c>
      <c r="AH567">
        <v>0</v>
      </c>
      <c r="AI567">
        <v>0</v>
      </c>
    </row>
    <row r="568" spans="1:35" x14ac:dyDescent="0.35">
      <c r="A568" t="s">
        <v>181</v>
      </c>
      <c r="B568" t="s">
        <v>67</v>
      </c>
      <c r="C568">
        <v>2441</v>
      </c>
      <c r="D568">
        <v>-11</v>
      </c>
      <c r="E568">
        <v>4</v>
      </c>
      <c r="F568">
        <v>-2</v>
      </c>
      <c r="G568">
        <v>0</v>
      </c>
      <c r="H568">
        <v>0</v>
      </c>
      <c r="I568">
        <v>0</v>
      </c>
      <c r="J568">
        <v>-2145</v>
      </c>
      <c r="K568">
        <v>780</v>
      </c>
      <c r="L568">
        <v>-360</v>
      </c>
      <c r="M568">
        <v>0</v>
      </c>
      <c r="N568">
        <v>0</v>
      </c>
      <c r="O568">
        <v>0</v>
      </c>
      <c r="P568">
        <v>7.0652173913043459E-2</v>
      </c>
      <c r="Q568">
        <v>-3.6231884057970953E-2</v>
      </c>
      <c r="R568">
        <v>-7.9710144927536142E-2</v>
      </c>
      <c r="S568">
        <v>521.00543478260806</v>
      </c>
      <c r="T568">
        <v>-2036.4130434782601</v>
      </c>
      <c r="U568">
        <v>-2755.1086956521722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-11</v>
      </c>
      <c r="AC568">
        <v>6</v>
      </c>
      <c r="AD568">
        <v>-3</v>
      </c>
      <c r="AE568">
        <v>0</v>
      </c>
      <c r="AF568">
        <v>0</v>
      </c>
      <c r="AG568">
        <v>0</v>
      </c>
      <c r="AH568">
        <v>0</v>
      </c>
      <c r="AI568">
        <v>0</v>
      </c>
    </row>
    <row r="569" spans="1:35" x14ac:dyDescent="0.35">
      <c r="A569" t="s">
        <v>182</v>
      </c>
      <c r="B569" t="s">
        <v>67</v>
      </c>
      <c r="C569">
        <v>2443</v>
      </c>
      <c r="D569">
        <v>4</v>
      </c>
      <c r="E569">
        <v>6</v>
      </c>
      <c r="F569">
        <v>0</v>
      </c>
      <c r="G569">
        <v>0</v>
      </c>
      <c r="H569">
        <v>0</v>
      </c>
      <c r="I569">
        <v>0</v>
      </c>
      <c r="J569">
        <v>780</v>
      </c>
      <c r="K569">
        <v>1170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6.5217391304347783E-2</v>
      </c>
      <c r="R569">
        <v>-8.6956521739130488E-2</v>
      </c>
      <c r="S569">
        <v>84.782608695652243</v>
      </c>
      <c r="T569">
        <v>3242.6086956521722</v>
      </c>
      <c r="U569">
        <v>-437.60869565217581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-1</v>
      </c>
      <c r="AC569">
        <v>4</v>
      </c>
      <c r="AD569">
        <v>-4</v>
      </c>
      <c r="AE569">
        <v>0</v>
      </c>
      <c r="AF569">
        <v>0</v>
      </c>
      <c r="AG569">
        <v>0</v>
      </c>
      <c r="AH569">
        <v>0</v>
      </c>
      <c r="AI569">
        <v>0</v>
      </c>
    </row>
    <row r="570" spans="1:35" x14ac:dyDescent="0.35">
      <c r="A570" t="s">
        <v>183</v>
      </c>
      <c r="B570" t="s">
        <v>67</v>
      </c>
      <c r="C570">
        <v>2447</v>
      </c>
      <c r="D570">
        <v>-35</v>
      </c>
      <c r="E570">
        <v>-4</v>
      </c>
      <c r="F570">
        <v>-2</v>
      </c>
      <c r="G570">
        <v>0</v>
      </c>
      <c r="H570">
        <v>0</v>
      </c>
      <c r="I570">
        <v>0</v>
      </c>
      <c r="J570">
        <v>-6825</v>
      </c>
      <c r="K570">
        <v>-780</v>
      </c>
      <c r="L570">
        <v>-360</v>
      </c>
      <c r="M570">
        <v>0</v>
      </c>
      <c r="N570">
        <v>0</v>
      </c>
      <c r="O570">
        <v>0</v>
      </c>
      <c r="P570">
        <v>-3.7100652696667846E-2</v>
      </c>
      <c r="Q570">
        <v>1.0649261422191691E-2</v>
      </c>
      <c r="R570">
        <v>-3.641360357265544E-2</v>
      </c>
      <c r="S570">
        <v>-5242.1830985915512</v>
      </c>
      <c r="T570">
        <v>-4911.5492957746501</v>
      </c>
      <c r="U570">
        <v>-7357.6056338028175</v>
      </c>
      <c r="V570">
        <v>18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-4</v>
      </c>
      <c r="AC570">
        <v>-1</v>
      </c>
      <c r="AD570">
        <v>1</v>
      </c>
      <c r="AE570">
        <v>0</v>
      </c>
      <c r="AF570">
        <v>0</v>
      </c>
      <c r="AG570">
        <v>0</v>
      </c>
      <c r="AH570">
        <v>0</v>
      </c>
      <c r="AI570">
        <v>0</v>
      </c>
    </row>
    <row r="571" spans="1:35" x14ac:dyDescent="0.35">
      <c r="A571" t="s">
        <v>184</v>
      </c>
      <c r="B571" t="s">
        <v>67</v>
      </c>
      <c r="C571">
        <v>2448</v>
      </c>
      <c r="D571">
        <v>-23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-4485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-0.70833333333333337</v>
      </c>
      <c r="Q571">
        <v>-0.75</v>
      </c>
      <c r="R571">
        <v>-0.875</v>
      </c>
      <c r="S571">
        <v>-3176.875</v>
      </c>
      <c r="T571">
        <v>-3363.75</v>
      </c>
      <c r="U571">
        <v>-3924.375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-11</v>
      </c>
      <c r="AC571">
        <v>0</v>
      </c>
      <c r="AD571">
        <v>0</v>
      </c>
      <c r="AE571">
        <v>0</v>
      </c>
      <c r="AF571">
        <v>-6</v>
      </c>
      <c r="AG571">
        <v>0</v>
      </c>
      <c r="AH571">
        <v>0</v>
      </c>
      <c r="AI571">
        <v>0</v>
      </c>
    </row>
    <row r="572" spans="1:35" x14ac:dyDescent="0.35">
      <c r="A572" t="s">
        <v>186</v>
      </c>
      <c r="B572" t="s">
        <v>64</v>
      </c>
      <c r="C572">
        <v>2449</v>
      </c>
      <c r="D572">
        <v>-6</v>
      </c>
      <c r="E572">
        <v>-5</v>
      </c>
      <c r="F572">
        <v>-2</v>
      </c>
      <c r="G572">
        <v>0</v>
      </c>
      <c r="H572">
        <v>0</v>
      </c>
      <c r="I572">
        <v>0</v>
      </c>
      <c r="J572">
        <v>-1170</v>
      </c>
      <c r="K572">
        <v>-975</v>
      </c>
      <c r="L572">
        <v>-360</v>
      </c>
      <c r="M572">
        <v>0</v>
      </c>
      <c r="N572">
        <v>0</v>
      </c>
      <c r="O572">
        <v>0</v>
      </c>
      <c r="P572">
        <v>-3.6231884057970953E-2</v>
      </c>
      <c r="Q572">
        <v>-3.9613526570048241E-2</v>
      </c>
      <c r="R572">
        <v>-8.5507246376811619E-2</v>
      </c>
      <c r="S572">
        <v>-2660.7608695652161</v>
      </c>
      <c r="T572">
        <v>-3142.8985507246362</v>
      </c>
      <c r="U572">
        <v>-4676.1956521739121</v>
      </c>
      <c r="V572">
        <v>-11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-12</v>
      </c>
      <c r="AC572">
        <v>-26</v>
      </c>
      <c r="AD572">
        <v>-11</v>
      </c>
      <c r="AE572">
        <v>0</v>
      </c>
      <c r="AF572">
        <v>-2</v>
      </c>
      <c r="AG572">
        <v>-3</v>
      </c>
      <c r="AH572">
        <v>-3</v>
      </c>
      <c r="AI572">
        <v>0</v>
      </c>
    </row>
    <row r="573" spans="1:35" x14ac:dyDescent="0.35">
      <c r="A573" t="s">
        <v>187</v>
      </c>
      <c r="B573" t="s">
        <v>64</v>
      </c>
      <c r="C573">
        <v>2450</v>
      </c>
      <c r="D573">
        <v>-7</v>
      </c>
      <c r="E573">
        <v>-12</v>
      </c>
      <c r="F573">
        <v>-9</v>
      </c>
      <c r="G573">
        <v>0</v>
      </c>
      <c r="H573">
        <v>0</v>
      </c>
      <c r="I573">
        <v>0</v>
      </c>
      <c r="J573">
        <v>-1365</v>
      </c>
      <c r="K573">
        <v>-2340</v>
      </c>
      <c r="L573">
        <v>-1620</v>
      </c>
      <c r="M573">
        <v>0</v>
      </c>
      <c r="N573">
        <v>0</v>
      </c>
      <c r="O573">
        <v>0</v>
      </c>
      <c r="P573">
        <v>-6.9124423963133619E-3</v>
      </c>
      <c r="Q573">
        <v>2.5345622119815669E-2</v>
      </c>
      <c r="R573">
        <v>-9.216589861751151E-2</v>
      </c>
      <c r="S573">
        <v>-506.33640552995394</v>
      </c>
      <c r="T573">
        <v>81.566820276497765</v>
      </c>
      <c r="U573">
        <v>-3201.1520737327187</v>
      </c>
      <c r="V573">
        <v>1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1</v>
      </c>
      <c r="AC573">
        <v>1</v>
      </c>
      <c r="AD573">
        <v>3</v>
      </c>
      <c r="AE573">
        <v>0</v>
      </c>
      <c r="AF573">
        <v>1</v>
      </c>
      <c r="AG573">
        <v>1</v>
      </c>
      <c r="AH573">
        <v>3</v>
      </c>
      <c r="AI573">
        <v>0</v>
      </c>
    </row>
    <row r="574" spans="1:35" x14ac:dyDescent="0.35">
      <c r="A574" t="s">
        <v>188</v>
      </c>
      <c r="B574" t="s">
        <v>64</v>
      </c>
      <c r="C574">
        <v>2453</v>
      </c>
      <c r="D574">
        <v>-20</v>
      </c>
      <c r="E574">
        <v>-5</v>
      </c>
      <c r="F574">
        <v>-7</v>
      </c>
      <c r="G574">
        <v>0</v>
      </c>
      <c r="H574">
        <v>0</v>
      </c>
      <c r="I574">
        <v>0</v>
      </c>
      <c r="J574">
        <v>-3900</v>
      </c>
      <c r="K574">
        <v>-975</v>
      </c>
      <c r="L574">
        <v>-1260</v>
      </c>
      <c r="M574">
        <v>0</v>
      </c>
      <c r="N574">
        <v>0</v>
      </c>
      <c r="O574">
        <v>0</v>
      </c>
      <c r="P574">
        <v>9.2517006802721097E-2</v>
      </c>
      <c r="Q574">
        <v>9.7959183673469397E-2</v>
      </c>
      <c r="R574">
        <v>0</v>
      </c>
      <c r="S574">
        <v>1331.6326530612246</v>
      </c>
      <c r="T574">
        <v>1049.0816326530612</v>
      </c>
      <c r="U574">
        <v>-6135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5</v>
      </c>
      <c r="AC574">
        <v>1</v>
      </c>
      <c r="AD574">
        <v>5</v>
      </c>
      <c r="AE574">
        <v>0</v>
      </c>
      <c r="AF574">
        <v>0</v>
      </c>
      <c r="AG574">
        <v>-3</v>
      </c>
      <c r="AH574">
        <v>-3</v>
      </c>
      <c r="AI574">
        <v>0</v>
      </c>
    </row>
    <row r="575" spans="1:35" x14ac:dyDescent="0.35">
      <c r="A575" t="s">
        <v>189</v>
      </c>
      <c r="B575" t="s">
        <v>67</v>
      </c>
      <c r="C575">
        <v>2454</v>
      </c>
      <c r="D575">
        <v>-1</v>
      </c>
      <c r="E575">
        <v>2</v>
      </c>
      <c r="F575">
        <v>-5</v>
      </c>
      <c r="G575">
        <v>0</v>
      </c>
      <c r="H575">
        <v>0</v>
      </c>
      <c r="I575">
        <v>0</v>
      </c>
      <c r="J575">
        <v>-195</v>
      </c>
      <c r="K575">
        <v>390</v>
      </c>
      <c r="L575">
        <v>-900</v>
      </c>
      <c r="M575">
        <v>0</v>
      </c>
      <c r="N575">
        <v>0</v>
      </c>
      <c r="O575">
        <v>0</v>
      </c>
      <c r="P575">
        <v>0.27368421052631586</v>
      </c>
      <c r="Q575">
        <v>0.22105263157894739</v>
      </c>
      <c r="R575">
        <v>2.6315789473684292E-3</v>
      </c>
      <c r="S575">
        <v>2646.3157894736842</v>
      </c>
      <c r="T575">
        <v>2028.9473684210525</v>
      </c>
      <c r="U575">
        <v>-638.88157894736833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-5</v>
      </c>
      <c r="AC575">
        <v>-8</v>
      </c>
      <c r="AD575">
        <v>-10</v>
      </c>
      <c r="AE575">
        <v>0</v>
      </c>
      <c r="AF575">
        <v>0</v>
      </c>
      <c r="AG575">
        <v>0</v>
      </c>
      <c r="AH575">
        <v>0</v>
      </c>
      <c r="AI575">
        <v>0</v>
      </c>
    </row>
    <row r="576" spans="1:35" x14ac:dyDescent="0.35">
      <c r="A576" t="s">
        <v>190</v>
      </c>
      <c r="B576" t="s">
        <v>64</v>
      </c>
      <c r="C576">
        <v>2455</v>
      </c>
      <c r="D576">
        <v>-2</v>
      </c>
      <c r="E576">
        <v>1</v>
      </c>
      <c r="F576">
        <v>2</v>
      </c>
      <c r="G576">
        <v>0</v>
      </c>
      <c r="H576">
        <v>0</v>
      </c>
      <c r="I576">
        <v>0</v>
      </c>
      <c r="J576">
        <v>-390</v>
      </c>
      <c r="K576">
        <v>195</v>
      </c>
      <c r="L576">
        <v>360</v>
      </c>
      <c r="M576">
        <v>0</v>
      </c>
      <c r="N576">
        <v>0</v>
      </c>
      <c r="O576">
        <v>0</v>
      </c>
      <c r="P576">
        <v>2.6315789473684209E-2</v>
      </c>
      <c r="Q576">
        <v>0.13157894736842105</v>
      </c>
      <c r="R576">
        <v>0.4210526315789474</v>
      </c>
      <c r="S576">
        <v>614.60526315789502</v>
      </c>
      <c r="T576">
        <v>2938.4210526315792</v>
      </c>
      <c r="U576">
        <v>9334.3421052631584</v>
      </c>
      <c r="V576">
        <v>2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4</v>
      </c>
      <c r="AC576">
        <v>1</v>
      </c>
      <c r="AD576">
        <v>15</v>
      </c>
      <c r="AE576">
        <v>0</v>
      </c>
      <c r="AF576">
        <v>-1.8000000000000007</v>
      </c>
      <c r="AG576">
        <v>0</v>
      </c>
      <c r="AH576">
        <v>0</v>
      </c>
      <c r="AI576">
        <v>0</v>
      </c>
    </row>
    <row r="577" spans="1:35" x14ac:dyDescent="0.35">
      <c r="A577" t="s">
        <v>191</v>
      </c>
      <c r="B577" t="s">
        <v>67</v>
      </c>
      <c r="C577">
        <v>2457</v>
      </c>
      <c r="D577">
        <v>3</v>
      </c>
      <c r="E577">
        <v>3</v>
      </c>
      <c r="F577">
        <v>-5</v>
      </c>
      <c r="G577">
        <v>0</v>
      </c>
      <c r="H577">
        <v>0</v>
      </c>
      <c r="I577">
        <v>0</v>
      </c>
      <c r="J577">
        <v>585</v>
      </c>
      <c r="K577">
        <v>585</v>
      </c>
      <c r="L577">
        <v>-900</v>
      </c>
      <c r="M577">
        <v>0</v>
      </c>
      <c r="N577">
        <v>0</v>
      </c>
      <c r="O577">
        <v>0</v>
      </c>
      <c r="P577">
        <v>0.16468253968253968</v>
      </c>
      <c r="Q577">
        <v>0.32837301587301587</v>
      </c>
      <c r="R577">
        <v>0.13888888888888884</v>
      </c>
      <c r="S577">
        <v>5986.7559523809523</v>
      </c>
      <c r="T577">
        <v>12010.639880952382</v>
      </c>
      <c r="U577">
        <v>5242.0833333333321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-3</v>
      </c>
      <c r="AC577">
        <v>-7</v>
      </c>
      <c r="AD577">
        <v>-4</v>
      </c>
      <c r="AE577">
        <v>0</v>
      </c>
      <c r="AF577">
        <v>3</v>
      </c>
      <c r="AG577">
        <v>2</v>
      </c>
      <c r="AH577">
        <v>3</v>
      </c>
      <c r="AI577">
        <v>0</v>
      </c>
    </row>
    <row r="578" spans="1:35" x14ac:dyDescent="0.35">
      <c r="A578" t="s">
        <v>192</v>
      </c>
      <c r="B578" t="s">
        <v>64</v>
      </c>
      <c r="C578">
        <v>2458</v>
      </c>
      <c r="D578">
        <v>-38</v>
      </c>
      <c r="E578">
        <v>-21</v>
      </c>
      <c r="F578">
        <v>-22</v>
      </c>
      <c r="G578">
        <v>0</v>
      </c>
      <c r="H578">
        <v>0</v>
      </c>
      <c r="I578">
        <v>0</v>
      </c>
      <c r="J578">
        <v>-7410</v>
      </c>
      <c r="K578">
        <v>-4095</v>
      </c>
      <c r="L578">
        <v>-3960</v>
      </c>
      <c r="M578">
        <v>0</v>
      </c>
      <c r="N578">
        <v>0</v>
      </c>
      <c r="O578">
        <v>0</v>
      </c>
      <c r="P578">
        <v>0</v>
      </c>
      <c r="Q578">
        <v>2.2806461830852075E-2</v>
      </c>
      <c r="R578">
        <v>0.14729173265758633</v>
      </c>
      <c r="S578">
        <v>0</v>
      </c>
      <c r="T578">
        <v>118.29901805511565</v>
      </c>
      <c r="U578">
        <v>-5679.735508394042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-47</v>
      </c>
      <c r="AC578">
        <v>-6</v>
      </c>
      <c r="AD578">
        <v>-7</v>
      </c>
      <c r="AE578">
        <v>0</v>
      </c>
      <c r="AF578">
        <v>0</v>
      </c>
      <c r="AG578">
        <v>0</v>
      </c>
      <c r="AH578">
        <v>0</v>
      </c>
      <c r="AI578">
        <v>0</v>
      </c>
    </row>
    <row r="579" spans="1:35" x14ac:dyDescent="0.35">
      <c r="A579" t="s">
        <v>193</v>
      </c>
      <c r="B579" t="s">
        <v>64</v>
      </c>
      <c r="C579">
        <v>2460</v>
      </c>
      <c r="D579">
        <v>-8</v>
      </c>
      <c r="E579">
        <v>10</v>
      </c>
      <c r="F579">
        <v>2</v>
      </c>
      <c r="G579">
        <v>0</v>
      </c>
      <c r="H579">
        <v>0</v>
      </c>
      <c r="I579">
        <v>0</v>
      </c>
      <c r="J579">
        <v>-1560</v>
      </c>
      <c r="K579">
        <v>1950</v>
      </c>
      <c r="L579">
        <v>360</v>
      </c>
      <c r="M579">
        <v>0</v>
      </c>
      <c r="N579">
        <v>0</v>
      </c>
      <c r="O579">
        <v>0</v>
      </c>
      <c r="P579">
        <v>-5.5555555555555552E-2</v>
      </c>
      <c r="Q579">
        <v>-0.47222222222222221</v>
      </c>
      <c r="R579">
        <v>-0.1388888888888889</v>
      </c>
      <c r="S579">
        <v>-952.5</v>
      </c>
      <c r="T579">
        <v>-8075.416666666667</v>
      </c>
      <c r="U579">
        <v>-2068.75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11</v>
      </c>
      <c r="AG579">
        <v>0</v>
      </c>
      <c r="AH579">
        <v>11</v>
      </c>
      <c r="AI579">
        <v>0</v>
      </c>
    </row>
    <row r="580" spans="1:35" x14ac:dyDescent="0.35">
      <c r="A580" t="s">
        <v>194</v>
      </c>
      <c r="B580" t="s">
        <v>64</v>
      </c>
      <c r="C580">
        <v>2463</v>
      </c>
      <c r="D580">
        <v>-1</v>
      </c>
      <c r="E580">
        <v>1</v>
      </c>
      <c r="F580">
        <v>8</v>
      </c>
      <c r="G580">
        <v>0</v>
      </c>
      <c r="H580">
        <v>0</v>
      </c>
      <c r="I580">
        <v>0</v>
      </c>
      <c r="J580">
        <v>-195</v>
      </c>
      <c r="K580">
        <v>195</v>
      </c>
      <c r="L580">
        <v>1440</v>
      </c>
      <c r="M580">
        <v>0</v>
      </c>
      <c r="N580">
        <v>0</v>
      </c>
      <c r="O580">
        <v>0</v>
      </c>
      <c r="P580">
        <v>3.8461538461538464E-2</v>
      </c>
      <c r="Q580">
        <v>3.8461538461538464E-2</v>
      </c>
      <c r="R580">
        <v>-3.021978021978021E-2</v>
      </c>
      <c r="S580">
        <v>649.03846153846155</v>
      </c>
      <c r="T580">
        <v>649.03846153846155</v>
      </c>
      <c r="U580">
        <v>-355.67307692307691</v>
      </c>
      <c r="V580">
        <v>2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-1</v>
      </c>
      <c r="AC580">
        <v>0</v>
      </c>
      <c r="AD580">
        <v>2</v>
      </c>
      <c r="AE580">
        <v>0</v>
      </c>
      <c r="AF580">
        <v>2.3333333333333339</v>
      </c>
      <c r="AG580">
        <v>-1</v>
      </c>
      <c r="AH580">
        <v>2</v>
      </c>
      <c r="AI580">
        <v>0</v>
      </c>
    </row>
    <row r="581" spans="1:35" x14ac:dyDescent="0.35">
      <c r="A581" t="s">
        <v>195</v>
      </c>
      <c r="B581" t="s">
        <v>67</v>
      </c>
      <c r="C581">
        <v>2465</v>
      </c>
      <c r="D581">
        <v>-1</v>
      </c>
      <c r="E581">
        <v>2</v>
      </c>
      <c r="F581">
        <v>1</v>
      </c>
      <c r="G581">
        <v>0</v>
      </c>
      <c r="H581">
        <v>0</v>
      </c>
      <c r="I581">
        <v>0</v>
      </c>
      <c r="J581">
        <v>-195</v>
      </c>
      <c r="K581">
        <v>390</v>
      </c>
      <c r="L581">
        <v>180</v>
      </c>
      <c r="M581">
        <v>0</v>
      </c>
      <c r="N581">
        <v>0</v>
      </c>
      <c r="O581">
        <v>0</v>
      </c>
      <c r="P581">
        <v>-2.5000000000000001E-2</v>
      </c>
      <c r="Q581">
        <v>-2.5000000000000001E-2</v>
      </c>
      <c r="R581">
        <v>-2.5000000000000001E-2</v>
      </c>
      <c r="S581">
        <v>-693</v>
      </c>
      <c r="T581">
        <v>-693</v>
      </c>
      <c r="U581">
        <v>-693</v>
      </c>
      <c r="V581">
        <v>11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11</v>
      </c>
      <c r="AC581">
        <v>18</v>
      </c>
      <c r="AD581">
        <v>9</v>
      </c>
      <c r="AE581">
        <v>0</v>
      </c>
      <c r="AF581">
        <v>0</v>
      </c>
      <c r="AG581">
        <v>0</v>
      </c>
      <c r="AH581">
        <v>0</v>
      </c>
      <c r="AI581">
        <v>0</v>
      </c>
    </row>
    <row r="582" spans="1:35" x14ac:dyDescent="0.35">
      <c r="A582" t="s">
        <v>196</v>
      </c>
      <c r="B582" t="s">
        <v>67</v>
      </c>
      <c r="C582">
        <v>2466</v>
      </c>
      <c r="D582">
        <v>4</v>
      </c>
      <c r="E582">
        <v>-6</v>
      </c>
      <c r="F582">
        <v>12</v>
      </c>
      <c r="G582">
        <v>0</v>
      </c>
      <c r="H582">
        <v>0</v>
      </c>
      <c r="I582">
        <v>0</v>
      </c>
      <c r="J582">
        <v>780</v>
      </c>
      <c r="K582">
        <v>-1170</v>
      </c>
      <c r="L582">
        <v>2160</v>
      </c>
      <c r="M582">
        <v>0</v>
      </c>
      <c r="N582">
        <v>0</v>
      </c>
      <c r="O582">
        <v>0</v>
      </c>
      <c r="P582">
        <v>0</v>
      </c>
      <c r="Q582">
        <v>0.16643356643356644</v>
      </c>
      <c r="R582">
        <v>0.39160839160839156</v>
      </c>
      <c r="S582">
        <v>0</v>
      </c>
      <c r="T582">
        <v>6305.9370629370624</v>
      </c>
      <c r="U582">
        <v>15753.734265734267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7</v>
      </c>
      <c r="AC582">
        <v>10</v>
      </c>
      <c r="AD582">
        <v>10</v>
      </c>
      <c r="AE582">
        <v>0</v>
      </c>
      <c r="AF582">
        <v>1</v>
      </c>
      <c r="AG582">
        <v>0</v>
      </c>
      <c r="AH582">
        <v>2</v>
      </c>
      <c r="AI582">
        <v>0</v>
      </c>
    </row>
    <row r="583" spans="1:35" x14ac:dyDescent="0.35">
      <c r="A583" t="s">
        <v>197</v>
      </c>
      <c r="B583" t="s">
        <v>67</v>
      </c>
      <c r="C583">
        <v>2469</v>
      </c>
      <c r="D583">
        <v>-15</v>
      </c>
      <c r="E583">
        <v>-12</v>
      </c>
      <c r="F583">
        <v>-14</v>
      </c>
      <c r="G583">
        <v>0</v>
      </c>
      <c r="H583">
        <v>0</v>
      </c>
      <c r="I583">
        <v>0</v>
      </c>
      <c r="J583">
        <v>-2925</v>
      </c>
      <c r="K583">
        <v>-2340</v>
      </c>
      <c r="L583">
        <v>-2520</v>
      </c>
      <c r="M583">
        <v>0</v>
      </c>
      <c r="N583">
        <v>0</v>
      </c>
      <c r="O583">
        <v>0</v>
      </c>
      <c r="P583">
        <v>-7.1428571428571425E-2</v>
      </c>
      <c r="Q583">
        <v>-7.1428571428571425E-2</v>
      </c>
      <c r="R583">
        <v>-0.42857142857142855</v>
      </c>
      <c r="S583">
        <v>-556.07142857142856</v>
      </c>
      <c r="T583">
        <v>-556.07142857142856</v>
      </c>
      <c r="U583">
        <v>-3336.4285714285711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-5</v>
      </c>
      <c r="AC583">
        <v>-3</v>
      </c>
      <c r="AD583">
        <v>-4</v>
      </c>
      <c r="AE583">
        <v>0</v>
      </c>
      <c r="AF583">
        <v>0</v>
      </c>
      <c r="AG583">
        <v>0</v>
      </c>
      <c r="AH583">
        <v>0</v>
      </c>
      <c r="AI583">
        <v>0</v>
      </c>
    </row>
    <row r="584" spans="1:35" x14ac:dyDescent="0.35">
      <c r="A584" t="s">
        <v>199</v>
      </c>
      <c r="B584" t="s">
        <v>67</v>
      </c>
      <c r="C584">
        <v>2471</v>
      </c>
      <c r="D584">
        <v>6</v>
      </c>
      <c r="E584">
        <v>-9</v>
      </c>
      <c r="F584">
        <v>-7</v>
      </c>
      <c r="G584">
        <v>0</v>
      </c>
      <c r="H584">
        <v>0</v>
      </c>
      <c r="I584">
        <v>0</v>
      </c>
      <c r="J584">
        <v>1170</v>
      </c>
      <c r="K584">
        <v>-1755</v>
      </c>
      <c r="L584">
        <v>-1260</v>
      </c>
      <c r="M584">
        <v>0</v>
      </c>
      <c r="N584">
        <v>0</v>
      </c>
      <c r="O584">
        <v>0</v>
      </c>
      <c r="P584">
        <v>2.1739130434782608E-2</v>
      </c>
      <c r="Q584">
        <v>0.51521739130434774</v>
      </c>
      <c r="R584">
        <v>8.1521739130434812E-2</v>
      </c>
      <c r="S584">
        <v>578.1521739130435</v>
      </c>
      <c r="T584">
        <v>13609.95652173913</v>
      </c>
      <c r="U584">
        <v>553.69565217391209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2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</row>
    <row r="585" spans="1:35" x14ac:dyDescent="0.35">
      <c r="A585" t="s">
        <v>200</v>
      </c>
      <c r="B585" t="s">
        <v>67</v>
      </c>
      <c r="C585">
        <v>2475</v>
      </c>
      <c r="D585">
        <v>-33</v>
      </c>
      <c r="E585">
        <v>-15</v>
      </c>
      <c r="F585">
        <v>-17</v>
      </c>
      <c r="G585">
        <v>0</v>
      </c>
      <c r="H585">
        <v>0</v>
      </c>
      <c r="I585">
        <v>0</v>
      </c>
      <c r="J585">
        <v>-6435</v>
      </c>
      <c r="K585">
        <v>-2925</v>
      </c>
      <c r="L585">
        <v>-3060</v>
      </c>
      <c r="M585">
        <v>0</v>
      </c>
      <c r="N585">
        <v>0</v>
      </c>
      <c r="O585">
        <v>0</v>
      </c>
      <c r="P585">
        <v>-0.96</v>
      </c>
      <c r="Q585">
        <v>-0.96</v>
      </c>
      <c r="R585">
        <v>-0.96</v>
      </c>
      <c r="S585">
        <v>-11923.199999999999</v>
      </c>
      <c r="T585">
        <v>-11923.199999999999</v>
      </c>
      <c r="U585">
        <v>-11923.199999999999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-22</v>
      </c>
      <c r="AC585">
        <v>0</v>
      </c>
      <c r="AD585">
        <v>-30</v>
      </c>
      <c r="AE585">
        <v>0</v>
      </c>
      <c r="AF585">
        <v>0</v>
      </c>
      <c r="AG585">
        <v>0</v>
      </c>
      <c r="AH585">
        <v>0</v>
      </c>
      <c r="AI585">
        <v>0</v>
      </c>
    </row>
    <row r="586" spans="1:35" x14ac:dyDescent="0.35">
      <c r="A586" t="s">
        <v>202</v>
      </c>
      <c r="B586" t="s">
        <v>67</v>
      </c>
      <c r="C586">
        <v>2478</v>
      </c>
      <c r="D586">
        <v>-1</v>
      </c>
      <c r="E586">
        <v>-2</v>
      </c>
      <c r="F586">
        <v>-4</v>
      </c>
      <c r="G586">
        <v>0</v>
      </c>
      <c r="H586">
        <v>0</v>
      </c>
      <c r="I586">
        <v>0</v>
      </c>
      <c r="J586">
        <v>-195</v>
      </c>
      <c r="K586">
        <v>-390</v>
      </c>
      <c r="L586">
        <v>-720</v>
      </c>
      <c r="M586">
        <v>0</v>
      </c>
      <c r="N586">
        <v>0</v>
      </c>
      <c r="O586">
        <v>0</v>
      </c>
      <c r="P586">
        <v>0</v>
      </c>
      <c r="Q586">
        <v>3.5714285714285712E-2</v>
      </c>
      <c r="R586">
        <v>0.17857142857142858</v>
      </c>
      <c r="S586">
        <v>0</v>
      </c>
      <c r="T586">
        <v>570</v>
      </c>
      <c r="U586">
        <v>2850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1</v>
      </c>
      <c r="AC586">
        <v>0</v>
      </c>
      <c r="AD586">
        <v>1</v>
      </c>
      <c r="AE586">
        <v>0</v>
      </c>
      <c r="AF586">
        <v>4.6000000000000014</v>
      </c>
      <c r="AG586">
        <v>5</v>
      </c>
      <c r="AH586">
        <v>4</v>
      </c>
      <c r="AI586">
        <v>0</v>
      </c>
    </row>
    <row r="587" spans="1:35" x14ac:dyDescent="0.35">
      <c r="A587" t="s">
        <v>203</v>
      </c>
      <c r="B587" t="s">
        <v>67</v>
      </c>
      <c r="C587">
        <v>2479</v>
      </c>
      <c r="D587">
        <v>7</v>
      </c>
      <c r="E587">
        <v>-4</v>
      </c>
      <c r="F587">
        <v>7</v>
      </c>
      <c r="G587">
        <v>0</v>
      </c>
      <c r="H587">
        <v>0</v>
      </c>
      <c r="I587">
        <v>0</v>
      </c>
      <c r="J587">
        <v>1365</v>
      </c>
      <c r="K587">
        <v>-780</v>
      </c>
      <c r="L587">
        <v>1260</v>
      </c>
      <c r="M587">
        <v>0</v>
      </c>
      <c r="N587">
        <v>0</v>
      </c>
      <c r="O587">
        <v>0</v>
      </c>
      <c r="P587">
        <v>0.22878574777308952</v>
      </c>
      <c r="Q587">
        <v>0.42866072823878737</v>
      </c>
      <c r="R587">
        <v>2.4066260353180158E-2</v>
      </c>
      <c r="S587">
        <v>11571.680731364275</v>
      </c>
      <c r="T587">
        <v>22350.283638068453</v>
      </c>
      <c r="U587">
        <v>2963.9404594467924</v>
      </c>
      <c r="V587">
        <v>2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8</v>
      </c>
      <c r="AC587">
        <v>4</v>
      </c>
      <c r="AD587">
        <v>7</v>
      </c>
      <c r="AE587">
        <v>0</v>
      </c>
      <c r="AF587">
        <v>0</v>
      </c>
      <c r="AG587">
        <v>-3</v>
      </c>
      <c r="AH587">
        <v>-2</v>
      </c>
      <c r="AI587">
        <v>0</v>
      </c>
    </row>
    <row r="588" spans="1:35" x14ac:dyDescent="0.35">
      <c r="A588" t="s">
        <v>204</v>
      </c>
      <c r="B588" t="s">
        <v>64</v>
      </c>
      <c r="C588">
        <v>2480</v>
      </c>
      <c r="D588">
        <v>-13</v>
      </c>
      <c r="E588">
        <v>5</v>
      </c>
      <c r="F588">
        <v>-2</v>
      </c>
      <c r="G588">
        <v>0</v>
      </c>
      <c r="H588">
        <v>0</v>
      </c>
      <c r="I588">
        <v>0</v>
      </c>
      <c r="J588">
        <v>-2535</v>
      </c>
      <c r="K588">
        <v>975</v>
      </c>
      <c r="L588">
        <v>-360</v>
      </c>
      <c r="M588">
        <v>0</v>
      </c>
      <c r="N588">
        <v>0</v>
      </c>
      <c r="O588">
        <v>0</v>
      </c>
      <c r="P588">
        <v>-1.9259259259259309E-2</v>
      </c>
      <c r="Q588">
        <v>1.7777777777777781E-2</v>
      </c>
      <c r="R588">
        <v>-0.10222222222222221</v>
      </c>
      <c r="S588">
        <v>-1770.0444444444456</v>
      </c>
      <c r="T588">
        <v>-1172.2666666666664</v>
      </c>
      <c r="U588">
        <v>-3339.4666666666653</v>
      </c>
      <c r="V588">
        <v>-4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-8</v>
      </c>
      <c r="AC588">
        <v>5</v>
      </c>
      <c r="AD588">
        <v>3</v>
      </c>
      <c r="AE588">
        <v>0</v>
      </c>
      <c r="AF588">
        <v>-2</v>
      </c>
      <c r="AG588">
        <v>-1</v>
      </c>
      <c r="AH588">
        <v>0</v>
      </c>
      <c r="AI588">
        <v>0</v>
      </c>
    </row>
    <row r="589" spans="1:35" x14ac:dyDescent="0.35">
      <c r="A589" t="s">
        <v>205</v>
      </c>
      <c r="B589" t="s">
        <v>64</v>
      </c>
      <c r="C589">
        <v>2481</v>
      </c>
      <c r="D589">
        <v>6</v>
      </c>
      <c r="E589">
        <v>8</v>
      </c>
      <c r="F589">
        <v>9</v>
      </c>
      <c r="G589">
        <v>0</v>
      </c>
      <c r="H589">
        <v>0</v>
      </c>
      <c r="I589">
        <v>0</v>
      </c>
      <c r="J589">
        <v>1170</v>
      </c>
      <c r="K589">
        <v>1560</v>
      </c>
      <c r="L589">
        <v>1620</v>
      </c>
      <c r="M589">
        <v>0</v>
      </c>
      <c r="N589">
        <v>0</v>
      </c>
      <c r="O589">
        <v>0</v>
      </c>
      <c r="P589">
        <v>0</v>
      </c>
      <c r="Q589">
        <v>-0.13244680851063828</v>
      </c>
      <c r="R589">
        <v>0.29361702127659572</v>
      </c>
      <c r="S589">
        <v>0</v>
      </c>
      <c r="T589">
        <v>-2836.6675531914889</v>
      </c>
      <c r="U589">
        <v>10586.106382978724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-5</v>
      </c>
      <c r="AG589">
        <v>0</v>
      </c>
      <c r="AH589">
        <v>2</v>
      </c>
      <c r="AI589">
        <v>0</v>
      </c>
    </row>
    <row r="590" spans="1:35" x14ac:dyDescent="0.35">
      <c r="A590" t="s">
        <v>206</v>
      </c>
      <c r="B590" t="s">
        <v>67</v>
      </c>
      <c r="C590">
        <v>2482</v>
      </c>
      <c r="D590">
        <v>-13</v>
      </c>
      <c r="E590">
        <v>0</v>
      </c>
      <c r="F590">
        <v>3</v>
      </c>
      <c r="G590">
        <v>0</v>
      </c>
      <c r="H590">
        <v>0</v>
      </c>
      <c r="I590">
        <v>0</v>
      </c>
      <c r="J590">
        <v>-2535</v>
      </c>
      <c r="K590">
        <v>0</v>
      </c>
      <c r="L590">
        <v>540</v>
      </c>
      <c r="M590">
        <v>0</v>
      </c>
      <c r="N590">
        <v>0</v>
      </c>
      <c r="O590">
        <v>0</v>
      </c>
      <c r="P590">
        <v>0</v>
      </c>
      <c r="Q590">
        <v>-0.4829931972789116</v>
      </c>
      <c r="R590">
        <v>0</v>
      </c>
      <c r="S590">
        <v>0</v>
      </c>
      <c r="T590">
        <v>-15802.857142857143</v>
      </c>
      <c r="U590">
        <v>-1995</v>
      </c>
      <c r="V590">
        <v>-7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4</v>
      </c>
      <c r="AC590">
        <v>-6</v>
      </c>
      <c r="AD590">
        <v>5</v>
      </c>
      <c r="AE590">
        <v>0</v>
      </c>
      <c r="AF590">
        <v>0</v>
      </c>
      <c r="AG590">
        <v>0</v>
      </c>
      <c r="AH590">
        <v>0</v>
      </c>
      <c r="AI590">
        <v>0</v>
      </c>
    </row>
    <row r="591" spans="1:35" x14ac:dyDescent="0.35">
      <c r="A591" t="s">
        <v>207</v>
      </c>
      <c r="B591" t="s">
        <v>67</v>
      </c>
      <c r="C591">
        <v>2486</v>
      </c>
      <c r="D591">
        <v>-8</v>
      </c>
      <c r="E591">
        <v>-7</v>
      </c>
      <c r="F591">
        <v>-4</v>
      </c>
      <c r="G591">
        <v>0</v>
      </c>
      <c r="H591">
        <v>0</v>
      </c>
      <c r="I591">
        <v>0</v>
      </c>
      <c r="J591">
        <v>-1560</v>
      </c>
      <c r="K591">
        <v>-1365</v>
      </c>
      <c r="L591">
        <v>-720</v>
      </c>
      <c r="M591">
        <v>0</v>
      </c>
      <c r="N591">
        <v>0</v>
      </c>
      <c r="O591">
        <v>0</v>
      </c>
      <c r="P591">
        <v>0.57013574660633481</v>
      </c>
      <c r="Q591">
        <v>-7.6923076923076872E-2</v>
      </c>
      <c r="R591">
        <v>-7.6923076923076872E-2</v>
      </c>
      <c r="S591">
        <v>4221.0407239819015</v>
      </c>
      <c r="T591">
        <v>-4388.076923076922</v>
      </c>
      <c r="U591">
        <v>-4388.076923076922</v>
      </c>
      <c r="V591">
        <v>10</v>
      </c>
      <c r="W591">
        <v>-5</v>
      </c>
      <c r="X591">
        <v>-4</v>
      </c>
      <c r="Y591">
        <v>-2</v>
      </c>
      <c r="Z591">
        <v>0</v>
      </c>
      <c r="AA591">
        <v>0</v>
      </c>
      <c r="AB591">
        <v>-4</v>
      </c>
      <c r="AC591">
        <v>-2</v>
      </c>
      <c r="AD591">
        <v>2</v>
      </c>
      <c r="AE591">
        <v>0</v>
      </c>
      <c r="AF591">
        <v>-3</v>
      </c>
      <c r="AG591">
        <v>-3</v>
      </c>
      <c r="AH591">
        <v>-3</v>
      </c>
      <c r="AI591">
        <v>0</v>
      </c>
    </row>
    <row r="592" spans="1:35" x14ac:dyDescent="0.35">
      <c r="A592" t="s">
        <v>208</v>
      </c>
      <c r="B592" t="s">
        <v>67</v>
      </c>
      <c r="C592">
        <v>3002</v>
      </c>
      <c r="D592">
        <v>-1</v>
      </c>
      <c r="E592">
        <v>5</v>
      </c>
      <c r="F592">
        <v>-1</v>
      </c>
      <c r="G592">
        <v>0</v>
      </c>
      <c r="H592">
        <v>0</v>
      </c>
      <c r="I592">
        <v>0</v>
      </c>
      <c r="J592">
        <v>-195</v>
      </c>
      <c r="K592">
        <v>975</v>
      </c>
      <c r="L592">
        <v>-180</v>
      </c>
      <c r="M592">
        <v>0</v>
      </c>
      <c r="N592">
        <v>0</v>
      </c>
      <c r="O592">
        <v>0</v>
      </c>
      <c r="P592">
        <v>0.65384615384615385</v>
      </c>
      <c r="Q592">
        <v>9.6153846153846145E-2</v>
      </c>
      <c r="R592">
        <v>-7.6923076923076872E-2</v>
      </c>
      <c r="S592">
        <v>9444.8076923076933</v>
      </c>
      <c r="T592">
        <v>1838.9423076923067</v>
      </c>
      <c r="U592">
        <v>-511.15384615384573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5</v>
      </c>
      <c r="AC592">
        <v>1</v>
      </c>
      <c r="AD592">
        <v>1</v>
      </c>
      <c r="AE592">
        <v>0</v>
      </c>
      <c r="AF592">
        <v>1</v>
      </c>
      <c r="AG592">
        <v>0</v>
      </c>
      <c r="AH592">
        <v>1</v>
      </c>
      <c r="AI592">
        <v>0</v>
      </c>
    </row>
    <row r="593" spans="1:35" x14ac:dyDescent="0.35">
      <c r="A593" t="s">
        <v>209</v>
      </c>
      <c r="B593" t="s">
        <v>64</v>
      </c>
      <c r="C593">
        <v>3015</v>
      </c>
      <c r="D593">
        <v>-11</v>
      </c>
      <c r="E593">
        <v>-20</v>
      </c>
      <c r="F593">
        <v>-19</v>
      </c>
      <c r="G593">
        <v>0</v>
      </c>
      <c r="H593">
        <v>0</v>
      </c>
      <c r="I593">
        <v>0</v>
      </c>
      <c r="J593">
        <v>-2145</v>
      </c>
      <c r="K593">
        <v>-3900</v>
      </c>
      <c r="L593">
        <v>-3420</v>
      </c>
      <c r="M593">
        <v>0</v>
      </c>
      <c r="N593">
        <v>0</v>
      </c>
      <c r="O593">
        <v>0</v>
      </c>
      <c r="P593">
        <v>0</v>
      </c>
      <c r="Q593">
        <v>0.64</v>
      </c>
      <c r="R593">
        <v>0.24387096774193551</v>
      </c>
      <c r="S593">
        <v>0</v>
      </c>
      <c r="T593">
        <v>8880</v>
      </c>
      <c r="U593">
        <v>-1501.4516129032254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-3</v>
      </c>
      <c r="AG593">
        <v>0</v>
      </c>
      <c r="AH593">
        <v>-1</v>
      </c>
      <c r="AI593">
        <v>0</v>
      </c>
    </row>
    <row r="594" spans="1:35" x14ac:dyDescent="0.35">
      <c r="A594" t="s">
        <v>210</v>
      </c>
      <c r="B594" t="s">
        <v>67</v>
      </c>
      <c r="C594">
        <v>3302</v>
      </c>
      <c r="D594">
        <v>-7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-1365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-8.0701754385964913E-2</v>
      </c>
      <c r="Q594">
        <v>-8.24561403508772E-2</v>
      </c>
      <c r="R594">
        <v>-1.7543859649122806E-2</v>
      </c>
      <c r="S594">
        <v>-1930</v>
      </c>
      <c r="T594">
        <v>-2150</v>
      </c>
      <c r="U594">
        <v>-835</v>
      </c>
      <c r="V594">
        <v>-1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-4</v>
      </c>
      <c r="AC594">
        <v>-1</v>
      </c>
      <c r="AD594">
        <v>-1</v>
      </c>
      <c r="AE594">
        <v>0</v>
      </c>
      <c r="AF594">
        <v>14</v>
      </c>
      <c r="AG594">
        <v>14</v>
      </c>
      <c r="AH594">
        <v>4</v>
      </c>
      <c r="AI594">
        <v>0</v>
      </c>
    </row>
    <row r="595" spans="1:35" x14ac:dyDescent="0.35">
      <c r="A595" t="s">
        <v>211</v>
      </c>
      <c r="B595" t="s">
        <v>64</v>
      </c>
      <c r="C595">
        <v>3303</v>
      </c>
      <c r="D595">
        <v>-13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-2535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-8.3333333333333329E-2</v>
      </c>
      <c r="R595">
        <v>-0.75</v>
      </c>
      <c r="S595">
        <v>0</v>
      </c>
      <c r="T595">
        <v>-211.25</v>
      </c>
      <c r="U595">
        <v>-1901.25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-10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</row>
    <row r="596" spans="1:35" x14ac:dyDescent="0.35">
      <c r="A596" t="s">
        <v>213</v>
      </c>
      <c r="B596" t="s">
        <v>64</v>
      </c>
      <c r="C596">
        <v>3306</v>
      </c>
      <c r="D596">
        <v>4</v>
      </c>
      <c r="E596">
        <v>-1</v>
      </c>
      <c r="F596">
        <v>-2</v>
      </c>
      <c r="G596">
        <v>0</v>
      </c>
      <c r="H596">
        <v>0</v>
      </c>
      <c r="I596">
        <v>0</v>
      </c>
      <c r="J596">
        <v>780</v>
      </c>
      <c r="K596">
        <v>-195</v>
      </c>
      <c r="L596">
        <v>-360</v>
      </c>
      <c r="M596">
        <v>0</v>
      </c>
      <c r="N596">
        <v>0</v>
      </c>
      <c r="O596">
        <v>0</v>
      </c>
      <c r="P596">
        <v>2.8169014084507043E-2</v>
      </c>
      <c r="Q596">
        <v>-1.7984832069339114E-2</v>
      </c>
      <c r="R596">
        <v>0.39501625135427954</v>
      </c>
      <c r="S596">
        <v>1129.4366197183099</v>
      </c>
      <c r="T596">
        <v>-710.7172264355363</v>
      </c>
      <c r="U596">
        <v>15948.945828819065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-6</v>
      </c>
      <c r="AC596">
        <v>-5</v>
      </c>
      <c r="AD596">
        <v>2</v>
      </c>
      <c r="AE596">
        <v>0</v>
      </c>
      <c r="AF596">
        <v>0</v>
      </c>
      <c r="AG596">
        <v>0</v>
      </c>
      <c r="AH596">
        <v>0</v>
      </c>
      <c r="AI596">
        <v>0</v>
      </c>
    </row>
    <row r="597" spans="1:35" x14ac:dyDescent="0.35">
      <c r="A597" t="s">
        <v>214</v>
      </c>
      <c r="B597" t="s">
        <v>67</v>
      </c>
      <c r="C597">
        <v>3310</v>
      </c>
      <c r="D597">
        <v>-13</v>
      </c>
      <c r="E597">
        <v>0</v>
      </c>
      <c r="F597">
        <v>-2</v>
      </c>
      <c r="G597">
        <v>0</v>
      </c>
      <c r="H597">
        <v>0</v>
      </c>
      <c r="I597">
        <v>0</v>
      </c>
      <c r="J597">
        <v>-2535</v>
      </c>
      <c r="K597">
        <v>0</v>
      </c>
      <c r="L597">
        <v>-360</v>
      </c>
      <c r="M597">
        <v>0</v>
      </c>
      <c r="N597">
        <v>0</v>
      </c>
      <c r="O597">
        <v>0</v>
      </c>
      <c r="P597">
        <v>0.18475073313782991</v>
      </c>
      <c r="Q597">
        <v>-5.8651026392961936E-2</v>
      </c>
      <c r="R597">
        <v>-5.8651026392961936E-2</v>
      </c>
      <c r="S597">
        <v>1319.736070381231</v>
      </c>
      <c r="T597">
        <v>-3635.6304985337247</v>
      </c>
      <c r="U597">
        <v>-3635.6304985337247</v>
      </c>
      <c r="V597">
        <v>-2</v>
      </c>
      <c r="W597">
        <v>-2</v>
      </c>
      <c r="X597">
        <v>-2</v>
      </c>
      <c r="Y597">
        <v>0</v>
      </c>
      <c r="Z597">
        <v>0</v>
      </c>
      <c r="AA597">
        <v>0</v>
      </c>
      <c r="AB597">
        <v>-5</v>
      </c>
      <c r="AC597">
        <v>-13</v>
      </c>
      <c r="AD597">
        <v>-4</v>
      </c>
      <c r="AE597">
        <v>0</v>
      </c>
      <c r="AF597">
        <v>-5</v>
      </c>
      <c r="AG597">
        <v>-4</v>
      </c>
      <c r="AH597">
        <v>-1</v>
      </c>
      <c r="AI597">
        <v>0</v>
      </c>
    </row>
    <row r="598" spans="1:35" x14ac:dyDescent="0.35">
      <c r="A598" t="s">
        <v>215</v>
      </c>
      <c r="B598" t="s">
        <v>64</v>
      </c>
      <c r="C598">
        <v>3311</v>
      </c>
      <c r="D598">
        <v>-5</v>
      </c>
      <c r="E598">
        <v>10</v>
      </c>
      <c r="F598">
        <v>10</v>
      </c>
      <c r="G598">
        <v>0</v>
      </c>
      <c r="H598">
        <v>0</v>
      </c>
      <c r="I598">
        <v>0</v>
      </c>
      <c r="J598">
        <v>-975</v>
      </c>
      <c r="K598">
        <v>1950</v>
      </c>
      <c r="L598">
        <v>1800</v>
      </c>
      <c r="M598">
        <v>0</v>
      </c>
      <c r="N598">
        <v>0</v>
      </c>
      <c r="O598">
        <v>0</v>
      </c>
      <c r="P598">
        <v>0.30657894736842101</v>
      </c>
      <c r="Q598">
        <v>0.13947368421052631</v>
      </c>
      <c r="R598">
        <v>3.9473684210526327E-2</v>
      </c>
      <c r="S598">
        <v>7542.375</v>
      </c>
      <c r="T598">
        <v>4824.75</v>
      </c>
      <c r="U598">
        <v>2936.25</v>
      </c>
      <c r="V598">
        <v>-13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-12</v>
      </c>
      <c r="AC598">
        <v>7</v>
      </c>
      <c r="AD598">
        <v>-12</v>
      </c>
      <c r="AE598">
        <v>0</v>
      </c>
      <c r="AF598">
        <v>5</v>
      </c>
      <c r="AG598">
        <v>1.8000000000000007</v>
      </c>
      <c r="AH598">
        <v>0.59999999999999964</v>
      </c>
      <c r="AI598">
        <v>0</v>
      </c>
    </row>
    <row r="599" spans="1:35" x14ac:dyDescent="0.35">
      <c r="A599" t="s">
        <v>216</v>
      </c>
      <c r="B599" t="s">
        <v>64</v>
      </c>
      <c r="C599">
        <v>3314</v>
      </c>
      <c r="D599">
        <v>-1</v>
      </c>
      <c r="E599">
        <v>0</v>
      </c>
      <c r="F599">
        <v>-1</v>
      </c>
      <c r="G599">
        <v>0</v>
      </c>
      <c r="H599">
        <v>0</v>
      </c>
      <c r="I599">
        <v>0</v>
      </c>
      <c r="J599">
        <v>-195</v>
      </c>
      <c r="K599">
        <v>0</v>
      </c>
      <c r="L599">
        <v>-180</v>
      </c>
      <c r="M599">
        <v>0</v>
      </c>
      <c r="N599">
        <v>0</v>
      </c>
      <c r="O599">
        <v>0</v>
      </c>
      <c r="P599">
        <v>7.6923076923076927E-2</v>
      </c>
      <c r="Q599">
        <v>-3.8461538461538436E-2</v>
      </c>
      <c r="R599">
        <v>3.8461538461538436E-2</v>
      </c>
      <c r="S599">
        <v>966.92307692307713</v>
      </c>
      <c r="T599">
        <v>-771.92307692307713</v>
      </c>
      <c r="U599">
        <v>310.38461538461524</v>
      </c>
      <c r="V599">
        <v>-11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-9</v>
      </c>
      <c r="AC599">
        <v>5</v>
      </c>
      <c r="AD599">
        <v>-11</v>
      </c>
      <c r="AE599">
        <v>0</v>
      </c>
      <c r="AF599">
        <v>0.86666666666666647</v>
      </c>
      <c r="AG599">
        <v>-0.80000000000000027</v>
      </c>
      <c r="AH599">
        <v>-0.80000000000000027</v>
      </c>
      <c r="AI599">
        <v>0</v>
      </c>
    </row>
    <row r="600" spans="1:35" x14ac:dyDescent="0.35">
      <c r="A600" t="s">
        <v>217</v>
      </c>
      <c r="B600" t="s">
        <v>67</v>
      </c>
      <c r="C600">
        <v>3317</v>
      </c>
      <c r="D600">
        <v>-27</v>
      </c>
      <c r="E600">
        <v>-6</v>
      </c>
      <c r="F600">
        <v>3</v>
      </c>
      <c r="G600">
        <v>0</v>
      </c>
      <c r="H600">
        <v>0</v>
      </c>
      <c r="I600">
        <v>0</v>
      </c>
      <c r="J600">
        <v>-5265</v>
      </c>
      <c r="K600">
        <v>-1170</v>
      </c>
      <c r="L600">
        <v>540</v>
      </c>
      <c r="M600">
        <v>0</v>
      </c>
      <c r="N600">
        <v>0</v>
      </c>
      <c r="O600">
        <v>0</v>
      </c>
      <c r="P600">
        <v>0</v>
      </c>
      <c r="Q600">
        <v>-6.25E-2</v>
      </c>
      <c r="R600">
        <v>-2.9166666666666674E-2</v>
      </c>
      <c r="S600">
        <v>0</v>
      </c>
      <c r="T600">
        <v>-1291.875</v>
      </c>
      <c r="U600">
        <v>-4729.375</v>
      </c>
      <c r="V600">
        <v>-2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-12</v>
      </c>
      <c r="AC600">
        <v>-7</v>
      </c>
      <c r="AD600">
        <v>-7</v>
      </c>
      <c r="AE600">
        <v>0</v>
      </c>
      <c r="AF600">
        <v>-1</v>
      </c>
      <c r="AG600">
        <v>-2</v>
      </c>
      <c r="AH600">
        <v>0</v>
      </c>
      <c r="AI600">
        <v>0</v>
      </c>
    </row>
    <row r="601" spans="1:35" x14ac:dyDescent="0.35">
      <c r="A601" t="s">
        <v>218</v>
      </c>
      <c r="B601" t="s">
        <v>67</v>
      </c>
      <c r="C601">
        <v>3319</v>
      </c>
      <c r="D601">
        <v>-1</v>
      </c>
      <c r="E601">
        <v>2</v>
      </c>
      <c r="F601">
        <v>3</v>
      </c>
      <c r="G601">
        <v>0</v>
      </c>
      <c r="H601">
        <v>0</v>
      </c>
      <c r="I601">
        <v>0</v>
      </c>
      <c r="J601">
        <v>-195</v>
      </c>
      <c r="K601">
        <v>390</v>
      </c>
      <c r="L601">
        <v>540</v>
      </c>
      <c r="M601">
        <v>0</v>
      </c>
      <c r="N601">
        <v>0</v>
      </c>
      <c r="O601">
        <v>0</v>
      </c>
      <c r="P601">
        <v>0</v>
      </c>
      <c r="Q601">
        <v>-6.3636363636363713E-2</v>
      </c>
      <c r="R601">
        <v>-8.787878787878789E-2</v>
      </c>
      <c r="S601">
        <v>245</v>
      </c>
      <c r="T601">
        <v>-575.9090909090919</v>
      </c>
      <c r="U601">
        <v>-923.63636363636397</v>
      </c>
      <c r="V601">
        <v>-1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-2</v>
      </c>
      <c r="AD601">
        <v>-6</v>
      </c>
      <c r="AE601">
        <v>0</v>
      </c>
      <c r="AF601">
        <v>4</v>
      </c>
      <c r="AG601">
        <v>9</v>
      </c>
      <c r="AH601">
        <v>6</v>
      </c>
      <c r="AI601">
        <v>0</v>
      </c>
    </row>
    <row r="602" spans="1:35" x14ac:dyDescent="0.35">
      <c r="A602" t="s">
        <v>219</v>
      </c>
      <c r="B602" t="s">
        <v>67</v>
      </c>
      <c r="C602">
        <v>3322</v>
      </c>
      <c r="D602">
        <v>-6</v>
      </c>
      <c r="E602">
        <v>-1</v>
      </c>
      <c r="F602">
        <v>-4</v>
      </c>
      <c r="G602">
        <v>0</v>
      </c>
      <c r="H602">
        <v>0</v>
      </c>
      <c r="I602">
        <v>0</v>
      </c>
      <c r="J602">
        <v>-1170</v>
      </c>
      <c r="K602">
        <v>-195</v>
      </c>
      <c r="L602">
        <v>-720</v>
      </c>
      <c r="M602">
        <v>0</v>
      </c>
      <c r="N602">
        <v>0</v>
      </c>
      <c r="O602">
        <v>0</v>
      </c>
      <c r="P602">
        <v>6.5656565656565649E-2</v>
      </c>
      <c r="Q602">
        <v>-1.5151515151515166E-2</v>
      </c>
      <c r="R602">
        <v>-0.10606060606060605</v>
      </c>
      <c r="S602">
        <v>603.48484848484827</v>
      </c>
      <c r="T602">
        <v>-540.22727272727298</v>
      </c>
      <c r="U602">
        <v>-1696.590909090909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1</v>
      </c>
      <c r="AD602">
        <v>0</v>
      </c>
      <c r="AE602">
        <v>0</v>
      </c>
      <c r="AF602">
        <v>-3</v>
      </c>
      <c r="AG602">
        <v>-1</v>
      </c>
      <c r="AH602">
        <v>-2</v>
      </c>
      <c r="AI602">
        <v>0</v>
      </c>
    </row>
    <row r="603" spans="1:35" x14ac:dyDescent="0.35">
      <c r="A603" t="s">
        <v>220</v>
      </c>
      <c r="B603" t="s">
        <v>67</v>
      </c>
      <c r="C603">
        <v>3323</v>
      </c>
      <c r="D603">
        <v>2</v>
      </c>
      <c r="E603">
        <v>-6</v>
      </c>
      <c r="F603">
        <v>-4</v>
      </c>
      <c r="G603">
        <v>0</v>
      </c>
      <c r="H603">
        <v>0</v>
      </c>
      <c r="I603">
        <v>0</v>
      </c>
      <c r="J603">
        <v>390</v>
      </c>
      <c r="K603">
        <v>-1170</v>
      </c>
      <c r="L603">
        <v>-720</v>
      </c>
      <c r="M603">
        <v>0</v>
      </c>
      <c r="N603">
        <v>0</v>
      </c>
      <c r="O603">
        <v>0</v>
      </c>
      <c r="P603">
        <v>-0.13157894736842102</v>
      </c>
      <c r="Q603">
        <v>3.5087719298245612E-2</v>
      </c>
      <c r="R603">
        <v>-1.1695906432748537E-2</v>
      </c>
      <c r="S603">
        <v>-2396.0526315789466</v>
      </c>
      <c r="T603">
        <v>-561.0526315789466</v>
      </c>
      <c r="U603">
        <v>-1312.9824561403511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-6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</row>
    <row r="604" spans="1:35" x14ac:dyDescent="0.35">
      <c r="A604" t="s">
        <v>221</v>
      </c>
      <c r="B604" t="s">
        <v>67</v>
      </c>
      <c r="C604">
        <v>3325</v>
      </c>
      <c r="D604">
        <v>8</v>
      </c>
      <c r="E604">
        <v>4</v>
      </c>
      <c r="F604">
        <v>8</v>
      </c>
      <c r="G604">
        <v>0</v>
      </c>
      <c r="H604">
        <v>0</v>
      </c>
      <c r="I604">
        <v>0</v>
      </c>
      <c r="J604">
        <v>1560</v>
      </c>
      <c r="K604">
        <v>780</v>
      </c>
      <c r="L604">
        <v>1440</v>
      </c>
      <c r="M604">
        <v>0</v>
      </c>
      <c r="N604">
        <v>0</v>
      </c>
      <c r="O604">
        <v>0</v>
      </c>
      <c r="P604">
        <v>-3.125E-2</v>
      </c>
      <c r="Q604">
        <v>-6.4338235294117641E-2</v>
      </c>
      <c r="R604">
        <v>0.20220588235294112</v>
      </c>
      <c r="S604">
        <v>-616.40625</v>
      </c>
      <c r="T604">
        <v>-1157.8952205882351</v>
      </c>
      <c r="U604">
        <v>6879.0992647058811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-2</v>
      </c>
      <c r="AC604">
        <v>-1</v>
      </c>
      <c r="AD604">
        <v>-3</v>
      </c>
      <c r="AE604">
        <v>0</v>
      </c>
      <c r="AF604">
        <v>3</v>
      </c>
      <c r="AG604">
        <v>3</v>
      </c>
      <c r="AH604">
        <v>3</v>
      </c>
      <c r="AI604">
        <v>0</v>
      </c>
    </row>
    <row r="605" spans="1:35" x14ac:dyDescent="0.35">
      <c r="A605" t="s">
        <v>222</v>
      </c>
      <c r="B605" t="s">
        <v>67</v>
      </c>
      <c r="C605">
        <v>3328</v>
      </c>
      <c r="D605">
        <v>-5</v>
      </c>
      <c r="E605">
        <v>-2</v>
      </c>
      <c r="F605">
        <v>-4</v>
      </c>
      <c r="G605">
        <v>0</v>
      </c>
      <c r="H605">
        <v>0</v>
      </c>
      <c r="I605">
        <v>0</v>
      </c>
      <c r="J605">
        <v>-975</v>
      </c>
      <c r="K605">
        <v>-390</v>
      </c>
      <c r="L605">
        <v>-720</v>
      </c>
      <c r="M605">
        <v>0</v>
      </c>
      <c r="N605">
        <v>0</v>
      </c>
      <c r="O605">
        <v>0</v>
      </c>
      <c r="P605">
        <v>-9.5238095238095455E-3</v>
      </c>
      <c r="Q605">
        <v>-0.16190476190476194</v>
      </c>
      <c r="R605">
        <v>-0.16380952380952385</v>
      </c>
      <c r="S605">
        <v>-531</v>
      </c>
      <c r="T605">
        <v>-2772</v>
      </c>
      <c r="U605">
        <v>-3295.2000000000007</v>
      </c>
      <c r="V605">
        <v>3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3</v>
      </c>
      <c r="AC605">
        <v>0</v>
      </c>
      <c r="AD605">
        <v>3</v>
      </c>
      <c r="AE605">
        <v>0</v>
      </c>
      <c r="AF605">
        <v>0</v>
      </c>
      <c r="AG605">
        <v>0</v>
      </c>
      <c r="AH605">
        <v>0</v>
      </c>
      <c r="AI605">
        <v>0</v>
      </c>
    </row>
    <row r="606" spans="1:35" x14ac:dyDescent="0.35">
      <c r="A606" t="s">
        <v>223</v>
      </c>
      <c r="B606" t="s">
        <v>67</v>
      </c>
      <c r="C606">
        <v>3329</v>
      </c>
      <c r="D606">
        <v>-9</v>
      </c>
      <c r="E606">
        <v>-8</v>
      </c>
      <c r="F606">
        <v>-5</v>
      </c>
      <c r="G606">
        <v>0</v>
      </c>
      <c r="H606">
        <v>0</v>
      </c>
      <c r="I606">
        <v>0</v>
      </c>
      <c r="J606">
        <v>-1755</v>
      </c>
      <c r="K606">
        <v>-1560</v>
      </c>
      <c r="L606">
        <v>-900</v>
      </c>
      <c r="M606">
        <v>0</v>
      </c>
      <c r="N606">
        <v>0</v>
      </c>
      <c r="O606">
        <v>0</v>
      </c>
      <c r="P606">
        <v>-2.2222222222222223E-2</v>
      </c>
      <c r="Q606">
        <v>-0.20317460317460315</v>
      </c>
      <c r="R606">
        <v>-5.3968253968253999E-2</v>
      </c>
      <c r="S606">
        <v>-553.66666666666674</v>
      </c>
      <c r="T606">
        <v>-5423.3809523809523</v>
      </c>
      <c r="U606">
        <v>-4114.4761904761926</v>
      </c>
      <c r="V606">
        <v>-5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-2</v>
      </c>
      <c r="AC606">
        <v>-3</v>
      </c>
      <c r="AD606">
        <v>-1</v>
      </c>
      <c r="AE606">
        <v>0</v>
      </c>
      <c r="AF606">
        <v>7</v>
      </c>
      <c r="AG606">
        <v>4</v>
      </c>
      <c r="AH606">
        <v>7</v>
      </c>
      <c r="AI606">
        <v>0</v>
      </c>
    </row>
    <row r="607" spans="1:35" x14ac:dyDescent="0.35">
      <c r="A607" t="s">
        <v>224</v>
      </c>
      <c r="B607" t="s">
        <v>64</v>
      </c>
      <c r="C607">
        <v>3330</v>
      </c>
      <c r="D607">
        <v>-2</v>
      </c>
      <c r="E607">
        <v>-2</v>
      </c>
      <c r="F607">
        <v>-4</v>
      </c>
      <c r="G607">
        <v>0</v>
      </c>
      <c r="H607">
        <v>0</v>
      </c>
      <c r="I607">
        <v>0</v>
      </c>
      <c r="J607">
        <v>-390</v>
      </c>
      <c r="K607">
        <v>-390</v>
      </c>
      <c r="L607">
        <v>-720</v>
      </c>
      <c r="M607">
        <v>0</v>
      </c>
      <c r="N607">
        <v>0</v>
      </c>
      <c r="O607">
        <v>0</v>
      </c>
      <c r="P607">
        <v>0.1764705882352941</v>
      </c>
      <c r="Q607">
        <v>5.8823529411764719E-2</v>
      </c>
      <c r="R607">
        <v>-8.8235294117647078E-2</v>
      </c>
      <c r="S607">
        <v>3022.9411764705883</v>
      </c>
      <c r="T607">
        <v>390</v>
      </c>
      <c r="U607">
        <v>-2812.9411764705892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-2</v>
      </c>
      <c r="AD607">
        <v>-6</v>
      </c>
      <c r="AE607">
        <v>0</v>
      </c>
      <c r="AF607">
        <v>6</v>
      </c>
      <c r="AG607">
        <v>4</v>
      </c>
      <c r="AH607">
        <v>2</v>
      </c>
      <c r="AI607">
        <v>0</v>
      </c>
    </row>
    <row r="608" spans="1:35" x14ac:dyDescent="0.35">
      <c r="A608" t="s">
        <v>225</v>
      </c>
      <c r="B608" t="s">
        <v>67</v>
      </c>
      <c r="C608">
        <v>3331</v>
      </c>
      <c r="D608">
        <v>-9</v>
      </c>
      <c r="E608">
        <v>0</v>
      </c>
      <c r="F608">
        <v>-3</v>
      </c>
      <c r="G608">
        <v>0</v>
      </c>
      <c r="H608">
        <v>0</v>
      </c>
      <c r="I608">
        <v>0</v>
      </c>
      <c r="J608">
        <v>-1755</v>
      </c>
      <c r="K608">
        <v>0</v>
      </c>
      <c r="L608">
        <v>-540</v>
      </c>
      <c r="M608">
        <v>0</v>
      </c>
      <c r="N608">
        <v>0</v>
      </c>
      <c r="O608">
        <v>0</v>
      </c>
      <c r="P608">
        <v>0.18686868686868691</v>
      </c>
      <c r="Q608">
        <v>4.5454545454545414E-2</v>
      </c>
      <c r="R608">
        <v>8.0808080808080773E-2</v>
      </c>
      <c r="S608">
        <v>2043.5606060606065</v>
      </c>
      <c r="T608">
        <v>-526.36363636363694</v>
      </c>
      <c r="U608">
        <v>-170.7575757575778</v>
      </c>
      <c r="V608">
        <v>3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-1</v>
      </c>
      <c r="AC608">
        <v>4</v>
      </c>
      <c r="AD608">
        <v>-1</v>
      </c>
      <c r="AE608">
        <v>0</v>
      </c>
      <c r="AF608">
        <v>-3</v>
      </c>
      <c r="AG608">
        <v>8</v>
      </c>
      <c r="AH608">
        <v>8</v>
      </c>
      <c r="AI608">
        <v>0</v>
      </c>
    </row>
    <row r="609" spans="1:35" x14ac:dyDescent="0.35">
      <c r="A609" t="s">
        <v>226</v>
      </c>
      <c r="B609" t="s">
        <v>67</v>
      </c>
      <c r="C609">
        <v>3347</v>
      </c>
      <c r="D609">
        <v>-6</v>
      </c>
      <c r="E609">
        <v>-9</v>
      </c>
      <c r="F609">
        <v>-7</v>
      </c>
      <c r="G609">
        <v>0</v>
      </c>
      <c r="H609">
        <v>0</v>
      </c>
      <c r="I609">
        <v>0</v>
      </c>
      <c r="J609">
        <v>-1170</v>
      </c>
      <c r="K609">
        <v>-1755</v>
      </c>
      <c r="L609">
        <v>-1260</v>
      </c>
      <c r="M609">
        <v>0</v>
      </c>
      <c r="N609">
        <v>0</v>
      </c>
      <c r="O609">
        <v>0</v>
      </c>
      <c r="P609">
        <v>-0.22368421052631576</v>
      </c>
      <c r="Q609">
        <v>7.6754385964912353E-2</v>
      </c>
      <c r="R609">
        <v>-0.11403508771929816</v>
      </c>
      <c r="S609">
        <v>-5377.894736842105</v>
      </c>
      <c r="T609">
        <v>-1478.0263157894733</v>
      </c>
      <c r="U609">
        <v>-5695.78947368421</v>
      </c>
      <c r="V609">
        <v>4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-16</v>
      </c>
      <c r="AC609">
        <v>-31</v>
      </c>
      <c r="AD609">
        <v>-8</v>
      </c>
      <c r="AE609">
        <v>0</v>
      </c>
      <c r="AF609">
        <v>-6</v>
      </c>
      <c r="AG609">
        <v>1</v>
      </c>
      <c r="AH609">
        <v>0</v>
      </c>
      <c r="AI609">
        <v>0</v>
      </c>
    </row>
    <row r="610" spans="1:35" x14ac:dyDescent="0.35">
      <c r="A610" t="s">
        <v>227</v>
      </c>
      <c r="B610" t="s">
        <v>67</v>
      </c>
      <c r="C610">
        <v>2187</v>
      </c>
      <c r="D610">
        <v>-11</v>
      </c>
      <c r="E610">
        <v>-10</v>
      </c>
      <c r="F610">
        <v>-5</v>
      </c>
      <c r="G610">
        <v>0</v>
      </c>
      <c r="H610">
        <v>0</v>
      </c>
      <c r="I610">
        <v>0</v>
      </c>
      <c r="J610">
        <v>-2145</v>
      </c>
      <c r="K610">
        <v>-1950</v>
      </c>
      <c r="L610">
        <v>-900</v>
      </c>
      <c r="M610">
        <v>0</v>
      </c>
      <c r="N610">
        <v>0</v>
      </c>
      <c r="O610">
        <v>0</v>
      </c>
      <c r="P610">
        <v>-4.8611111111111105E-2</v>
      </c>
      <c r="Q610">
        <v>-4.8611111111111105E-2</v>
      </c>
      <c r="R610">
        <v>0.16666666666666669</v>
      </c>
      <c r="S610">
        <v>-1125.9375</v>
      </c>
      <c r="T610">
        <v>-1125.9375</v>
      </c>
      <c r="U610">
        <v>292.5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-4</v>
      </c>
      <c r="AD610">
        <v>0</v>
      </c>
      <c r="AE610">
        <v>0</v>
      </c>
      <c r="AF610">
        <v>-2</v>
      </c>
      <c r="AG610">
        <v>-3</v>
      </c>
      <c r="AH610">
        <v>0</v>
      </c>
      <c r="AI610">
        <v>0</v>
      </c>
    </row>
    <row r="611" spans="1:35" x14ac:dyDescent="0.35">
      <c r="A611" t="s">
        <v>228</v>
      </c>
      <c r="B611" t="s">
        <v>67</v>
      </c>
      <c r="C611">
        <v>3351</v>
      </c>
      <c r="D611">
        <v>4</v>
      </c>
      <c r="E611">
        <v>2</v>
      </c>
      <c r="F611">
        <v>1</v>
      </c>
      <c r="G611">
        <v>0</v>
      </c>
      <c r="H611">
        <v>0</v>
      </c>
      <c r="I611">
        <v>0</v>
      </c>
      <c r="J611">
        <v>780</v>
      </c>
      <c r="K611">
        <v>390</v>
      </c>
      <c r="L611">
        <v>180</v>
      </c>
      <c r="M611">
        <v>0</v>
      </c>
      <c r="N611">
        <v>0</v>
      </c>
      <c r="O611">
        <v>0</v>
      </c>
      <c r="P611">
        <v>-0.39366515837104071</v>
      </c>
      <c r="Q611">
        <v>-0.34162895927601805</v>
      </c>
      <c r="R611">
        <v>-0.19230769230769229</v>
      </c>
      <c r="S611">
        <v>-5198.8235294117649</v>
      </c>
      <c r="T611">
        <v>-4030.5882352941171</v>
      </c>
      <c r="U611">
        <v>-1500</v>
      </c>
      <c r="V611">
        <v>5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5</v>
      </c>
      <c r="AC611">
        <v>-7</v>
      </c>
      <c r="AD611">
        <v>5</v>
      </c>
      <c r="AE611">
        <v>0</v>
      </c>
      <c r="AF611">
        <v>0</v>
      </c>
      <c r="AG611">
        <v>-2.6666666666666665</v>
      </c>
      <c r="AH611">
        <v>-2.6666666666666665</v>
      </c>
      <c r="AI611">
        <v>0</v>
      </c>
    </row>
    <row r="612" spans="1:35" x14ac:dyDescent="0.35">
      <c r="A612" t="s">
        <v>229</v>
      </c>
      <c r="B612" t="s">
        <v>67</v>
      </c>
      <c r="C612">
        <v>3352</v>
      </c>
      <c r="D612">
        <v>-10</v>
      </c>
      <c r="E612">
        <v>-3</v>
      </c>
      <c r="F612">
        <v>-1</v>
      </c>
      <c r="G612">
        <v>0</v>
      </c>
      <c r="H612">
        <v>0</v>
      </c>
      <c r="I612">
        <v>0</v>
      </c>
      <c r="J612">
        <v>-1950</v>
      </c>
      <c r="K612">
        <v>-585</v>
      </c>
      <c r="L612">
        <v>-180</v>
      </c>
      <c r="M612">
        <v>0</v>
      </c>
      <c r="N612">
        <v>0</v>
      </c>
      <c r="O612">
        <v>0</v>
      </c>
      <c r="P612">
        <v>0</v>
      </c>
      <c r="Q612">
        <v>0.1310344827586207</v>
      </c>
      <c r="R612">
        <v>0.10517241379310344</v>
      </c>
      <c r="S612">
        <v>0</v>
      </c>
      <c r="T612">
        <v>1453.9655172413793</v>
      </c>
      <c r="U612">
        <v>381.07758620689583</v>
      </c>
      <c r="V612">
        <v>-1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-2</v>
      </c>
      <c r="AC612">
        <v>5</v>
      </c>
      <c r="AD612">
        <v>-1</v>
      </c>
      <c r="AE612">
        <v>0</v>
      </c>
      <c r="AF612">
        <v>1</v>
      </c>
      <c r="AG612">
        <v>2</v>
      </c>
      <c r="AH612">
        <v>-0.33333333333333304</v>
      </c>
      <c r="AI612">
        <v>0</v>
      </c>
    </row>
    <row r="613" spans="1:35" x14ac:dyDescent="0.35">
      <c r="A613" t="s">
        <v>230</v>
      </c>
      <c r="B613" t="s">
        <v>67</v>
      </c>
      <c r="C613">
        <v>3359</v>
      </c>
      <c r="D613">
        <v>-10</v>
      </c>
      <c r="E613">
        <v>-1</v>
      </c>
      <c r="F613">
        <v>-7</v>
      </c>
      <c r="G613">
        <v>0</v>
      </c>
      <c r="H613">
        <v>0</v>
      </c>
      <c r="I613">
        <v>0</v>
      </c>
      <c r="J613">
        <v>-1950</v>
      </c>
      <c r="K613">
        <v>-195</v>
      </c>
      <c r="L613">
        <v>-1260</v>
      </c>
      <c r="M613">
        <v>0</v>
      </c>
      <c r="N613">
        <v>0</v>
      </c>
      <c r="O613">
        <v>0</v>
      </c>
      <c r="P613">
        <v>-0.43842364532019706</v>
      </c>
      <c r="Q613">
        <v>-9.8522167487684609E-3</v>
      </c>
      <c r="R613">
        <v>7.7175697865353055E-2</v>
      </c>
      <c r="S613">
        <v>-7549.2118226600978</v>
      </c>
      <c r="T613">
        <v>-2579.9261083743841</v>
      </c>
      <c r="U613">
        <v>-1923.0788177339891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-3</v>
      </c>
      <c r="AC613">
        <v>-5</v>
      </c>
      <c r="AD613">
        <v>-5</v>
      </c>
      <c r="AE613">
        <v>0</v>
      </c>
      <c r="AF613">
        <v>4.5999999999999996</v>
      </c>
      <c r="AG613">
        <v>4.5999999999999996</v>
      </c>
      <c r="AH613">
        <v>4.5999999999999996</v>
      </c>
      <c r="AI613">
        <v>0</v>
      </c>
    </row>
    <row r="614" spans="1:35" x14ac:dyDescent="0.35">
      <c r="A614" t="s">
        <v>231</v>
      </c>
      <c r="B614" t="s">
        <v>67</v>
      </c>
      <c r="C614">
        <v>3361</v>
      </c>
      <c r="D614">
        <v>-2</v>
      </c>
      <c r="E614">
        <v>1</v>
      </c>
      <c r="F614">
        <v>1</v>
      </c>
      <c r="G614">
        <v>0</v>
      </c>
      <c r="H614">
        <v>0</v>
      </c>
      <c r="I614">
        <v>0</v>
      </c>
      <c r="J614">
        <v>-390</v>
      </c>
      <c r="K614">
        <v>195</v>
      </c>
      <c r="L614">
        <v>180</v>
      </c>
      <c r="M614">
        <v>0</v>
      </c>
      <c r="N614">
        <v>0</v>
      </c>
      <c r="O614">
        <v>0</v>
      </c>
      <c r="P614">
        <v>-6.746031746031747E-2</v>
      </c>
      <c r="Q614">
        <v>0.23148148148148145</v>
      </c>
      <c r="R614">
        <v>-0.18915343915343918</v>
      </c>
      <c r="S614">
        <v>-1066.1904761904766</v>
      </c>
      <c r="T614">
        <v>3645.5555555555547</v>
      </c>
      <c r="U614">
        <v>-2995.3968253968269</v>
      </c>
      <c r="V614">
        <v>4</v>
      </c>
      <c r="W614">
        <v>0</v>
      </c>
      <c r="X614">
        <v>-1</v>
      </c>
      <c r="Y614">
        <v>0</v>
      </c>
      <c r="Z614">
        <v>0</v>
      </c>
      <c r="AA614">
        <v>0</v>
      </c>
      <c r="AB614">
        <v>4</v>
      </c>
      <c r="AC614">
        <v>2</v>
      </c>
      <c r="AD614">
        <v>4</v>
      </c>
      <c r="AE614">
        <v>0</v>
      </c>
      <c r="AF614">
        <v>4</v>
      </c>
      <c r="AG614">
        <v>6</v>
      </c>
      <c r="AH614">
        <v>5</v>
      </c>
      <c r="AI614">
        <v>0</v>
      </c>
    </row>
    <row r="615" spans="1:35" x14ac:dyDescent="0.35">
      <c r="A615" t="s">
        <v>232</v>
      </c>
      <c r="B615" t="s">
        <v>67</v>
      </c>
      <c r="C615">
        <v>3363</v>
      </c>
      <c r="D615">
        <v>0</v>
      </c>
      <c r="E615">
        <v>8</v>
      </c>
      <c r="F615">
        <v>6</v>
      </c>
      <c r="G615">
        <v>0</v>
      </c>
      <c r="H615">
        <v>0</v>
      </c>
      <c r="I615">
        <v>0</v>
      </c>
      <c r="J615">
        <v>0</v>
      </c>
      <c r="K615">
        <v>1560</v>
      </c>
      <c r="L615">
        <v>1080</v>
      </c>
      <c r="M615">
        <v>0</v>
      </c>
      <c r="N615">
        <v>0</v>
      </c>
      <c r="O615">
        <v>0</v>
      </c>
      <c r="P615">
        <v>0.1121794871794872</v>
      </c>
      <c r="Q615">
        <v>7.0512820512820526E-2</v>
      </c>
      <c r="R615">
        <v>5.1282051282051322E-2</v>
      </c>
      <c r="S615">
        <v>1730.4326923076924</v>
      </c>
      <c r="T615">
        <v>1238.5576923076924</v>
      </c>
      <c r="U615">
        <v>1620.7692307692314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-1</v>
      </c>
      <c r="AC615">
        <v>5</v>
      </c>
      <c r="AD615">
        <v>-2</v>
      </c>
      <c r="AE615">
        <v>0</v>
      </c>
      <c r="AF615">
        <v>0</v>
      </c>
      <c r="AG615">
        <v>0</v>
      </c>
      <c r="AH615">
        <v>0</v>
      </c>
      <c r="AI615">
        <v>0</v>
      </c>
    </row>
    <row r="616" spans="1:35" x14ac:dyDescent="0.35">
      <c r="A616" t="s">
        <v>233</v>
      </c>
      <c r="B616" t="s">
        <v>64</v>
      </c>
      <c r="C616">
        <v>3366</v>
      </c>
      <c r="D616">
        <v>-2</v>
      </c>
      <c r="E616">
        <v>-6</v>
      </c>
      <c r="F616">
        <v>-5</v>
      </c>
      <c r="G616">
        <v>0</v>
      </c>
      <c r="H616">
        <v>0</v>
      </c>
      <c r="I616">
        <v>0</v>
      </c>
      <c r="J616">
        <v>-390</v>
      </c>
      <c r="K616">
        <v>-1170</v>
      </c>
      <c r="L616">
        <v>-900</v>
      </c>
      <c r="M616">
        <v>0</v>
      </c>
      <c r="N616">
        <v>0</v>
      </c>
      <c r="O616">
        <v>0</v>
      </c>
      <c r="P616">
        <v>-0.32211538461538458</v>
      </c>
      <c r="Q616">
        <v>-0.15384615384615385</v>
      </c>
      <c r="R616">
        <v>-0.15384615384615385</v>
      </c>
      <c r="S616">
        <v>-4871.8990384615381</v>
      </c>
      <c r="T616">
        <v>-3685.3846153846152</v>
      </c>
      <c r="U616">
        <v>-3685.3846153846152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4</v>
      </c>
      <c r="AC616">
        <v>0</v>
      </c>
      <c r="AD616">
        <v>4</v>
      </c>
      <c r="AE616">
        <v>0</v>
      </c>
      <c r="AF616">
        <v>0</v>
      </c>
      <c r="AG616">
        <v>0</v>
      </c>
      <c r="AH616">
        <v>0</v>
      </c>
      <c r="AI616">
        <v>0</v>
      </c>
    </row>
    <row r="617" spans="1:35" x14ac:dyDescent="0.35">
      <c r="A617" t="s">
        <v>234</v>
      </c>
      <c r="B617" t="s">
        <v>67</v>
      </c>
      <c r="C617">
        <v>3367</v>
      </c>
      <c r="D617">
        <v>0</v>
      </c>
      <c r="E617">
        <v>-1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-195</v>
      </c>
      <c r="L617">
        <v>0</v>
      </c>
      <c r="M617">
        <v>0</v>
      </c>
      <c r="N617">
        <v>0</v>
      </c>
      <c r="O617">
        <v>0</v>
      </c>
      <c r="P617">
        <v>0.24</v>
      </c>
      <c r="Q617">
        <v>-0.16000000000000003</v>
      </c>
      <c r="R617">
        <v>-0.15999999999999992</v>
      </c>
      <c r="S617">
        <v>3455.3999999999996</v>
      </c>
      <c r="T617">
        <v>-2472.6000000000004</v>
      </c>
      <c r="U617">
        <v>-2503.7999999999993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3</v>
      </c>
      <c r="AC617">
        <v>1</v>
      </c>
      <c r="AD617">
        <v>0</v>
      </c>
      <c r="AE617">
        <v>0</v>
      </c>
      <c r="AF617">
        <v>1</v>
      </c>
      <c r="AG617">
        <v>0</v>
      </c>
      <c r="AH617">
        <v>2</v>
      </c>
      <c r="AI617">
        <v>0</v>
      </c>
    </row>
    <row r="618" spans="1:35" x14ac:dyDescent="0.35">
      <c r="A618" t="s">
        <v>235</v>
      </c>
      <c r="B618" t="s">
        <v>67</v>
      </c>
      <c r="C618">
        <v>3372</v>
      </c>
      <c r="D618">
        <v>0</v>
      </c>
      <c r="E618">
        <v>-10</v>
      </c>
      <c r="F618">
        <v>-11</v>
      </c>
      <c r="G618">
        <v>0</v>
      </c>
      <c r="H618">
        <v>0</v>
      </c>
      <c r="I618">
        <v>0</v>
      </c>
      <c r="J618">
        <v>0</v>
      </c>
      <c r="K618">
        <v>-1950</v>
      </c>
      <c r="L618">
        <v>-1980</v>
      </c>
      <c r="M618">
        <v>0</v>
      </c>
      <c r="N618">
        <v>0</v>
      </c>
      <c r="O618">
        <v>0</v>
      </c>
      <c r="P618">
        <v>3.4313725490196081E-2</v>
      </c>
      <c r="Q618">
        <v>-1.7156862745098034E-2</v>
      </c>
      <c r="R618">
        <v>9.4362745098039214E-2</v>
      </c>
      <c r="S618">
        <v>682.86764705882342</v>
      </c>
      <c r="T618">
        <v>-1651.4338235294108</v>
      </c>
      <c r="U618">
        <v>-87.113970588237862</v>
      </c>
      <c r="V618">
        <v>-1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3</v>
      </c>
      <c r="AC618">
        <v>15</v>
      </c>
      <c r="AD618">
        <v>0</v>
      </c>
      <c r="AE618">
        <v>0</v>
      </c>
      <c r="AF618">
        <v>12</v>
      </c>
      <c r="AG618">
        <v>-6</v>
      </c>
      <c r="AH618">
        <v>-1</v>
      </c>
      <c r="AI618">
        <v>0</v>
      </c>
    </row>
    <row r="619" spans="1:35" x14ac:dyDescent="0.35">
      <c r="A619" t="s">
        <v>236</v>
      </c>
      <c r="B619" t="s">
        <v>67</v>
      </c>
      <c r="C619">
        <v>3377</v>
      </c>
      <c r="D619">
        <v>2</v>
      </c>
      <c r="E619">
        <v>5</v>
      </c>
      <c r="F619">
        <v>4</v>
      </c>
      <c r="G619">
        <v>0</v>
      </c>
      <c r="H619">
        <v>0</v>
      </c>
      <c r="I619">
        <v>0</v>
      </c>
      <c r="J619">
        <v>390</v>
      </c>
      <c r="K619">
        <v>975</v>
      </c>
      <c r="L619">
        <v>720</v>
      </c>
      <c r="M619">
        <v>0</v>
      </c>
      <c r="N619">
        <v>0</v>
      </c>
      <c r="O619">
        <v>0</v>
      </c>
      <c r="P619">
        <v>2.5062656641604009E-3</v>
      </c>
      <c r="Q619">
        <v>0.27819548872180444</v>
      </c>
      <c r="R619">
        <v>0.32581453634085211</v>
      </c>
      <c r="S619">
        <v>1016.1654135338349</v>
      </c>
      <c r="T619">
        <v>4374.3609022556375</v>
      </c>
      <c r="U619">
        <v>4916.5037593984962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4</v>
      </c>
      <c r="AC619">
        <v>-7</v>
      </c>
      <c r="AD619">
        <v>4</v>
      </c>
      <c r="AE619">
        <v>0</v>
      </c>
      <c r="AF619">
        <v>0</v>
      </c>
      <c r="AG619">
        <v>0</v>
      </c>
      <c r="AH619">
        <v>0</v>
      </c>
      <c r="AI619">
        <v>0</v>
      </c>
    </row>
    <row r="620" spans="1:35" x14ac:dyDescent="0.35">
      <c r="A620" t="s">
        <v>237</v>
      </c>
      <c r="B620" t="s">
        <v>67</v>
      </c>
      <c r="C620">
        <v>3386</v>
      </c>
      <c r="D620">
        <v>-4</v>
      </c>
      <c r="E620">
        <v>12</v>
      </c>
      <c r="F620">
        <v>10</v>
      </c>
      <c r="G620">
        <v>0</v>
      </c>
      <c r="H620">
        <v>0</v>
      </c>
      <c r="I620">
        <v>0</v>
      </c>
      <c r="J620">
        <v>-780</v>
      </c>
      <c r="K620">
        <v>2340</v>
      </c>
      <c r="L620">
        <v>1800</v>
      </c>
      <c r="M620">
        <v>0</v>
      </c>
      <c r="N620">
        <v>0</v>
      </c>
      <c r="O620">
        <v>0</v>
      </c>
      <c r="P620">
        <v>1.1721611721611722E-2</v>
      </c>
      <c r="Q620">
        <v>0.2725274725274725</v>
      </c>
      <c r="R620">
        <v>-4.6153846153846101E-2</v>
      </c>
      <c r="S620">
        <v>578.46153846153857</v>
      </c>
      <c r="T620">
        <v>6729.2307692307686</v>
      </c>
      <c r="U620">
        <v>1922.3076923076933</v>
      </c>
      <c r="V620">
        <v>3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-12</v>
      </c>
      <c r="AC620">
        <v>-2</v>
      </c>
      <c r="AD620">
        <v>-2</v>
      </c>
      <c r="AE620">
        <v>0</v>
      </c>
      <c r="AF620">
        <v>7</v>
      </c>
      <c r="AG620">
        <v>3</v>
      </c>
      <c r="AH620">
        <v>6</v>
      </c>
      <c r="AI620">
        <v>0</v>
      </c>
    </row>
    <row r="621" spans="1:35" x14ac:dyDescent="0.35">
      <c r="A621" t="s">
        <v>238</v>
      </c>
      <c r="B621" t="s">
        <v>67</v>
      </c>
      <c r="C621">
        <v>3406</v>
      </c>
      <c r="D621">
        <v>-3</v>
      </c>
      <c r="E621">
        <v>-2</v>
      </c>
      <c r="F621">
        <v>1</v>
      </c>
      <c r="G621">
        <v>0</v>
      </c>
      <c r="H621">
        <v>0</v>
      </c>
      <c r="I621">
        <v>0</v>
      </c>
      <c r="J621">
        <v>-585</v>
      </c>
      <c r="K621">
        <v>-390</v>
      </c>
      <c r="L621">
        <v>180</v>
      </c>
      <c r="M621">
        <v>0</v>
      </c>
      <c r="N621">
        <v>0</v>
      </c>
      <c r="O621">
        <v>0</v>
      </c>
      <c r="P621">
        <v>0</v>
      </c>
      <c r="Q621">
        <v>0.40454545454545454</v>
      </c>
      <c r="R621">
        <v>1.8181818181818188E-2</v>
      </c>
      <c r="S621">
        <v>0</v>
      </c>
      <c r="T621">
        <v>5027.181818181818</v>
      </c>
      <c r="U621">
        <v>-408.27272727272612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19</v>
      </c>
      <c r="AC621">
        <v>-15</v>
      </c>
      <c r="AD621">
        <v>1</v>
      </c>
      <c r="AE621">
        <v>0</v>
      </c>
      <c r="AF621">
        <v>0</v>
      </c>
      <c r="AG621">
        <v>0</v>
      </c>
      <c r="AH621">
        <v>0</v>
      </c>
      <c r="AI621">
        <v>0</v>
      </c>
    </row>
    <row r="622" spans="1:35" x14ac:dyDescent="0.35">
      <c r="A622" t="s">
        <v>239</v>
      </c>
      <c r="B622" t="s">
        <v>67</v>
      </c>
      <c r="C622">
        <v>3411</v>
      </c>
      <c r="D622">
        <v>-3</v>
      </c>
      <c r="E622">
        <v>7</v>
      </c>
      <c r="F622">
        <v>14</v>
      </c>
      <c r="G622">
        <v>0</v>
      </c>
      <c r="H622">
        <v>0</v>
      </c>
      <c r="I622">
        <v>0</v>
      </c>
      <c r="J622">
        <v>-585</v>
      </c>
      <c r="K622">
        <v>1365</v>
      </c>
      <c r="L622">
        <v>2520</v>
      </c>
      <c r="M622">
        <v>0</v>
      </c>
      <c r="N622">
        <v>0</v>
      </c>
      <c r="O622">
        <v>0</v>
      </c>
      <c r="P622">
        <v>0.106578947368421</v>
      </c>
      <c r="Q622">
        <v>-5.5263157894736792E-2</v>
      </c>
      <c r="R622">
        <v>-8.0263157894736814E-2</v>
      </c>
      <c r="S622">
        <v>4400.7039473684199</v>
      </c>
      <c r="T622">
        <v>1751.4868421052633</v>
      </c>
      <c r="U622">
        <v>1208.1118421052633</v>
      </c>
      <c r="V622">
        <v>14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-1</v>
      </c>
      <c r="AC622">
        <v>1</v>
      </c>
      <c r="AD622">
        <v>3</v>
      </c>
      <c r="AE622">
        <v>0</v>
      </c>
      <c r="AF622">
        <v>5</v>
      </c>
      <c r="AG622">
        <v>5</v>
      </c>
      <c r="AH622">
        <v>7</v>
      </c>
      <c r="AI622">
        <v>0</v>
      </c>
    </row>
    <row r="623" spans="1:35" x14ac:dyDescent="0.35">
      <c r="A623" t="s">
        <v>240</v>
      </c>
      <c r="B623" t="s">
        <v>67</v>
      </c>
      <c r="C623">
        <v>3412</v>
      </c>
      <c r="D623">
        <v>1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195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-0.27683615819209045</v>
      </c>
      <c r="Q623">
        <v>3.8135593220338992E-2</v>
      </c>
      <c r="R623">
        <v>-1.3559322033898313E-2</v>
      </c>
      <c r="S623">
        <v>-9348.8135593220359</v>
      </c>
      <c r="T623">
        <v>1443.0508474576272</v>
      </c>
      <c r="U623">
        <v>-305.08474576271328</v>
      </c>
      <c r="V623">
        <v>3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6</v>
      </c>
      <c r="AC623">
        <v>-35</v>
      </c>
      <c r="AD623">
        <v>3</v>
      </c>
      <c r="AE623">
        <v>0</v>
      </c>
      <c r="AF623">
        <v>0</v>
      </c>
      <c r="AG623">
        <v>0</v>
      </c>
      <c r="AH623">
        <v>0</v>
      </c>
      <c r="AI623">
        <v>0</v>
      </c>
    </row>
    <row r="624" spans="1:35" x14ac:dyDescent="0.35">
      <c r="A624" t="s">
        <v>241</v>
      </c>
      <c r="B624" t="s">
        <v>67</v>
      </c>
      <c r="C624">
        <v>2181</v>
      </c>
      <c r="D624">
        <v>-1</v>
      </c>
      <c r="E624">
        <v>2</v>
      </c>
      <c r="F624">
        <v>3</v>
      </c>
      <c r="G624">
        <v>0</v>
      </c>
      <c r="H624">
        <v>0</v>
      </c>
      <c r="I624">
        <v>0</v>
      </c>
      <c r="J624">
        <v>-195</v>
      </c>
      <c r="K624">
        <v>390</v>
      </c>
      <c r="L624">
        <v>540</v>
      </c>
      <c r="M624">
        <v>0</v>
      </c>
      <c r="N624">
        <v>0</v>
      </c>
      <c r="O624">
        <v>0</v>
      </c>
      <c r="P624">
        <v>-4.7619047619047616E-2</v>
      </c>
      <c r="Q624">
        <v>-3.968253968253968E-2</v>
      </c>
      <c r="R624">
        <v>0.32539682539682546</v>
      </c>
      <c r="S624">
        <v>-471.42857142857139</v>
      </c>
      <c r="T624">
        <v>-352.02380952380952</v>
      </c>
      <c r="U624">
        <v>3670.5952380952385</v>
      </c>
      <c r="V624">
        <v>3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-7</v>
      </c>
      <c r="AC624">
        <v>-3</v>
      </c>
      <c r="AD624">
        <v>-3</v>
      </c>
      <c r="AE624">
        <v>0</v>
      </c>
      <c r="AF624">
        <v>0</v>
      </c>
      <c r="AG624">
        <v>0</v>
      </c>
      <c r="AH624">
        <v>0</v>
      </c>
      <c r="AI624">
        <v>0</v>
      </c>
    </row>
    <row r="625" spans="1:35" x14ac:dyDescent="0.35">
      <c r="A625" t="s">
        <v>242</v>
      </c>
      <c r="B625" t="s">
        <v>67</v>
      </c>
      <c r="C625">
        <v>3428</v>
      </c>
      <c r="D625">
        <v>9</v>
      </c>
      <c r="E625">
        <v>2</v>
      </c>
      <c r="F625">
        <v>1</v>
      </c>
      <c r="G625">
        <v>0</v>
      </c>
      <c r="H625">
        <v>0</v>
      </c>
      <c r="I625">
        <v>0</v>
      </c>
      <c r="J625">
        <v>1755</v>
      </c>
      <c r="K625">
        <v>390</v>
      </c>
      <c r="L625">
        <v>180</v>
      </c>
      <c r="M625">
        <v>0</v>
      </c>
      <c r="N625">
        <v>0</v>
      </c>
      <c r="O625">
        <v>0</v>
      </c>
      <c r="P625">
        <v>-9.4094094094094083E-2</v>
      </c>
      <c r="Q625">
        <v>-8.7087087087087067E-2</v>
      </c>
      <c r="R625">
        <v>-0.14414414414414412</v>
      </c>
      <c r="S625">
        <v>-1640</v>
      </c>
      <c r="T625">
        <v>-1320</v>
      </c>
      <c r="U625">
        <v>-2265</v>
      </c>
      <c r="V625">
        <v>-1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-7</v>
      </c>
      <c r="AC625">
        <v>-3</v>
      </c>
      <c r="AD625">
        <v>0</v>
      </c>
      <c r="AE625">
        <v>0</v>
      </c>
      <c r="AF625">
        <v>9</v>
      </c>
      <c r="AG625">
        <v>-1</v>
      </c>
      <c r="AH625">
        <v>-1.3333333333333339</v>
      </c>
      <c r="AI625">
        <v>0</v>
      </c>
    </row>
    <row r="626" spans="1:35" x14ac:dyDescent="0.35">
      <c r="A626" t="s">
        <v>243</v>
      </c>
      <c r="B626" t="s">
        <v>67</v>
      </c>
      <c r="C626">
        <v>3431</v>
      </c>
      <c r="D626">
        <v>9</v>
      </c>
      <c r="E626">
        <v>5</v>
      </c>
      <c r="F626">
        <v>14</v>
      </c>
      <c r="G626">
        <v>0</v>
      </c>
      <c r="H626">
        <v>0</v>
      </c>
      <c r="I626">
        <v>0</v>
      </c>
      <c r="J626">
        <v>1755</v>
      </c>
      <c r="K626">
        <v>975</v>
      </c>
      <c r="L626">
        <v>2520</v>
      </c>
      <c r="M626">
        <v>0</v>
      </c>
      <c r="N626">
        <v>0</v>
      </c>
      <c r="O626">
        <v>0</v>
      </c>
      <c r="P626">
        <v>-0.10858400586940574</v>
      </c>
      <c r="Q626">
        <v>-0.13499633162142333</v>
      </c>
      <c r="R626">
        <v>-0.1137197358767425</v>
      </c>
      <c r="S626">
        <v>-2308.3712399119595</v>
      </c>
      <c r="T626">
        <v>-2727.975055025679</v>
      </c>
      <c r="U626">
        <v>-2098.2942039618497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13</v>
      </c>
      <c r="AC626">
        <v>-1</v>
      </c>
      <c r="AD626">
        <v>20</v>
      </c>
      <c r="AE626">
        <v>0</v>
      </c>
      <c r="AF626">
        <v>21</v>
      </c>
      <c r="AG626">
        <v>6</v>
      </c>
      <c r="AH626">
        <v>9</v>
      </c>
      <c r="AI626">
        <v>0</v>
      </c>
    </row>
    <row r="627" spans="1:35" x14ac:dyDescent="0.35">
      <c r="A627" t="s">
        <v>244</v>
      </c>
      <c r="B627" t="s">
        <v>67</v>
      </c>
      <c r="C627">
        <v>3432</v>
      </c>
      <c r="D627">
        <v>-15</v>
      </c>
      <c r="E627">
        <v>25</v>
      </c>
      <c r="F627">
        <v>28</v>
      </c>
      <c r="G627">
        <v>0</v>
      </c>
      <c r="H627">
        <v>0</v>
      </c>
      <c r="I627">
        <v>0</v>
      </c>
      <c r="J627">
        <v>-2925</v>
      </c>
      <c r="K627">
        <v>4875</v>
      </c>
      <c r="L627">
        <v>5040</v>
      </c>
      <c r="M627">
        <v>0</v>
      </c>
      <c r="N627">
        <v>0</v>
      </c>
      <c r="O627">
        <v>0</v>
      </c>
      <c r="P627">
        <v>0.10306089221751871</v>
      </c>
      <c r="Q627">
        <v>7.1149462715727751E-2</v>
      </c>
      <c r="R627">
        <v>-7.3266037121458849E-3</v>
      </c>
      <c r="S627">
        <v>6537.9094757408002</v>
      </c>
      <c r="T627">
        <v>9283.9596222728724</v>
      </c>
      <c r="U627">
        <v>6193.9400846629796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-24</v>
      </c>
      <c r="AC627">
        <v>9</v>
      </c>
      <c r="AD627">
        <v>-11</v>
      </c>
      <c r="AE627">
        <v>0</v>
      </c>
      <c r="AF627">
        <v>5</v>
      </c>
      <c r="AG627">
        <v>2</v>
      </c>
      <c r="AH627">
        <v>1</v>
      </c>
      <c r="AI627">
        <v>0</v>
      </c>
    </row>
    <row r="628" spans="1:35" x14ac:dyDescent="0.35">
      <c r="A628" t="s">
        <v>245</v>
      </c>
      <c r="B628" t="s">
        <v>64</v>
      </c>
      <c r="C628">
        <v>3433</v>
      </c>
      <c r="D628">
        <v>-24</v>
      </c>
      <c r="E628">
        <v>-6</v>
      </c>
      <c r="F628">
        <v>-2</v>
      </c>
      <c r="G628">
        <v>0</v>
      </c>
      <c r="H628">
        <v>0</v>
      </c>
      <c r="I628">
        <v>0</v>
      </c>
      <c r="J628">
        <v>-4680</v>
      </c>
      <c r="K628">
        <v>-1170</v>
      </c>
      <c r="L628">
        <v>-360</v>
      </c>
      <c r="M628">
        <v>0</v>
      </c>
      <c r="N628">
        <v>0</v>
      </c>
      <c r="O628">
        <v>0</v>
      </c>
      <c r="P628">
        <v>-9.0770015298317186E-2</v>
      </c>
      <c r="Q628">
        <v>4.9974502804691512E-2</v>
      </c>
      <c r="R628">
        <v>2.9066802651708246E-2</v>
      </c>
      <c r="S628">
        <v>-4560.1529831718508</v>
      </c>
      <c r="T628">
        <v>-1954.9719530851598</v>
      </c>
      <c r="U628">
        <v>-4051.973482916881</v>
      </c>
      <c r="V628">
        <v>0</v>
      </c>
      <c r="W628">
        <v>-9</v>
      </c>
      <c r="X628">
        <v>0</v>
      </c>
      <c r="Y628">
        <v>0</v>
      </c>
      <c r="Z628">
        <v>0</v>
      </c>
      <c r="AA628">
        <v>0</v>
      </c>
      <c r="AB628">
        <v>-18</v>
      </c>
      <c r="AC628">
        <v>-5</v>
      </c>
      <c r="AD628">
        <v>-26</v>
      </c>
      <c r="AE628">
        <v>0</v>
      </c>
      <c r="AF628">
        <v>0</v>
      </c>
      <c r="AG628">
        <v>0</v>
      </c>
      <c r="AH628">
        <v>0</v>
      </c>
      <c r="AI628">
        <v>0</v>
      </c>
    </row>
    <row r="629" spans="1:35" x14ac:dyDescent="0.35">
      <c r="A629" t="s">
        <v>246</v>
      </c>
      <c r="B629" t="s">
        <v>67</v>
      </c>
      <c r="C629">
        <v>3436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</row>
    <row r="630" spans="1:35" x14ac:dyDescent="0.35">
      <c r="A630" t="s">
        <v>247</v>
      </c>
      <c r="B630" t="s">
        <v>64</v>
      </c>
      <c r="C630">
        <v>5201</v>
      </c>
      <c r="D630">
        <v>-1</v>
      </c>
      <c r="E630">
        <v>-3</v>
      </c>
      <c r="F630">
        <v>1</v>
      </c>
      <c r="G630">
        <v>0</v>
      </c>
      <c r="H630">
        <v>0</v>
      </c>
      <c r="I630">
        <v>0</v>
      </c>
      <c r="J630">
        <v>-195</v>
      </c>
      <c r="K630">
        <v>-585</v>
      </c>
      <c r="L630">
        <v>180</v>
      </c>
      <c r="M630">
        <v>0</v>
      </c>
      <c r="N630">
        <v>0</v>
      </c>
      <c r="O630">
        <v>0</v>
      </c>
      <c r="P630">
        <v>2.1276595744680851E-2</v>
      </c>
      <c r="Q630">
        <v>2.1276595744680851E-2</v>
      </c>
      <c r="R630">
        <v>2.1276595744680851E-2</v>
      </c>
      <c r="S630">
        <v>593.93617021276589</v>
      </c>
      <c r="T630">
        <v>593.93617021276589</v>
      </c>
      <c r="U630">
        <v>593.93617021276589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</row>
    <row r="631" spans="1:35" x14ac:dyDescent="0.35">
      <c r="A631" t="s">
        <v>248</v>
      </c>
      <c r="B631" t="s">
        <v>67</v>
      </c>
      <c r="C631">
        <v>5203</v>
      </c>
      <c r="D631">
        <v>-1</v>
      </c>
      <c r="E631">
        <v>-10</v>
      </c>
      <c r="F631">
        <v>0</v>
      </c>
      <c r="G631">
        <v>0</v>
      </c>
      <c r="H631">
        <v>0</v>
      </c>
      <c r="I631">
        <v>0</v>
      </c>
      <c r="J631">
        <v>-195</v>
      </c>
      <c r="K631">
        <v>-1950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-2.0833333333333332E-2</v>
      </c>
      <c r="R631">
        <v>-6.25E-2</v>
      </c>
      <c r="S631">
        <v>0</v>
      </c>
      <c r="T631">
        <v>-613.75</v>
      </c>
      <c r="U631">
        <v>-1841.25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4</v>
      </c>
      <c r="AC631">
        <v>5</v>
      </c>
      <c r="AD631">
        <v>3</v>
      </c>
      <c r="AE631">
        <v>0</v>
      </c>
      <c r="AF631">
        <v>2</v>
      </c>
      <c r="AG631">
        <v>-7</v>
      </c>
      <c r="AH631">
        <v>-3</v>
      </c>
      <c r="AI631">
        <v>0</v>
      </c>
    </row>
    <row r="632" spans="1:35" x14ac:dyDescent="0.35">
      <c r="A632" t="s">
        <v>249</v>
      </c>
      <c r="B632" t="s">
        <v>64</v>
      </c>
      <c r="C632">
        <v>2162</v>
      </c>
      <c r="D632">
        <v>-2</v>
      </c>
      <c r="E632">
        <v>-2</v>
      </c>
      <c r="F632">
        <v>-6</v>
      </c>
      <c r="G632">
        <v>0</v>
      </c>
      <c r="H632">
        <v>0</v>
      </c>
      <c r="I632">
        <v>0</v>
      </c>
      <c r="J632">
        <v>-390</v>
      </c>
      <c r="K632">
        <v>-390</v>
      </c>
      <c r="L632">
        <v>-1080</v>
      </c>
      <c r="M632">
        <v>0</v>
      </c>
      <c r="N632">
        <v>0</v>
      </c>
      <c r="O632">
        <v>0</v>
      </c>
      <c r="P632">
        <v>-0.23190789473684209</v>
      </c>
      <c r="Q632">
        <v>0.29769736842105265</v>
      </c>
      <c r="R632">
        <v>-7.2368421052631526E-2</v>
      </c>
      <c r="S632">
        <v>-4715.9950657894733</v>
      </c>
      <c r="T632">
        <v>4642.3766447368434</v>
      </c>
      <c r="U632">
        <v>-3081.0197368421032</v>
      </c>
      <c r="V632">
        <v>4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-1</v>
      </c>
      <c r="AC632">
        <v>-3</v>
      </c>
      <c r="AD632">
        <v>0</v>
      </c>
      <c r="AE632">
        <v>0</v>
      </c>
      <c r="AF632">
        <v>3.1333333333333333</v>
      </c>
      <c r="AG632">
        <v>-1</v>
      </c>
      <c r="AH632">
        <v>-0.8666666666666667</v>
      </c>
      <c r="AI632">
        <v>0</v>
      </c>
    </row>
    <row r="633" spans="1:35" x14ac:dyDescent="0.35">
      <c r="A633" t="s">
        <v>250</v>
      </c>
      <c r="B633" t="s">
        <v>67</v>
      </c>
      <c r="C633">
        <v>5205</v>
      </c>
      <c r="D633">
        <v>-3</v>
      </c>
      <c r="E633">
        <v>-4</v>
      </c>
      <c r="F633">
        <v>-5</v>
      </c>
      <c r="G633">
        <v>0</v>
      </c>
      <c r="H633">
        <v>0</v>
      </c>
      <c r="I633">
        <v>0</v>
      </c>
      <c r="J633">
        <v>-585</v>
      </c>
      <c r="K633">
        <v>-780</v>
      </c>
      <c r="L633">
        <v>-900</v>
      </c>
      <c r="M633">
        <v>0</v>
      </c>
      <c r="N633">
        <v>0</v>
      </c>
      <c r="O633">
        <v>0</v>
      </c>
      <c r="P633">
        <v>7.6923076923076927E-2</v>
      </c>
      <c r="Q633">
        <v>0.15782493368700268</v>
      </c>
      <c r="R633">
        <v>0.16578249336870027</v>
      </c>
      <c r="S633">
        <v>1140</v>
      </c>
      <c r="T633">
        <v>2260.8620689655172</v>
      </c>
      <c r="U633">
        <v>2222.5862068965516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5</v>
      </c>
      <c r="AG633">
        <v>4</v>
      </c>
      <c r="AH633">
        <v>4</v>
      </c>
      <c r="AI633">
        <v>0</v>
      </c>
    </row>
    <row r="634" spans="1:35" x14ac:dyDescent="0.35">
      <c r="A634" t="s">
        <v>251</v>
      </c>
      <c r="B634" t="s">
        <v>67</v>
      </c>
      <c r="C634">
        <v>4019</v>
      </c>
      <c r="D634">
        <v>-22</v>
      </c>
      <c r="E634">
        <v>5</v>
      </c>
      <c r="F634">
        <v>-18</v>
      </c>
      <c r="G634">
        <v>0</v>
      </c>
      <c r="H634">
        <v>0</v>
      </c>
      <c r="I634">
        <v>0</v>
      </c>
      <c r="J634">
        <v>-4290</v>
      </c>
      <c r="K634">
        <v>975</v>
      </c>
      <c r="L634">
        <v>-3240</v>
      </c>
      <c r="M634">
        <v>0</v>
      </c>
      <c r="N634">
        <v>0</v>
      </c>
      <c r="O634">
        <v>0</v>
      </c>
      <c r="P634">
        <v>0</v>
      </c>
      <c r="Q634">
        <v>4.3594902749832347E-3</v>
      </c>
      <c r="R634">
        <v>0.14151576123407106</v>
      </c>
      <c r="S634">
        <v>0</v>
      </c>
      <c r="T634">
        <v>31.800804828973924</v>
      </c>
      <c r="U634">
        <v>2040.764587525151</v>
      </c>
      <c r="V634">
        <v>20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8</v>
      </c>
      <c r="AC634">
        <v>0</v>
      </c>
      <c r="AD634">
        <v>21</v>
      </c>
      <c r="AE634">
        <v>0</v>
      </c>
      <c r="AF634">
        <v>0</v>
      </c>
      <c r="AG634">
        <v>0</v>
      </c>
      <c r="AH634">
        <v>0</v>
      </c>
      <c r="AI634">
        <v>0</v>
      </c>
    </row>
    <row r="635" spans="1:35" x14ac:dyDescent="0.35">
      <c r="A635" t="s">
        <v>253</v>
      </c>
      <c r="B635" t="s">
        <v>64</v>
      </c>
      <c r="C635">
        <v>2075</v>
      </c>
      <c r="D635">
        <v>-5</v>
      </c>
      <c r="E635">
        <v>1</v>
      </c>
      <c r="F635">
        <v>3</v>
      </c>
      <c r="G635">
        <v>0</v>
      </c>
      <c r="H635">
        <v>0</v>
      </c>
      <c r="I635">
        <v>0</v>
      </c>
      <c r="J635">
        <v>-975</v>
      </c>
      <c r="K635">
        <v>195</v>
      </c>
      <c r="L635">
        <v>540</v>
      </c>
      <c r="M635">
        <v>0</v>
      </c>
      <c r="N635">
        <v>0</v>
      </c>
      <c r="O635">
        <v>0</v>
      </c>
      <c r="P635">
        <v>3.7962962962962962E-2</v>
      </c>
      <c r="Q635">
        <v>0.30925925925925934</v>
      </c>
      <c r="R635">
        <v>0.14166666666666661</v>
      </c>
      <c r="S635">
        <v>897.09722222222229</v>
      </c>
      <c r="T635">
        <v>7322.6944444444462</v>
      </c>
      <c r="U635">
        <v>3180.875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10</v>
      </c>
      <c r="AC635">
        <v>0</v>
      </c>
      <c r="AD635">
        <v>10</v>
      </c>
      <c r="AE635">
        <v>0</v>
      </c>
      <c r="AF635">
        <v>0</v>
      </c>
      <c r="AG635">
        <v>0</v>
      </c>
      <c r="AH635">
        <v>0</v>
      </c>
      <c r="AI635">
        <v>0</v>
      </c>
    </row>
    <row r="636" spans="1:35" x14ac:dyDescent="0.35">
      <c r="A636" t="s">
        <v>254</v>
      </c>
      <c r="B636" t="s">
        <v>67</v>
      </c>
      <c r="C636">
        <v>2191</v>
      </c>
      <c r="D636">
        <v>7</v>
      </c>
      <c r="E636">
        <v>8</v>
      </c>
      <c r="F636">
        <v>3</v>
      </c>
      <c r="G636">
        <v>0</v>
      </c>
      <c r="H636">
        <v>0</v>
      </c>
      <c r="I636">
        <v>0</v>
      </c>
      <c r="J636">
        <v>1365</v>
      </c>
      <c r="K636">
        <v>1560</v>
      </c>
      <c r="L636">
        <v>540</v>
      </c>
      <c r="M636">
        <v>0</v>
      </c>
      <c r="N636">
        <v>0</v>
      </c>
      <c r="O636">
        <v>0</v>
      </c>
      <c r="P636">
        <v>0.29714285714285715</v>
      </c>
      <c r="Q636">
        <v>0.33714285714285713</v>
      </c>
      <c r="R636">
        <v>-0.16857142857142859</v>
      </c>
      <c r="S636">
        <v>5175</v>
      </c>
      <c r="T636">
        <v>5805</v>
      </c>
      <c r="U636">
        <v>562.5</v>
      </c>
      <c r="V636">
        <v>7</v>
      </c>
      <c r="W636">
        <v>0</v>
      </c>
      <c r="X636">
        <v>-8</v>
      </c>
      <c r="Y636">
        <v>-8</v>
      </c>
      <c r="Z636">
        <v>0</v>
      </c>
      <c r="AA636">
        <v>0</v>
      </c>
      <c r="AB636">
        <v>8</v>
      </c>
      <c r="AC636">
        <v>18</v>
      </c>
      <c r="AD636">
        <v>-4</v>
      </c>
      <c r="AE636">
        <v>0</v>
      </c>
      <c r="AF636">
        <v>-1</v>
      </c>
      <c r="AG636">
        <v>2</v>
      </c>
      <c r="AH636">
        <v>0</v>
      </c>
      <c r="AI636">
        <v>0</v>
      </c>
    </row>
    <row r="637" spans="1:35" x14ac:dyDescent="0.35">
      <c r="A637" t="s">
        <v>255</v>
      </c>
      <c r="B637" t="s">
        <v>64</v>
      </c>
      <c r="C637">
        <v>2078</v>
      </c>
      <c r="D637">
        <v>35</v>
      </c>
      <c r="E637">
        <v>21</v>
      </c>
      <c r="F637">
        <v>13</v>
      </c>
      <c r="G637">
        <v>0</v>
      </c>
      <c r="H637">
        <v>0</v>
      </c>
      <c r="I637">
        <v>0</v>
      </c>
      <c r="J637">
        <v>6825</v>
      </c>
      <c r="K637">
        <v>4095</v>
      </c>
      <c r="L637">
        <v>2340</v>
      </c>
      <c r="M637">
        <v>8190</v>
      </c>
      <c r="N637">
        <v>0</v>
      </c>
      <c r="O637">
        <v>0</v>
      </c>
      <c r="P637">
        <v>5.8823529411764705E-2</v>
      </c>
      <c r="Q637">
        <v>8.8235294117647065E-2</v>
      </c>
      <c r="R637">
        <v>0.26923076923076922</v>
      </c>
      <c r="S637">
        <v>1162.0588235294117</v>
      </c>
      <c r="T637">
        <v>1743.0882352941178</v>
      </c>
      <c r="U637">
        <v>8378.6538461538457</v>
      </c>
      <c r="V637">
        <v>7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13</v>
      </c>
      <c r="AC637">
        <v>11</v>
      </c>
      <c r="AD637">
        <v>9</v>
      </c>
      <c r="AE637">
        <v>0</v>
      </c>
      <c r="AF637">
        <v>6</v>
      </c>
      <c r="AG637">
        <v>6</v>
      </c>
      <c r="AH637">
        <v>4</v>
      </c>
      <c r="AI637">
        <v>0</v>
      </c>
    </row>
    <row r="638" spans="1:35" x14ac:dyDescent="0.35">
      <c r="A638" t="s">
        <v>256</v>
      </c>
      <c r="B638" t="s">
        <v>67</v>
      </c>
      <c r="C638">
        <v>2185</v>
      </c>
      <c r="D638" t="e">
        <v>#N/A</v>
      </c>
      <c r="E638" t="e">
        <v>#N/A</v>
      </c>
      <c r="F638" t="e">
        <v>#N/A</v>
      </c>
      <c r="G638" t="e">
        <v>#N/A</v>
      </c>
      <c r="H638" t="e">
        <v>#N/A</v>
      </c>
      <c r="I638" t="e">
        <v>#N/A</v>
      </c>
      <c r="J638" t="e">
        <v>#N/A</v>
      </c>
      <c r="K638" t="e">
        <v>#N/A</v>
      </c>
      <c r="L638" t="e">
        <v>#N/A</v>
      </c>
      <c r="M638" t="e">
        <v>#N/A</v>
      </c>
      <c r="N638" t="e">
        <v>#N/A</v>
      </c>
      <c r="O638" t="e">
        <v>#N/A</v>
      </c>
      <c r="P638" t="e">
        <v>#N/A</v>
      </c>
      <c r="Q638" t="e">
        <v>#N/A</v>
      </c>
      <c r="R638" t="e">
        <v>#N/A</v>
      </c>
      <c r="S638" t="e">
        <v>#N/A</v>
      </c>
      <c r="T638" t="e">
        <v>#N/A</v>
      </c>
      <c r="U638" t="e">
        <v>#N/A</v>
      </c>
      <c r="V638" t="e">
        <v>#N/A</v>
      </c>
      <c r="W638" t="e">
        <v>#N/A</v>
      </c>
      <c r="X638" t="e">
        <v>#N/A</v>
      </c>
      <c r="Y638" t="e">
        <v>#N/A</v>
      </c>
      <c r="Z638" t="e">
        <v>#N/A</v>
      </c>
      <c r="AA638" t="e">
        <v>#N/A</v>
      </c>
      <c r="AB638" t="e">
        <v>#N/A</v>
      </c>
      <c r="AC638" t="e">
        <v>#N/A</v>
      </c>
      <c r="AD638" t="e">
        <v>#N/A</v>
      </c>
      <c r="AE638" t="e">
        <v>#N/A</v>
      </c>
      <c r="AF638" t="e">
        <v>#N/A</v>
      </c>
      <c r="AG638" t="e">
        <v>#N/A</v>
      </c>
      <c r="AH638" t="e">
        <v>#N/A</v>
      </c>
      <c r="AI638" t="e">
        <v>#N/A</v>
      </c>
    </row>
    <row r="639" spans="1:35" x14ac:dyDescent="0.35">
      <c r="D639" t="e">
        <v>#N/A</v>
      </c>
      <c r="E639" t="e">
        <v>#N/A</v>
      </c>
      <c r="F639" t="e">
        <v>#N/A</v>
      </c>
      <c r="G639" t="e">
        <v>#N/A</v>
      </c>
      <c r="H639" t="e">
        <v>#N/A</v>
      </c>
      <c r="I639" t="e">
        <v>#N/A</v>
      </c>
      <c r="J639" t="e">
        <v>#N/A</v>
      </c>
      <c r="K639" t="e">
        <v>#N/A</v>
      </c>
      <c r="L639" t="e">
        <v>#N/A</v>
      </c>
      <c r="M639" t="e">
        <v>#N/A</v>
      </c>
      <c r="N639" t="e">
        <v>#N/A</v>
      </c>
      <c r="O639" t="e">
        <v>#N/A</v>
      </c>
      <c r="P639" t="e">
        <v>#N/A</v>
      </c>
      <c r="Q639" t="e">
        <v>#N/A</v>
      </c>
      <c r="R639" t="e">
        <v>#N/A</v>
      </c>
      <c r="S639" t="e">
        <v>#N/A</v>
      </c>
      <c r="T639" t="e">
        <v>#N/A</v>
      </c>
      <c r="U639" t="e">
        <v>#N/A</v>
      </c>
      <c r="V639" t="e">
        <v>#N/A</v>
      </c>
      <c r="W639" t="e">
        <v>#N/A</v>
      </c>
      <c r="X639" t="e">
        <v>#N/A</v>
      </c>
      <c r="Y639" t="e">
        <v>#N/A</v>
      </c>
      <c r="Z639" t="e">
        <v>#N/A</v>
      </c>
      <c r="AA639" t="e">
        <v>#N/A</v>
      </c>
      <c r="AB639" t="e">
        <v>#N/A</v>
      </c>
      <c r="AC639" t="e">
        <v>#N/A</v>
      </c>
      <c r="AD639" t="e">
        <v>#N/A</v>
      </c>
      <c r="AE639" t="e">
        <v>#N/A</v>
      </c>
      <c r="AF639" t="e">
        <v>#N/A</v>
      </c>
      <c r="AG639" t="e">
        <v>#N/A</v>
      </c>
      <c r="AH639" t="e">
        <v>#N/A</v>
      </c>
      <c r="AI639" t="e">
        <v>#N/A</v>
      </c>
    </row>
    <row r="640" spans="1:35" x14ac:dyDescent="0.35">
      <c r="E640" t="e">
        <v>#N/A</v>
      </c>
      <c r="F640" t="e">
        <v>#N/A</v>
      </c>
      <c r="H640" t="e">
        <v>#N/A</v>
      </c>
      <c r="K640" t="e">
        <v>#N/A</v>
      </c>
      <c r="X640" t="e">
        <v>#N/A</v>
      </c>
    </row>
    <row r="642" spans="1:31" x14ac:dyDescent="0.35">
      <c r="A642" t="b">
        <v>1</v>
      </c>
      <c r="B642" t="b">
        <v>1</v>
      </c>
      <c r="C642" t="b">
        <v>1</v>
      </c>
      <c r="D642" t="b">
        <v>1</v>
      </c>
      <c r="E642" t="b">
        <v>1</v>
      </c>
      <c r="F642" t="b">
        <v>1</v>
      </c>
      <c r="G642" t="b">
        <v>1</v>
      </c>
      <c r="H642" t="b">
        <v>1</v>
      </c>
      <c r="I642" t="b">
        <v>1</v>
      </c>
      <c r="J642" t="b">
        <v>1</v>
      </c>
      <c r="K642" t="b">
        <v>1</v>
      </c>
      <c r="L642" t="b">
        <v>1</v>
      </c>
      <c r="M642" t="b">
        <v>1</v>
      </c>
      <c r="N642" t="b">
        <v>1</v>
      </c>
      <c r="O642" t="b">
        <v>1</v>
      </c>
      <c r="P642" t="b">
        <v>1</v>
      </c>
      <c r="Q642" t="b">
        <v>1</v>
      </c>
      <c r="R642" t="b">
        <v>1</v>
      </c>
      <c r="S642" t="b">
        <v>1</v>
      </c>
      <c r="T642" t="b">
        <v>1</v>
      </c>
      <c r="U642" t="b">
        <v>1</v>
      </c>
      <c r="V642" t="b">
        <v>1</v>
      </c>
      <c r="W642" t="b">
        <v>1</v>
      </c>
      <c r="X642" t="b">
        <v>1</v>
      </c>
      <c r="Y642" t="b">
        <v>1</v>
      </c>
      <c r="Z642" t="b">
        <v>1</v>
      </c>
      <c r="AA642" t="b">
        <v>1</v>
      </c>
      <c r="AB642" t="b">
        <v>1</v>
      </c>
      <c r="AC642" t="b">
        <v>1</v>
      </c>
      <c r="AD642" t="b">
        <v>1</v>
      </c>
      <c r="AE642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1D37-2B50-404B-BD21-20CDD5E8D1EE}">
  <sheetPr codeName="Sheet2"/>
  <dimension ref="A1:AR799"/>
  <sheetViews>
    <sheetView topLeftCell="Q1" workbookViewId="0">
      <selection activeCell="AR21" sqref="AR21"/>
    </sheetView>
  </sheetViews>
  <sheetFormatPr defaultRowHeight="14.5" x14ac:dyDescent="0.35"/>
  <cols>
    <col min="1" max="1" width="68.7265625" bestFit="1" customWidth="1"/>
  </cols>
  <sheetData>
    <row r="1" spans="1:44" x14ac:dyDescent="0.3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</row>
    <row r="2" spans="1:44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320</v>
      </c>
      <c r="AK2" t="s">
        <v>321</v>
      </c>
      <c r="AL2" t="s">
        <v>322</v>
      </c>
      <c r="AM2" t="s">
        <v>323</v>
      </c>
      <c r="AN2" t="s">
        <v>324</v>
      </c>
      <c r="AO2" t="s">
        <v>325</v>
      </c>
      <c r="AP2" t="s">
        <v>326</v>
      </c>
      <c r="AQ2" t="s">
        <v>327</v>
      </c>
    </row>
    <row r="3" spans="1:44" x14ac:dyDescent="0.35">
      <c r="A3" t="s">
        <v>35</v>
      </c>
      <c r="B3" t="s">
        <v>36</v>
      </c>
      <c r="C3">
        <v>1000</v>
      </c>
      <c r="D3">
        <v>75</v>
      </c>
      <c r="E3">
        <v>61</v>
      </c>
      <c r="F3">
        <v>83</v>
      </c>
      <c r="G3">
        <v>0</v>
      </c>
      <c r="H3">
        <v>0</v>
      </c>
      <c r="I3">
        <v>0</v>
      </c>
      <c r="J3">
        <v>14625</v>
      </c>
      <c r="K3">
        <v>11895</v>
      </c>
      <c r="L3">
        <v>14940</v>
      </c>
      <c r="M3">
        <v>20280</v>
      </c>
      <c r="N3">
        <v>20280</v>
      </c>
      <c r="O3">
        <v>18720</v>
      </c>
      <c r="P3">
        <v>9.6774193548387094E-2</v>
      </c>
      <c r="Q3">
        <v>0.19354838709677419</v>
      </c>
      <c r="R3">
        <v>0.32258064516129031</v>
      </c>
      <c r="S3">
        <v>4012.2580645161288</v>
      </c>
      <c r="T3">
        <v>8024.5161290322576</v>
      </c>
      <c r="U3">
        <v>13374.193548387097</v>
      </c>
      <c r="V3">
        <v>20</v>
      </c>
      <c r="W3">
        <v>0</v>
      </c>
      <c r="X3">
        <v>0</v>
      </c>
      <c r="Y3">
        <v>0</v>
      </c>
      <c r="Z3">
        <v>141711.76092288128</v>
      </c>
      <c r="AB3">
        <v>7</v>
      </c>
      <c r="AC3">
        <v>8</v>
      </c>
      <c r="AD3">
        <v>15</v>
      </c>
      <c r="AE3">
        <v>4652.28</v>
      </c>
      <c r="AF3">
        <v>31</v>
      </c>
      <c r="AG3">
        <v>27.133333333333333</v>
      </c>
      <c r="AH3">
        <v>22.866666666666667</v>
      </c>
      <c r="AI3">
        <v>0</v>
      </c>
      <c r="AJ3">
        <v>6045</v>
      </c>
      <c r="AK3">
        <v>5291</v>
      </c>
      <c r="AL3">
        <v>4116</v>
      </c>
      <c r="AM3">
        <v>0</v>
      </c>
      <c r="AN3">
        <v>0</v>
      </c>
      <c r="AO3">
        <v>0</v>
      </c>
      <c r="AP3">
        <v>0</v>
      </c>
      <c r="AQ3">
        <v>0</v>
      </c>
      <c r="AR3" t="s">
        <v>35</v>
      </c>
    </row>
    <row r="4" spans="1:44" x14ac:dyDescent="0.35">
      <c r="A4" t="s">
        <v>37</v>
      </c>
      <c r="B4" t="s">
        <v>36</v>
      </c>
      <c r="C4">
        <v>1001</v>
      </c>
      <c r="D4">
        <v>82</v>
      </c>
      <c r="E4">
        <v>64</v>
      </c>
      <c r="F4">
        <v>56</v>
      </c>
      <c r="G4">
        <v>0</v>
      </c>
      <c r="H4">
        <v>0</v>
      </c>
      <c r="I4">
        <v>0</v>
      </c>
      <c r="J4">
        <v>15990</v>
      </c>
      <c r="K4">
        <v>12480</v>
      </c>
      <c r="L4">
        <v>10080</v>
      </c>
      <c r="M4">
        <v>23400</v>
      </c>
      <c r="N4">
        <v>23400</v>
      </c>
      <c r="O4">
        <v>21600</v>
      </c>
      <c r="P4">
        <v>0.14285714285714285</v>
      </c>
      <c r="Q4">
        <v>0.24175824175824176</v>
      </c>
      <c r="R4">
        <v>0.65934065934065933</v>
      </c>
      <c r="S4">
        <v>5507.1428571428569</v>
      </c>
      <c r="T4">
        <v>9319.7802197802193</v>
      </c>
      <c r="U4">
        <v>25417.582417582416</v>
      </c>
      <c r="V4">
        <v>6</v>
      </c>
      <c r="W4">
        <v>26</v>
      </c>
      <c r="X4">
        <v>27</v>
      </c>
      <c r="Y4">
        <v>7</v>
      </c>
      <c r="Z4">
        <v>132305.42646925244</v>
      </c>
      <c r="AB4">
        <v>12</v>
      </c>
      <c r="AC4">
        <v>8</v>
      </c>
      <c r="AD4">
        <v>18</v>
      </c>
      <c r="AE4">
        <v>4749.25</v>
      </c>
      <c r="AF4">
        <v>6</v>
      </c>
      <c r="AG4">
        <v>3</v>
      </c>
      <c r="AH4">
        <v>7</v>
      </c>
      <c r="AI4">
        <v>0</v>
      </c>
      <c r="AJ4">
        <v>1170</v>
      </c>
      <c r="AK4">
        <v>585</v>
      </c>
      <c r="AL4">
        <v>1260</v>
      </c>
      <c r="AM4">
        <v>5070</v>
      </c>
      <c r="AN4">
        <v>5265</v>
      </c>
      <c r="AO4">
        <v>1260</v>
      </c>
      <c r="AP4">
        <v>0</v>
      </c>
      <c r="AQ4">
        <v>0</v>
      </c>
      <c r="AR4" t="s">
        <v>37</v>
      </c>
    </row>
    <row r="5" spans="1:44" x14ac:dyDescent="0.35">
      <c r="A5" t="s">
        <v>38</v>
      </c>
      <c r="B5" t="s">
        <v>36</v>
      </c>
      <c r="C5">
        <v>1002</v>
      </c>
      <c r="D5">
        <v>97</v>
      </c>
      <c r="E5">
        <v>75</v>
      </c>
      <c r="F5">
        <v>94</v>
      </c>
      <c r="G5">
        <v>0</v>
      </c>
      <c r="H5">
        <v>0</v>
      </c>
      <c r="I5">
        <v>0</v>
      </c>
      <c r="J5">
        <v>18915</v>
      </c>
      <c r="K5">
        <v>14625</v>
      </c>
      <c r="L5">
        <v>16920</v>
      </c>
      <c r="M5">
        <v>42900</v>
      </c>
      <c r="N5">
        <v>42900</v>
      </c>
      <c r="O5">
        <v>39600</v>
      </c>
      <c r="P5">
        <v>0.77862595419847325</v>
      </c>
      <c r="Q5">
        <v>0.87022900763358779</v>
      </c>
      <c r="R5">
        <v>0.95419847328244278</v>
      </c>
      <c r="S5">
        <v>39289.465648854959</v>
      </c>
      <c r="T5">
        <v>43911.755725190837</v>
      </c>
      <c r="U5">
        <v>48148.854961832061</v>
      </c>
      <c r="V5">
        <v>58</v>
      </c>
      <c r="W5">
        <v>59</v>
      </c>
      <c r="X5">
        <v>56</v>
      </c>
      <c r="Y5">
        <v>42</v>
      </c>
      <c r="Z5">
        <v>186685.79752929421</v>
      </c>
      <c r="AB5">
        <v>40</v>
      </c>
      <c r="AC5">
        <v>28</v>
      </c>
      <c r="AD5">
        <v>57</v>
      </c>
      <c r="AE5">
        <v>5221.75</v>
      </c>
      <c r="AF5">
        <v>5</v>
      </c>
      <c r="AG5">
        <v>8</v>
      </c>
      <c r="AH5">
        <v>7</v>
      </c>
      <c r="AI5">
        <v>0</v>
      </c>
      <c r="AJ5">
        <v>975</v>
      </c>
      <c r="AK5">
        <v>1560</v>
      </c>
      <c r="AL5">
        <v>1260</v>
      </c>
      <c r="AM5">
        <v>11505</v>
      </c>
      <c r="AN5">
        <v>10920</v>
      </c>
      <c r="AO5">
        <v>7560</v>
      </c>
      <c r="AP5">
        <v>0</v>
      </c>
      <c r="AQ5">
        <v>0</v>
      </c>
      <c r="AR5" t="s">
        <v>38</v>
      </c>
    </row>
    <row r="6" spans="1:44" x14ac:dyDescent="0.35">
      <c r="A6" t="s">
        <v>39</v>
      </c>
      <c r="B6" t="s">
        <v>36</v>
      </c>
      <c r="C6">
        <v>1006</v>
      </c>
      <c r="D6">
        <v>84</v>
      </c>
      <c r="E6">
        <v>83</v>
      </c>
      <c r="F6">
        <v>84</v>
      </c>
      <c r="G6">
        <v>0</v>
      </c>
      <c r="H6">
        <v>0</v>
      </c>
      <c r="I6">
        <v>0</v>
      </c>
      <c r="J6">
        <v>16380</v>
      </c>
      <c r="K6">
        <v>16185</v>
      </c>
      <c r="L6">
        <v>15120</v>
      </c>
      <c r="M6">
        <v>20280</v>
      </c>
      <c r="N6">
        <v>20280</v>
      </c>
      <c r="O6">
        <v>18720</v>
      </c>
      <c r="P6">
        <v>0.19277108433734941</v>
      </c>
      <c r="Q6">
        <v>0.25301204819277107</v>
      </c>
      <c r="R6">
        <v>0.31325301204819278</v>
      </c>
      <c r="S6">
        <v>9192.2891566265062</v>
      </c>
      <c r="T6">
        <v>12064.879518072288</v>
      </c>
      <c r="U6">
        <v>14937.469879518072</v>
      </c>
      <c r="V6">
        <v>1</v>
      </c>
      <c r="W6">
        <v>0</v>
      </c>
      <c r="X6">
        <v>0</v>
      </c>
      <c r="Y6">
        <v>0</v>
      </c>
      <c r="Z6">
        <v>149648.35561813062</v>
      </c>
      <c r="AB6">
        <v>5</v>
      </c>
      <c r="AC6">
        <v>3</v>
      </c>
      <c r="AD6">
        <v>7</v>
      </c>
      <c r="AE6">
        <v>4738</v>
      </c>
      <c r="AF6">
        <v>25</v>
      </c>
      <c r="AG6">
        <v>22</v>
      </c>
      <c r="AH6">
        <v>25</v>
      </c>
      <c r="AI6">
        <v>0</v>
      </c>
      <c r="AJ6">
        <v>4875</v>
      </c>
      <c r="AK6">
        <v>4290</v>
      </c>
      <c r="AL6">
        <v>4500</v>
      </c>
      <c r="AM6">
        <v>0</v>
      </c>
      <c r="AN6">
        <v>0</v>
      </c>
      <c r="AO6">
        <v>0</v>
      </c>
      <c r="AP6">
        <v>60000</v>
      </c>
      <c r="AQ6">
        <v>0</v>
      </c>
      <c r="AR6" t="s">
        <v>39</v>
      </c>
    </row>
    <row r="7" spans="1:44" x14ac:dyDescent="0.35">
      <c r="A7" t="s">
        <v>40</v>
      </c>
      <c r="B7" t="s">
        <v>36</v>
      </c>
      <c r="C7">
        <v>1008</v>
      </c>
      <c r="D7">
        <v>77</v>
      </c>
      <c r="E7">
        <v>73</v>
      </c>
      <c r="F7">
        <v>80</v>
      </c>
      <c r="G7">
        <v>0</v>
      </c>
      <c r="H7">
        <v>0</v>
      </c>
      <c r="I7">
        <v>0</v>
      </c>
      <c r="J7">
        <v>15015</v>
      </c>
      <c r="K7">
        <v>14235</v>
      </c>
      <c r="L7">
        <v>14400</v>
      </c>
      <c r="M7">
        <v>20280</v>
      </c>
      <c r="N7">
        <v>20280</v>
      </c>
      <c r="O7">
        <v>18720</v>
      </c>
      <c r="P7">
        <v>4.1095890410958902E-2</v>
      </c>
      <c r="Q7">
        <v>5.4794520547945202E-2</v>
      </c>
      <c r="R7">
        <v>6.8493150684931503E-2</v>
      </c>
      <c r="S7">
        <v>1793.8356164383561</v>
      </c>
      <c r="T7">
        <v>2391.7808219178082</v>
      </c>
      <c r="U7">
        <v>2989.7260273972602</v>
      </c>
      <c r="V7">
        <v>0</v>
      </c>
      <c r="W7">
        <v>0</v>
      </c>
      <c r="X7">
        <v>0</v>
      </c>
      <c r="Y7">
        <v>0</v>
      </c>
      <c r="Z7">
        <v>141123.86501952948</v>
      </c>
      <c r="AB7">
        <v>19</v>
      </c>
      <c r="AC7">
        <v>18</v>
      </c>
      <c r="AD7">
        <v>22</v>
      </c>
      <c r="AE7">
        <v>4695.25</v>
      </c>
      <c r="AF7">
        <v>27</v>
      </c>
      <c r="AG7">
        <v>27</v>
      </c>
      <c r="AH7">
        <v>26</v>
      </c>
      <c r="AI7">
        <v>0</v>
      </c>
      <c r="AJ7">
        <v>5265</v>
      </c>
      <c r="AK7">
        <v>5265</v>
      </c>
      <c r="AL7">
        <v>4680</v>
      </c>
      <c r="AM7">
        <v>0</v>
      </c>
      <c r="AN7">
        <v>0</v>
      </c>
      <c r="AO7">
        <v>0</v>
      </c>
      <c r="AP7">
        <v>0</v>
      </c>
      <c r="AQ7">
        <v>0</v>
      </c>
      <c r="AR7" t="s">
        <v>40</v>
      </c>
    </row>
    <row r="8" spans="1:44" x14ac:dyDescent="0.35">
      <c r="A8" t="s">
        <v>41</v>
      </c>
      <c r="B8" t="s">
        <v>36</v>
      </c>
      <c r="C8">
        <v>1009</v>
      </c>
      <c r="D8">
        <v>117</v>
      </c>
      <c r="E8">
        <v>101</v>
      </c>
      <c r="F8">
        <v>85</v>
      </c>
      <c r="G8">
        <v>0</v>
      </c>
      <c r="H8">
        <v>0</v>
      </c>
      <c r="I8">
        <v>0</v>
      </c>
      <c r="J8">
        <v>22815</v>
      </c>
      <c r="K8">
        <v>19695</v>
      </c>
      <c r="L8">
        <v>15300</v>
      </c>
      <c r="M8">
        <v>70200</v>
      </c>
      <c r="N8">
        <v>70200</v>
      </c>
      <c r="O8">
        <v>64800</v>
      </c>
      <c r="P8">
        <v>0.44217687074829931</v>
      </c>
      <c r="Q8">
        <v>0.55782312925170063</v>
      </c>
      <c r="R8">
        <v>0.66666666666666663</v>
      </c>
      <c r="S8">
        <v>25562.244897959183</v>
      </c>
      <c r="T8">
        <v>32247.755102040814</v>
      </c>
      <c r="U8">
        <v>38540</v>
      </c>
      <c r="V8">
        <v>30</v>
      </c>
      <c r="W8">
        <v>48</v>
      </c>
      <c r="X8">
        <v>46</v>
      </c>
      <c r="Y8">
        <v>32</v>
      </c>
      <c r="Z8">
        <v>197561.87174130257</v>
      </c>
      <c r="AB8">
        <v>29</v>
      </c>
      <c r="AC8">
        <v>23</v>
      </c>
      <c r="AD8">
        <v>30</v>
      </c>
      <c r="AE8">
        <v>5451.25</v>
      </c>
      <c r="AF8">
        <v>34</v>
      </c>
      <c r="AG8">
        <v>25</v>
      </c>
      <c r="AH8">
        <v>14</v>
      </c>
      <c r="AI8">
        <v>0</v>
      </c>
      <c r="AJ8">
        <v>6630</v>
      </c>
      <c r="AK8">
        <v>4875</v>
      </c>
      <c r="AL8">
        <v>2520</v>
      </c>
      <c r="AM8">
        <v>9360</v>
      </c>
      <c r="AN8">
        <v>8970</v>
      </c>
      <c r="AO8">
        <v>5760</v>
      </c>
      <c r="AP8">
        <v>0</v>
      </c>
      <c r="AQ8">
        <v>0</v>
      </c>
      <c r="AR8" t="s">
        <v>41</v>
      </c>
    </row>
    <row r="9" spans="1:44" x14ac:dyDescent="0.35">
      <c r="A9" t="s">
        <v>42</v>
      </c>
      <c r="B9" t="s">
        <v>36</v>
      </c>
      <c r="C9">
        <v>1010</v>
      </c>
      <c r="D9">
        <v>124</v>
      </c>
      <c r="E9">
        <v>102</v>
      </c>
      <c r="F9">
        <v>119</v>
      </c>
      <c r="G9">
        <v>0</v>
      </c>
      <c r="H9">
        <v>0</v>
      </c>
      <c r="I9">
        <v>0</v>
      </c>
      <c r="J9">
        <v>24180</v>
      </c>
      <c r="K9">
        <v>19890</v>
      </c>
      <c r="L9">
        <v>21420</v>
      </c>
      <c r="M9">
        <v>43680.000000000007</v>
      </c>
      <c r="N9">
        <v>43680.000000000007</v>
      </c>
      <c r="O9">
        <v>40320.000000000007</v>
      </c>
      <c r="P9">
        <v>5.0314465408805034E-2</v>
      </c>
      <c r="Q9">
        <v>0.22012578616352202</v>
      </c>
      <c r="R9">
        <v>0.95597484276729561</v>
      </c>
      <c r="S9">
        <v>3295.0943396226417</v>
      </c>
      <c r="T9">
        <v>14416.037735849057</v>
      </c>
      <c r="U9">
        <v>62606.792452830188</v>
      </c>
      <c r="V9">
        <v>14</v>
      </c>
      <c r="W9">
        <v>59</v>
      </c>
      <c r="X9">
        <v>57</v>
      </c>
      <c r="Y9">
        <v>40</v>
      </c>
      <c r="Z9">
        <v>201677.1430647652</v>
      </c>
      <c r="AB9">
        <v>36</v>
      </c>
      <c r="AC9">
        <v>25</v>
      </c>
      <c r="AD9">
        <v>30</v>
      </c>
      <c r="AE9">
        <v>5107</v>
      </c>
      <c r="AF9">
        <v>4</v>
      </c>
      <c r="AG9">
        <v>4</v>
      </c>
      <c r="AH9">
        <v>7</v>
      </c>
      <c r="AI9">
        <v>0</v>
      </c>
      <c r="AJ9">
        <v>780</v>
      </c>
      <c r="AK9">
        <v>780</v>
      </c>
      <c r="AL9">
        <v>1260</v>
      </c>
      <c r="AM9">
        <v>11505</v>
      </c>
      <c r="AN9">
        <v>11115</v>
      </c>
      <c r="AO9">
        <v>7200</v>
      </c>
      <c r="AP9">
        <v>0</v>
      </c>
      <c r="AQ9">
        <v>0</v>
      </c>
      <c r="AR9" t="s">
        <v>42</v>
      </c>
    </row>
    <row r="10" spans="1:44" x14ac:dyDescent="0.35">
      <c r="A10" t="s">
        <v>43</v>
      </c>
      <c r="B10" t="s">
        <v>36</v>
      </c>
      <c r="C10">
        <v>1012</v>
      </c>
      <c r="D10">
        <v>107</v>
      </c>
      <c r="E10">
        <v>83</v>
      </c>
      <c r="F10">
        <v>93</v>
      </c>
      <c r="G10">
        <v>0</v>
      </c>
      <c r="H10">
        <v>0</v>
      </c>
      <c r="I10">
        <v>0</v>
      </c>
      <c r="J10">
        <v>20865</v>
      </c>
      <c r="K10">
        <v>16185</v>
      </c>
      <c r="L10">
        <v>16740</v>
      </c>
      <c r="M10">
        <v>27300</v>
      </c>
      <c r="N10">
        <v>27300</v>
      </c>
      <c r="O10">
        <v>25200</v>
      </c>
      <c r="P10">
        <v>0.184</v>
      </c>
      <c r="Q10">
        <v>0.432</v>
      </c>
      <c r="R10">
        <v>0.59199999999999997</v>
      </c>
      <c r="S10">
        <v>9897.36</v>
      </c>
      <c r="T10">
        <v>23237.279999999999</v>
      </c>
      <c r="U10">
        <v>31843.679999999997</v>
      </c>
      <c r="V10">
        <v>0</v>
      </c>
      <c r="W10">
        <v>32</v>
      </c>
      <c r="X10">
        <v>42</v>
      </c>
      <c r="Y10">
        <v>13</v>
      </c>
      <c r="Z10">
        <v>172282.34789717503</v>
      </c>
      <c r="AB10">
        <v>38</v>
      </c>
      <c r="AC10">
        <v>34</v>
      </c>
      <c r="AD10">
        <v>35</v>
      </c>
      <c r="AE10">
        <v>4843.75</v>
      </c>
      <c r="AF10">
        <v>18</v>
      </c>
      <c r="AG10">
        <v>11</v>
      </c>
      <c r="AH10">
        <v>17</v>
      </c>
      <c r="AI10">
        <v>0</v>
      </c>
      <c r="AJ10">
        <v>3510</v>
      </c>
      <c r="AK10">
        <v>2145</v>
      </c>
      <c r="AL10">
        <v>3060</v>
      </c>
      <c r="AM10">
        <v>6240</v>
      </c>
      <c r="AN10">
        <v>8190</v>
      </c>
      <c r="AO10">
        <v>2340</v>
      </c>
      <c r="AP10">
        <v>0</v>
      </c>
      <c r="AQ10">
        <v>0</v>
      </c>
      <c r="AR10" t="s">
        <v>43</v>
      </c>
    </row>
    <row r="11" spans="1:44" x14ac:dyDescent="0.35">
      <c r="A11" t="s">
        <v>44</v>
      </c>
      <c r="B11" t="s">
        <v>36</v>
      </c>
      <c r="C11">
        <v>1014</v>
      </c>
      <c r="D11">
        <v>107</v>
      </c>
      <c r="E11">
        <v>87</v>
      </c>
      <c r="F11">
        <v>100</v>
      </c>
      <c r="G11">
        <v>0</v>
      </c>
      <c r="H11">
        <v>0</v>
      </c>
      <c r="I11">
        <v>0</v>
      </c>
      <c r="J11">
        <v>20865</v>
      </c>
      <c r="K11">
        <v>16965</v>
      </c>
      <c r="L11">
        <v>18000</v>
      </c>
      <c r="M11">
        <v>28080</v>
      </c>
      <c r="N11">
        <v>28080</v>
      </c>
      <c r="O11">
        <v>25920</v>
      </c>
      <c r="P11">
        <v>0.41739130434782606</v>
      </c>
      <c r="Q11">
        <v>0.59130434782608698</v>
      </c>
      <c r="R11">
        <v>0.69565217391304346</v>
      </c>
      <c r="S11">
        <v>23302.956521739128</v>
      </c>
      <c r="T11">
        <v>33012.52173913044</v>
      </c>
      <c r="U11">
        <v>38838.260869565216</v>
      </c>
      <c r="V11">
        <v>45</v>
      </c>
      <c r="W11">
        <v>26</v>
      </c>
      <c r="X11">
        <v>28</v>
      </c>
      <c r="Y11">
        <v>25</v>
      </c>
      <c r="Z11">
        <v>169930.76428376784</v>
      </c>
      <c r="AB11">
        <v>48</v>
      </c>
      <c r="AC11">
        <v>37</v>
      </c>
      <c r="AD11">
        <v>53</v>
      </c>
      <c r="AE11">
        <v>4965.25</v>
      </c>
      <c r="AF11">
        <v>10</v>
      </c>
      <c r="AG11">
        <v>7</v>
      </c>
      <c r="AH11">
        <v>18</v>
      </c>
      <c r="AI11">
        <v>0</v>
      </c>
      <c r="AJ11">
        <v>1950</v>
      </c>
      <c r="AK11">
        <v>1365</v>
      </c>
      <c r="AL11">
        <v>3240</v>
      </c>
      <c r="AM11">
        <v>5070</v>
      </c>
      <c r="AN11">
        <v>5460</v>
      </c>
      <c r="AO11">
        <v>4500</v>
      </c>
      <c r="AP11">
        <v>0</v>
      </c>
      <c r="AQ11">
        <v>0</v>
      </c>
      <c r="AR11" t="s">
        <v>44</v>
      </c>
    </row>
    <row r="12" spans="1:44" x14ac:dyDescent="0.35">
      <c r="A12" t="s">
        <v>45</v>
      </c>
      <c r="B12" t="s">
        <v>36</v>
      </c>
      <c r="C12">
        <v>1015</v>
      </c>
      <c r="D12">
        <v>78</v>
      </c>
      <c r="E12">
        <v>67</v>
      </c>
      <c r="F12">
        <v>83</v>
      </c>
      <c r="G12">
        <v>0</v>
      </c>
      <c r="H12">
        <v>0</v>
      </c>
      <c r="I12">
        <v>0</v>
      </c>
      <c r="J12">
        <v>15210</v>
      </c>
      <c r="K12">
        <v>13065</v>
      </c>
      <c r="L12">
        <v>14940</v>
      </c>
      <c r="M12">
        <v>29640</v>
      </c>
      <c r="N12">
        <v>29640</v>
      </c>
      <c r="O12">
        <v>27360</v>
      </c>
      <c r="P12">
        <v>0.1276595744680851</v>
      </c>
      <c r="Q12">
        <v>0.22340425531914893</v>
      </c>
      <c r="R12">
        <v>0.25531914893617019</v>
      </c>
      <c r="S12">
        <v>5516.8085106382978</v>
      </c>
      <c r="T12">
        <v>9654.4148936170204</v>
      </c>
      <c r="U12">
        <v>11033.617021276596</v>
      </c>
      <c r="V12">
        <v>17</v>
      </c>
      <c r="W12">
        <v>16</v>
      </c>
      <c r="X12">
        <v>23</v>
      </c>
      <c r="Y12">
        <v>12</v>
      </c>
      <c r="Z12">
        <v>161994.1695885185</v>
      </c>
      <c r="AB12">
        <v>13</v>
      </c>
      <c r="AC12">
        <v>11</v>
      </c>
      <c r="AD12">
        <v>17</v>
      </c>
      <c r="AE12">
        <v>4817.29</v>
      </c>
      <c r="AF12">
        <v>36.133333333333333</v>
      </c>
      <c r="AG12">
        <v>33.533333333333331</v>
      </c>
      <c r="AH12">
        <v>29</v>
      </c>
      <c r="AI12">
        <v>0</v>
      </c>
      <c r="AJ12">
        <v>7046</v>
      </c>
      <c r="AK12">
        <v>6539</v>
      </c>
      <c r="AL12">
        <v>5220</v>
      </c>
      <c r="AM12">
        <v>3120</v>
      </c>
      <c r="AN12">
        <v>4485</v>
      </c>
      <c r="AO12">
        <v>2160</v>
      </c>
      <c r="AP12">
        <v>0</v>
      </c>
      <c r="AQ12">
        <v>0</v>
      </c>
      <c r="AR12" t="s">
        <v>45</v>
      </c>
    </row>
    <row r="13" spans="1:44" x14ac:dyDescent="0.35">
      <c r="A13" t="s">
        <v>46</v>
      </c>
      <c r="B13" t="s">
        <v>36</v>
      </c>
      <c r="C13">
        <v>1016</v>
      </c>
      <c r="D13">
        <v>78</v>
      </c>
      <c r="E13">
        <v>57</v>
      </c>
      <c r="F13">
        <v>79</v>
      </c>
      <c r="G13">
        <v>0</v>
      </c>
      <c r="H13">
        <v>0</v>
      </c>
      <c r="I13">
        <v>0</v>
      </c>
      <c r="J13">
        <v>15210</v>
      </c>
      <c r="K13">
        <v>11115</v>
      </c>
      <c r="L13">
        <v>14220</v>
      </c>
      <c r="M13">
        <v>25350</v>
      </c>
      <c r="N13">
        <v>25350</v>
      </c>
      <c r="O13">
        <v>23400</v>
      </c>
      <c r="P13">
        <v>0.31578947368421051</v>
      </c>
      <c r="Q13">
        <v>0.36842105263157893</v>
      </c>
      <c r="R13">
        <v>0.47368421052631576</v>
      </c>
      <c r="S13">
        <v>12803.684210526315</v>
      </c>
      <c r="T13">
        <v>14937.631578947368</v>
      </c>
      <c r="U13">
        <v>19205.526315789473</v>
      </c>
      <c r="V13">
        <v>15</v>
      </c>
      <c r="W13">
        <v>12</v>
      </c>
      <c r="X13">
        <v>15</v>
      </c>
      <c r="Y13">
        <v>10</v>
      </c>
      <c r="Z13">
        <v>152881.78308656556</v>
      </c>
      <c r="AB13">
        <v>14</v>
      </c>
      <c r="AC13">
        <v>10</v>
      </c>
      <c r="AD13">
        <v>15</v>
      </c>
      <c r="AE13">
        <v>4814.95</v>
      </c>
      <c r="AF13">
        <v>36.933333333333337</v>
      </c>
      <c r="AG13">
        <v>32.466666666666669</v>
      </c>
      <c r="AH13">
        <v>30.933333333333334</v>
      </c>
      <c r="AI13">
        <v>0</v>
      </c>
      <c r="AJ13">
        <v>7202</v>
      </c>
      <c r="AK13">
        <v>6331</v>
      </c>
      <c r="AL13">
        <v>5568</v>
      </c>
      <c r="AM13">
        <v>2340</v>
      </c>
      <c r="AN13">
        <v>2925</v>
      </c>
      <c r="AO13">
        <v>1800</v>
      </c>
      <c r="AP13">
        <v>0</v>
      </c>
      <c r="AQ13">
        <v>0</v>
      </c>
      <c r="AR13" t="s">
        <v>46</v>
      </c>
    </row>
    <row r="14" spans="1:44" x14ac:dyDescent="0.35">
      <c r="A14" t="s">
        <v>47</v>
      </c>
      <c r="B14" t="s">
        <v>36</v>
      </c>
      <c r="C14">
        <v>1017</v>
      </c>
      <c r="D14">
        <v>137</v>
      </c>
      <c r="E14">
        <v>98</v>
      </c>
      <c r="F14">
        <v>115</v>
      </c>
      <c r="G14">
        <v>0</v>
      </c>
      <c r="H14">
        <v>0</v>
      </c>
      <c r="I14">
        <v>0</v>
      </c>
      <c r="J14">
        <v>26715</v>
      </c>
      <c r="K14">
        <v>19110</v>
      </c>
      <c r="L14">
        <v>20700</v>
      </c>
      <c r="M14">
        <v>61620</v>
      </c>
      <c r="N14">
        <v>61620</v>
      </c>
      <c r="O14">
        <v>56880</v>
      </c>
      <c r="P14">
        <v>0.2446043165467626</v>
      </c>
      <c r="Q14">
        <v>0.45323741007194246</v>
      </c>
      <c r="R14">
        <v>0.61870503597122306</v>
      </c>
      <c r="S14">
        <v>16272.302158273382</v>
      </c>
      <c r="T14">
        <v>30151.618705035973</v>
      </c>
      <c r="U14">
        <v>41159.352517985615</v>
      </c>
      <c r="V14">
        <v>55</v>
      </c>
      <c r="W14">
        <v>40</v>
      </c>
      <c r="X14">
        <v>43</v>
      </c>
      <c r="Y14">
        <v>42</v>
      </c>
      <c r="Z14">
        <v>231365.88618403126</v>
      </c>
      <c r="AB14">
        <v>47</v>
      </c>
      <c r="AC14">
        <v>33</v>
      </c>
      <c r="AD14">
        <v>51</v>
      </c>
      <c r="AE14">
        <v>5547.1</v>
      </c>
      <c r="AF14">
        <v>57</v>
      </c>
      <c r="AG14">
        <v>44</v>
      </c>
      <c r="AH14">
        <v>39</v>
      </c>
      <c r="AI14">
        <v>0</v>
      </c>
      <c r="AJ14">
        <v>11115</v>
      </c>
      <c r="AK14">
        <v>8580</v>
      </c>
      <c r="AL14">
        <v>7020</v>
      </c>
      <c r="AM14">
        <v>7800</v>
      </c>
      <c r="AN14">
        <v>8385</v>
      </c>
      <c r="AO14">
        <v>7560</v>
      </c>
      <c r="AP14">
        <v>60000</v>
      </c>
      <c r="AQ14">
        <v>12095.32</v>
      </c>
      <c r="AR14" t="s">
        <v>47</v>
      </c>
    </row>
    <row r="15" spans="1:44" x14ac:dyDescent="0.35">
      <c r="A15" t="s">
        <v>48</v>
      </c>
      <c r="B15" t="s">
        <v>36</v>
      </c>
      <c r="C15">
        <v>1018</v>
      </c>
      <c r="D15">
        <v>125</v>
      </c>
      <c r="E15">
        <v>93</v>
      </c>
      <c r="F15">
        <v>102</v>
      </c>
      <c r="G15">
        <v>0</v>
      </c>
      <c r="H15">
        <v>0</v>
      </c>
      <c r="I15">
        <v>0</v>
      </c>
      <c r="J15">
        <v>24375</v>
      </c>
      <c r="K15">
        <v>18135</v>
      </c>
      <c r="L15">
        <v>18360</v>
      </c>
      <c r="M15">
        <v>48359.999999999993</v>
      </c>
      <c r="N15">
        <v>48359.999999999993</v>
      </c>
      <c r="O15">
        <v>44639.999999999993</v>
      </c>
      <c r="P15">
        <v>0.33606557377049179</v>
      </c>
      <c r="Q15">
        <v>0.49180327868852458</v>
      </c>
      <c r="R15">
        <v>0.63114754098360659</v>
      </c>
      <c r="S15">
        <v>20456.311475409835</v>
      </c>
      <c r="T15">
        <v>29936.065573770491</v>
      </c>
      <c r="U15">
        <v>38417.950819672136</v>
      </c>
      <c r="V15">
        <v>45</v>
      </c>
      <c r="W15">
        <v>26</v>
      </c>
      <c r="X15">
        <v>33</v>
      </c>
      <c r="Y15">
        <v>23</v>
      </c>
      <c r="Z15">
        <v>209613.73776001454</v>
      </c>
      <c r="AB15">
        <v>48</v>
      </c>
      <c r="AC15">
        <v>34</v>
      </c>
      <c r="AD15">
        <v>45</v>
      </c>
      <c r="AE15">
        <v>5262.25</v>
      </c>
      <c r="AF15">
        <v>52</v>
      </c>
      <c r="AG15">
        <v>45</v>
      </c>
      <c r="AH15">
        <v>43</v>
      </c>
      <c r="AI15">
        <v>0</v>
      </c>
      <c r="AJ15">
        <v>10140</v>
      </c>
      <c r="AK15">
        <v>8775</v>
      </c>
      <c r="AL15">
        <v>7740</v>
      </c>
      <c r="AM15">
        <v>5070</v>
      </c>
      <c r="AN15">
        <v>6435</v>
      </c>
      <c r="AO15">
        <v>4140</v>
      </c>
      <c r="AP15">
        <v>0</v>
      </c>
      <c r="AQ15">
        <v>0</v>
      </c>
      <c r="AR15" t="s">
        <v>48</v>
      </c>
    </row>
    <row r="16" spans="1:44" x14ac:dyDescent="0.35">
      <c r="A16" t="s">
        <v>49</v>
      </c>
      <c r="B16" t="s">
        <v>36</v>
      </c>
      <c r="C16">
        <v>1019</v>
      </c>
      <c r="D16">
        <v>148</v>
      </c>
      <c r="E16">
        <v>129</v>
      </c>
      <c r="F16">
        <v>122</v>
      </c>
      <c r="G16">
        <v>0</v>
      </c>
      <c r="H16">
        <v>0</v>
      </c>
      <c r="I16">
        <v>0</v>
      </c>
      <c r="J16">
        <v>28860</v>
      </c>
      <c r="K16">
        <v>25155</v>
      </c>
      <c r="L16">
        <v>21960</v>
      </c>
      <c r="M16">
        <v>69030</v>
      </c>
      <c r="N16">
        <v>69030</v>
      </c>
      <c r="O16">
        <v>63720</v>
      </c>
      <c r="P16">
        <v>0.1388888888888889</v>
      </c>
      <c r="Q16">
        <v>0.4</v>
      </c>
      <c r="R16">
        <v>0.76666666666666672</v>
      </c>
      <c r="S16">
        <v>10552.083333333334</v>
      </c>
      <c r="T16">
        <v>30390</v>
      </c>
      <c r="U16">
        <v>58247.500000000007</v>
      </c>
      <c r="V16">
        <v>3</v>
      </c>
      <c r="W16">
        <v>38</v>
      </c>
      <c r="X16">
        <v>51</v>
      </c>
      <c r="Y16">
        <v>20</v>
      </c>
      <c r="Z16">
        <v>218432.1763102916</v>
      </c>
      <c r="AB16">
        <v>58</v>
      </c>
      <c r="AC16">
        <v>49</v>
      </c>
      <c r="AD16">
        <v>25</v>
      </c>
      <c r="AE16">
        <v>5775.25</v>
      </c>
      <c r="AF16">
        <v>23.8</v>
      </c>
      <c r="AG16">
        <v>22.6</v>
      </c>
      <c r="AH16">
        <v>18</v>
      </c>
      <c r="AI16">
        <v>0</v>
      </c>
      <c r="AJ16">
        <v>4641</v>
      </c>
      <c r="AK16">
        <v>4407</v>
      </c>
      <c r="AL16">
        <v>3240</v>
      </c>
      <c r="AM16">
        <v>7410</v>
      </c>
      <c r="AN16">
        <v>9945</v>
      </c>
      <c r="AO16">
        <v>3600</v>
      </c>
      <c r="AP16">
        <v>0</v>
      </c>
      <c r="AQ16">
        <v>0</v>
      </c>
      <c r="AR16" t="s">
        <v>49</v>
      </c>
    </row>
    <row r="17" spans="1:44" x14ac:dyDescent="0.35">
      <c r="A17" t="s">
        <v>50</v>
      </c>
      <c r="B17" t="s">
        <v>36</v>
      </c>
      <c r="C17">
        <v>1020</v>
      </c>
      <c r="D17">
        <v>141</v>
      </c>
      <c r="E17">
        <v>101</v>
      </c>
      <c r="F17">
        <v>130</v>
      </c>
      <c r="G17">
        <v>0</v>
      </c>
      <c r="H17">
        <v>0</v>
      </c>
      <c r="I17">
        <v>0</v>
      </c>
      <c r="J17">
        <v>27495</v>
      </c>
      <c r="K17">
        <v>19695</v>
      </c>
      <c r="L17">
        <v>23400</v>
      </c>
      <c r="M17">
        <v>79560</v>
      </c>
      <c r="N17">
        <v>79560</v>
      </c>
      <c r="O17">
        <v>73440</v>
      </c>
      <c r="P17">
        <v>0.26815642458100558</v>
      </c>
      <c r="Q17">
        <v>0.66480446927374304</v>
      </c>
      <c r="R17">
        <v>0.85474860335195535</v>
      </c>
      <c r="S17">
        <v>18929.162011173183</v>
      </c>
      <c r="T17">
        <v>46928.547486033523</v>
      </c>
      <c r="U17">
        <v>60336.703910614531</v>
      </c>
      <c r="V17">
        <v>68</v>
      </c>
      <c r="W17">
        <v>68</v>
      </c>
      <c r="X17">
        <v>77</v>
      </c>
      <c r="Y17">
        <v>57</v>
      </c>
      <c r="Z17">
        <v>247533.02352620586</v>
      </c>
      <c r="AB17">
        <v>69</v>
      </c>
      <c r="AC17">
        <v>46</v>
      </c>
      <c r="AD17">
        <v>67</v>
      </c>
      <c r="AE17">
        <v>6062.8</v>
      </c>
      <c r="AF17">
        <v>37.200000000000003</v>
      </c>
      <c r="AG17">
        <v>24.2</v>
      </c>
      <c r="AH17">
        <v>38</v>
      </c>
      <c r="AI17">
        <v>0</v>
      </c>
      <c r="AJ17">
        <v>7254</v>
      </c>
      <c r="AK17">
        <v>4719</v>
      </c>
      <c r="AL17">
        <v>6840</v>
      </c>
      <c r="AM17">
        <v>13260</v>
      </c>
      <c r="AN17">
        <v>15015</v>
      </c>
      <c r="AO17">
        <v>10260</v>
      </c>
      <c r="AP17">
        <v>0</v>
      </c>
      <c r="AQ17">
        <v>0</v>
      </c>
      <c r="AR17" t="s">
        <v>50</v>
      </c>
    </row>
    <row r="18" spans="1:44" x14ac:dyDescent="0.35">
      <c r="A18" t="s">
        <v>51</v>
      </c>
      <c r="B18" t="s">
        <v>36</v>
      </c>
      <c r="C18">
        <v>1021</v>
      </c>
      <c r="D18">
        <v>54</v>
      </c>
      <c r="E18">
        <v>45</v>
      </c>
      <c r="F18">
        <v>31</v>
      </c>
      <c r="G18">
        <v>0</v>
      </c>
      <c r="H18">
        <v>0</v>
      </c>
      <c r="I18">
        <v>0</v>
      </c>
      <c r="J18">
        <v>10530</v>
      </c>
      <c r="K18">
        <v>8775</v>
      </c>
      <c r="L18">
        <v>5580</v>
      </c>
      <c r="M18">
        <v>20280</v>
      </c>
      <c r="N18">
        <v>20280</v>
      </c>
      <c r="O18">
        <v>18720</v>
      </c>
      <c r="P18">
        <v>7.5471698113207544E-2</v>
      </c>
      <c r="Q18">
        <v>0.20754716981132076</v>
      </c>
      <c r="R18">
        <v>0.64150943396226412</v>
      </c>
      <c r="S18">
        <v>1878.1132075471698</v>
      </c>
      <c r="T18">
        <v>5164.8113207547176</v>
      </c>
      <c r="U18">
        <v>15963.962264150943</v>
      </c>
      <c r="V18">
        <v>14</v>
      </c>
      <c r="W18">
        <v>0</v>
      </c>
      <c r="X18">
        <v>8</v>
      </c>
      <c r="Y18">
        <v>11</v>
      </c>
      <c r="Z18">
        <v>105850.11081842129</v>
      </c>
      <c r="AB18">
        <v>0</v>
      </c>
      <c r="AC18">
        <v>15</v>
      </c>
      <c r="AD18">
        <v>14</v>
      </c>
      <c r="AE18">
        <v>4432</v>
      </c>
      <c r="AF18">
        <v>11</v>
      </c>
      <c r="AG18">
        <v>11</v>
      </c>
      <c r="AH18">
        <v>6</v>
      </c>
      <c r="AI18">
        <v>0</v>
      </c>
      <c r="AJ18">
        <v>2145</v>
      </c>
      <c r="AK18">
        <v>2145</v>
      </c>
      <c r="AL18">
        <v>1080</v>
      </c>
      <c r="AM18">
        <v>0</v>
      </c>
      <c r="AN18">
        <v>1560</v>
      </c>
      <c r="AO18">
        <v>1980</v>
      </c>
      <c r="AP18">
        <v>0</v>
      </c>
      <c r="AQ18">
        <v>0</v>
      </c>
      <c r="AR18" t="s">
        <v>51</v>
      </c>
    </row>
    <row r="19" spans="1:44" x14ac:dyDescent="0.35">
      <c r="A19" t="s">
        <v>52</v>
      </c>
      <c r="B19" t="s">
        <v>36</v>
      </c>
      <c r="C19">
        <v>1022</v>
      </c>
      <c r="D19">
        <v>73</v>
      </c>
      <c r="E19">
        <v>44</v>
      </c>
      <c r="F19">
        <v>76</v>
      </c>
      <c r="G19">
        <v>0</v>
      </c>
      <c r="H19">
        <v>0</v>
      </c>
      <c r="I19">
        <v>0</v>
      </c>
      <c r="J19">
        <v>14235</v>
      </c>
      <c r="K19">
        <v>8580</v>
      </c>
      <c r="L19">
        <v>13680</v>
      </c>
      <c r="M19">
        <v>23400</v>
      </c>
      <c r="N19">
        <v>23400</v>
      </c>
      <c r="O19">
        <v>21600</v>
      </c>
      <c r="P19">
        <v>0.1875</v>
      </c>
      <c r="Q19">
        <v>0.32500000000000001</v>
      </c>
      <c r="R19">
        <v>0.88749999999999996</v>
      </c>
      <c r="S19">
        <v>6842.8125</v>
      </c>
      <c r="T19">
        <v>11860.875</v>
      </c>
      <c r="U19">
        <v>32389.3125</v>
      </c>
      <c r="V19">
        <v>7</v>
      </c>
      <c r="W19">
        <v>25</v>
      </c>
      <c r="X19">
        <v>36</v>
      </c>
      <c r="Y19">
        <v>14</v>
      </c>
      <c r="Z19">
        <v>137596.48959941865</v>
      </c>
      <c r="AB19">
        <v>18</v>
      </c>
      <c r="AC19">
        <v>10</v>
      </c>
      <c r="AD19">
        <v>27</v>
      </c>
      <c r="AE19">
        <v>4452.25</v>
      </c>
      <c r="AF19">
        <v>14</v>
      </c>
      <c r="AG19">
        <v>5</v>
      </c>
      <c r="AH19">
        <v>10</v>
      </c>
      <c r="AI19">
        <v>0</v>
      </c>
      <c r="AJ19">
        <v>2730</v>
      </c>
      <c r="AK19">
        <v>975</v>
      </c>
      <c r="AL19">
        <v>1800</v>
      </c>
      <c r="AM19">
        <v>4875</v>
      </c>
      <c r="AN19">
        <v>7020</v>
      </c>
      <c r="AO19">
        <v>2520</v>
      </c>
      <c r="AP19">
        <v>0</v>
      </c>
      <c r="AQ19">
        <v>0</v>
      </c>
      <c r="AR19" t="s">
        <v>52</v>
      </c>
    </row>
    <row r="20" spans="1:44" x14ac:dyDescent="0.35">
      <c r="A20" t="s">
        <v>53</v>
      </c>
      <c r="B20" t="s">
        <v>36</v>
      </c>
      <c r="C20">
        <v>1023</v>
      </c>
      <c r="D20">
        <v>85</v>
      </c>
      <c r="E20">
        <v>60</v>
      </c>
      <c r="F20">
        <v>59</v>
      </c>
      <c r="G20">
        <v>0</v>
      </c>
      <c r="H20">
        <v>0</v>
      </c>
      <c r="I20">
        <v>0</v>
      </c>
      <c r="J20">
        <v>16575</v>
      </c>
      <c r="K20">
        <v>11700</v>
      </c>
      <c r="L20">
        <v>10620</v>
      </c>
      <c r="M20">
        <v>50700</v>
      </c>
      <c r="N20">
        <v>50700</v>
      </c>
      <c r="O20">
        <v>46800</v>
      </c>
      <c r="P20">
        <v>8.5365853658536592E-2</v>
      </c>
      <c r="Q20">
        <v>0.31707317073170732</v>
      </c>
      <c r="R20">
        <v>0.90243902439024393</v>
      </c>
      <c r="S20">
        <v>3320.3048780487807</v>
      </c>
      <c r="T20">
        <v>12332.560975609756</v>
      </c>
      <c r="U20">
        <v>35100.365853658535</v>
      </c>
      <c r="V20">
        <v>4</v>
      </c>
      <c r="W20">
        <v>24</v>
      </c>
      <c r="X20">
        <v>22</v>
      </c>
      <c r="Y20">
        <v>16</v>
      </c>
      <c r="Z20">
        <v>132893.32237260422</v>
      </c>
      <c r="AB20">
        <v>5</v>
      </c>
      <c r="AC20">
        <v>4</v>
      </c>
      <c r="AD20">
        <v>8</v>
      </c>
      <c r="AE20">
        <v>4769.5</v>
      </c>
      <c r="AF20">
        <v>7</v>
      </c>
      <c r="AG20">
        <v>2</v>
      </c>
      <c r="AH20">
        <v>6.6</v>
      </c>
      <c r="AI20">
        <v>0</v>
      </c>
      <c r="AJ20">
        <v>1365</v>
      </c>
      <c r="AK20">
        <v>390</v>
      </c>
      <c r="AL20">
        <v>1188</v>
      </c>
      <c r="AM20">
        <v>4680</v>
      </c>
      <c r="AN20">
        <v>4290</v>
      </c>
      <c r="AO20">
        <v>2880</v>
      </c>
      <c r="AP20">
        <v>0</v>
      </c>
      <c r="AQ20">
        <v>0</v>
      </c>
      <c r="AR20" t="s">
        <v>53</v>
      </c>
    </row>
    <row r="21" spans="1:44" x14ac:dyDescent="0.35">
      <c r="A21" t="s">
        <v>54</v>
      </c>
      <c r="B21" t="s">
        <v>36</v>
      </c>
      <c r="C21">
        <v>1024</v>
      </c>
      <c r="D21">
        <v>86</v>
      </c>
      <c r="E21">
        <v>62</v>
      </c>
      <c r="F21">
        <v>66</v>
      </c>
      <c r="G21">
        <v>0</v>
      </c>
      <c r="H21">
        <v>0</v>
      </c>
      <c r="I21">
        <v>0</v>
      </c>
      <c r="J21">
        <v>16770</v>
      </c>
      <c r="K21">
        <v>12090</v>
      </c>
      <c r="L21">
        <v>11880</v>
      </c>
      <c r="M21">
        <v>54600</v>
      </c>
      <c r="N21">
        <v>54600</v>
      </c>
      <c r="O21">
        <v>50400</v>
      </c>
      <c r="P21">
        <v>0.5</v>
      </c>
      <c r="Q21">
        <v>0.60204081632653061</v>
      </c>
      <c r="R21">
        <v>0.90816326530612246</v>
      </c>
      <c r="S21">
        <v>20370</v>
      </c>
      <c r="T21">
        <v>24527.142857142859</v>
      </c>
      <c r="U21">
        <v>36998.571428571428</v>
      </c>
      <c r="V21">
        <v>32</v>
      </c>
      <c r="W21">
        <v>31</v>
      </c>
      <c r="X21">
        <v>36</v>
      </c>
      <c r="Y21">
        <v>32</v>
      </c>
      <c r="Z21">
        <v>152587.83513488964</v>
      </c>
      <c r="AB21">
        <v>27</v>
      </c>
      <c r="AC21">
        <v>24</v>
      </c>
      <c r="AD21">
        <v>32</v>
      </c>
      <c r="AE21">
        <v>4978.75</v>
      </c>
      <c r="AF21">
        <v>14</v>
      </c>
      <c r="AG21">
        <v>12</v>
      </c>
      <c r="AH21">
        <v>10</v>
      </c>
      <c r="AI21">
        <v>0</v>
      </c>
      <c r="AJ21">
        <v>2730</v>
      </c>
      <c r="AK21">
        <v>2340</v>
      </c>
      <c r="AL21">
        <v>1800</v>
      </c>
      <c r="AM21">
        <v>6045</v>
      </c>
      <c r="AN21">
        <v>7020</v>
      </c>
      <c r="AO21">
        <v>5760</v>
      </c>
      <c r="AP21">
        <v>0</v>
      </c>
      <c r="AQ21">
        <v>0</v>
      </c>
      <c r="AR21" t="s">
        <v>54</v>
      </c>
    </row>
    <row r="22" spans="1:44" x14ac:dyDescent="0.35">
      <c r="A22" t="s">
        <v>55</v>
      </c>
      <c r="B22" t="s">
        <v>36</v>
      </c>
      <c r="C22">
        <v>1025</v>
      </c>
      <c r="D22">
        <v>95</v>
      </c>
      <c r="E22">
        <v>66</v>
      </c>
      <c r="F22">
        <v>86</v>
      </c>
      <c r="G22">
        <v>0</v>
      </c>
      <c r="H22">
        <v>0</v>
      </c>
      <c r="I22">
        <v>0</v>
      </c>
      <c r="J22">
        <v>18525</v>
      </c>
      <c r="K22">
        <v>12870</v>
      </c>
      <c r="L22">
        <v>15480</v>
      </c>
      <c r="M22">
        <v>37440</v>
      </c>
      <c r="N22">
        <v>37440</v>
      </c>
      <c r="O22">
        <v>34560</v>
      </c>
      <c r="P22">
        <v>0.64166666666666672</v>
      </c>
      <c r="Q22">
        <v>0.94166666666666665</v>
      </c>
      <c r="R22">
        <v>0.97499999999999998</v>
      </c>
      <c r="S22">
        <v>30078.125000000004</v>
      </c>
      <c r="T22">
        <v>44140.625</v>
      </c>
      <c r="U22">
        <v>45703.125</v>
      </c>
      <c r="V22">
        <v>53</v>
      </c>
      <c r="W22">
        <v>46</v>
      </c>
      <c r="X22">
        <v>47</v>
      </c>
      <c r="Y22">
        <v>35</v>
      </c>
      <c r="Z22">
        <v>169636.81633209193</v>
      </c>
      <c r="AB22">
        <v>58</v>
      </c>
      <c r="AC22">
        <v>54</v>
      </c>
      <c r="AD22">
        <v>53</v>
      </c>
      <c r="AE22">
        <v>5136.7</v>
      </c>
      <c r="AF22">
        <v>12</v>
      </c>
      <c r="AG22">
        <v>11</v>
      </c>
      <c r="AH22">
        <v>9</v>
      </c>
      <c r="AI22">
        <v>0</v>
      </c>
      <c r="AJ22">
        <v>2340</v>
      </c>
      <c r="AK22">
        <v>2145</v>
      </c>
      <c r="AL22">
        <v>1620</v>
      </c>
      <c r="AM22">
        <v>8970</v>
      </c>
      <c r="AN22">
        <v>9165</v>
      </c>
      <c r="AO22">
        <v>6300</v>
      </c>
      <c r="AP22">
        <v>0</v>
      </c>
      <c r="AQ22">
        <v>0</v>
      </c>
      <c r="AR22" t="s">
        <v>55</v>
      </c>
    </row>
    <row r="23" spans="1:44" x14ac:dyDescent="0.35">
      <c r="A23" t="s">
        <v>56</v>
      </c>
      <c r="B23" t="s">
        <v>36</v>
      </c>
      <c r="C23">
        <v>1026</v>
      </c>
      <c r="D23">
        <v>83</v>
      </c>
      <c r="E23">
        <v>53</v>
      </c>
      <c r="F23">
        <v>64</v>
      </c>
      <c r="G23">
        <v>0</v>
      </c>
      <c r="H23">
        <v>0</v>
      </c>
      <c r="I23">
        <v>0</v>
      </c>
      <c r="J23">
        <v>16185</v>
      </c>
      <c r="K23">
        <v>10335</v>
      </c>
      <c r="L23">
        <v>11520</v>
      </c>
      <c r="M23">
        <v>30420</v>
      </c>
      <c r="N23">
        <v>30420</v>
      </c>
      <c r="O23">
        <v>28080</v>
      </c>
      <c r="P23">
        <v>0.12</v>
      </c>
      <c r="Q23">
        <v>0.28000000000000003</v>
      </c>
      <c r="R23">
        <v>0.45333333333333331</v>
      </c>
      <c r="S23">
        <v>4564.8</v>
      </c>
      <c r="T23">
        <v>10651.2</v>
      </c>
      <c r="U23">
        <v>17244.8</v>
      </c>
      <c r="V23">
        <v>15</v>
      </c>
      <c r="W23">
        <v>12</v>
      </c>
      <c r="X23">
        <v>22</v>
      </c>
      <c r="Y23">
        <v>7</v>
      </c>
      <c r="Z23">
        <v>134363.06213098374</v>
      </c>
      <c r="AB23">
        <v>16</v>
      </c>
      <c r="AC23">
        <v>10</v>
      </c>
      <c r="AD23">
        <v>27</v>
      </c>
      <c r="AE23">
        <v>5026</v>
      </c>
      <c r="AF23">
        <v>20</v>
      </c>
      <c r="AG23">
        <v>13</v>
      </c>
      <c r="AH23">
        <v>13</v>
      </c>
      <c r="AI23">
        <v>0</v>
      </c>
      <c r="AJ23">
        <v>3900</v>
      </c>
      <c r="AK23">
        <v>2535</v>
      </c>
      <c r="AL23">
        <v>2340</v>
      </c>
      <c r="AM23">
        <v>2340</v>
      </c>
      <c r="AN23">
        <v>4290</v>
      </c>
      <c r="AO23">
        <v>1260</v>
      </c>
      <c r="AP23">
        <v>0</v>
      </c>
      <c r="AQ23">
        <v>0</v>
      </c>
      <c r="AR23" t="s">
        <v>56</v>
      </c>
    </row>
    <row r="24" spans="1:44" x14ac:dyDescent="0.35">
      <c r="A24" t="s">
        <v>57</v>
      </c>
      <c r="B24" t="s">
        <v>36</v>
      </c>
      <c r="C24">
        <v>1027</v>
      </c>
      <c r="D24">
        <v>110</v>
      </c>
      <c r="E24">
        <v>89</v>
      </c>
      <c r="F24">
        <v>88</v>
      </c>
      <c r="G24">
        <v>0</v>
      </c>
      <c r="H24">
        <v>0</v>
      </c>
      <c r="I24">
        <v>0</v>
      </c>
      <c r="J24">
        <v>21450</v>
      </c>
      <c r="K24">
        <v>17355</v>
      </c>
      <c r="L24">
        <v>15840</v>
      </c>
      <c r="M24">
        <v>40560</v>
      </c>
      <c r="N24">
        <v>40560</v>
      </c>
      <c r="O24">
        <v>37440</v>
      </c>
      <c r="P24">
        <v>4.0322580645161289E-2</v>
      </c>
      <c r="Q24">
        <v>0.62096774193548387</v>
      </c>
      <c r="R24">
        <v>0.88709677419354838</v>
      </c>
      <c r="S24">
        <v>2203.4274193548385</v>
      </c>
      <c r="T24">
        <v>33932.782258064515</v>
      </c>
      <c r="U24">
        <v>48475.403225806454</v>
      </c>
      <c r="V24">
        <v>12</v>
      </c>
      <c r="W24">
        <v>31</v>
      </c>
      <c r="X24">
        <v>35</v>
      </c>
      <c r="Y24">
        <v>17</v>
      </c>
      <c r="Z24">
        <v>179337.09873739668</v>
      </c>
      <c r="AB24">
        <v>27</v>
      </c>
      <c r="AC24">
        <v>19</v>
      </c>
      <c r="AD24">
        <v>26</v>
      </c>
      <c r="AE24">
        <v>4931.5</v>
      </c>
      <c r="AF24">
        <v>24</v>
      </c>
      <c r="AG24">
        <v>22</v>
      </c>
      <c r="AH24">
        <v>24</v>
      </c>
      <c r="AI24">
        <v>0</v>
      </c>
      <c r="AJ24">
        <v>4680</v>
      </c>
      <c r="AK24">
        <v>4290</v>
      </c>
      <c r="AL24">
        <v>4320</v>
      </c>
      <c r="AM24">
        <v>6045</v>
      </c>
      <c r="AN24">
        <v>6825</v>
      </c>
      <c r="AO24">
        <v>3060</v>
      </c>
      <c r="AP24">
        <v>0</v>
      </c>
      <c r="AQ24">
        <v>0</v>
      </c>
      <c r="AR24" t="s">
        <v>57</v>
      </c>
    </row>
    <row r="25" spans="1:44" x14ac:dyDescent="0.35">
      <c r="A25" t="s">
        <v>58</v>
      </c>
      <c r="B25" t="s">
        <v>36</v>
      </c>
      <c r="C25">
        <v>1028</v>
      </c>
      <c r="D25">
        <v>82</v>
      </c>
      <c r="E25">
        <v>66</v>
      </c>
      <c r="F25">
        <v>65</v>
      </c>
      <c r="G25">
        <v>0</v>
      </c>
      <c r="H25">
        <v>0</v>
      </c>
      <c r="I25">
        <v>0</v>
      </c>
      <c r="J25">
        <v>15990</v>
      </c>
      <c r="K25">
        <v>12870</v>
      </c>
      <c r="L25">
        <v>11700</v>
      </c>
      <c r="M25">
        <v>28080</v>
      </c>
      <c r="N25">
        <v>28080</v>
      </c>
      <c r="O25">
        <v>25920</v>
      </c>
      <c r="P25">
        <v>0.61682242990654201</v>
      </c>
      <c r="Q25">
        <v>0.82242990654205606</v>
      </c>
      <c r="R25">
        <v>1</v>
      </c>
      <c r="S25">
        <v>25018.317757009343</v>
      </c>
      <c r="T25">
        <v>33357.757009345791</v>
      </c>
      <c r="U25">
        <v>40560</v>
      </c>
      <c r="V25">
        <v>11</v>
      </c>
      <c r="W25">
        <v>38</v>
      </c>
      <c r="X25">
        <v>37</v>
      </c>
      <c r="Y25">
        <v>35</v>
      </c>
      <c r="Z25">
        <v>149354.40766645473</v>
      </c>
      <c r="AB25">
        <v>34</v>
      </c>
      <c r="AC25">
        <v>30</v>
      </c>
      <c r="AD25">
        <v>31</v>
      </c>
      <c r="AE25">
        <v>4745.88</v>
      </c>
      <c r="AF25">
        <v>8</v>
      </c>
      <c r="AG25">
        <v>6</v>
      </c>
      <c r="AH25">
        <v>1</v>
      </c>
      <c r="AI25">
        <v>0</v>
      </c>
      <c r="AJ25">
        <v>1560</v>
      </c>
      <c r="AK25">
        <v>1170</v>
      </c>
      <c r="AL25">
        <v>180</v>
      </c>
      <c r="AM25">
        <v>7410</v>
      </c>
      <c r="AN25">
        <v>7215</v>
      </c>
      <c r="AO25">
        <v>6300</v>
      </c>
      <c r="AP25">
        <v>0</v>
      </c>
      <c r="AQ25">
        <v>0</v>
      </c>
      <c r="AR25" t="s">
        <v>58</v>
      </c>
    </row>
    <row r="26" spans="1:44" x14ac:dyDescent="0.35">
      <c r="A26" t="s">
        <v>59</v>
      </c>
      <c r="B26" t="s">
        <v>36</v>
      </c>
      <c r="C26">
        <v>1038</v>
      </c>
      <c r="D26">
        <v>116</v>
      </c>
      <c r="E26">
        <v>83</v>
      </c>
      <c r="F26">
        <v>109</v>
      </c>
      <c r="G26">
        <v>0</v>
      </c>
      <c r="H26">
        <v>0</v>
      </c>
      <c r="I26">
        <v>0</v>
      </c>
      <c r="J26">
        <v>22620</v>
      </c>
      <c r="K26">
        <v>16185</v>
      </c>
      <c r="L26">
        <v>19620</v>
      </c>
      <c r="M26">
        <v>43680.000000000007</v>
      </c>
      <c r="N26">
        <v>43680.000000000007</v>
      </c>
      <c r="O26">
        <v>40320.000000000007</v>
      </c>
      <c r="P26">
        <v>0.47328244274809161</v>
      </c>
      <c r="Q26">
        <v>0.65648854961832059</v>
      </c>
      <c r="R26">
        <v>0.76335877862595425</v>
      </c>
      <c r="S26">
        <v>27651.526717557252</v>
      </c>
      <c r="T26">
        <v>38355.343511450381</v>
      </c>
      <c r="U26">
        <v>44599.236641221374</v>
      </c>
      <c r="V26">
        <v>50</v>
      </c>
      <c r="W26">
        <v>40</v>
      </c>
      <c r="X26">
        <v>47</v>
      </c>
      <c r="Y26">
        <v>28</v>
      </c>
      <c r="Z26">
        <v>208731.89390498685</v>
      </c>
      <c r="AB26">
        <v>49</v>
      </c>
      <c r="AC26">
        <v>27</v>
      </c>
      <c r="AD26">
        <v>50</v>
      </c>
      <c r="AE26">
        <v>5174.5</v>
      </c>
      <c r="AF26">
        <v>46</v>
      </c>
      <c r="AG26">
        <v>35</v>
      </c>
      <c r="AH26">
        <v>35</v>
      </c>
      <c r="AI26">
        <v>0</v>
      </c>
      <c r="AJ26">
        <v>8970</v>
      </c>
      <c r="AK26">
        <v>6825</v>
      </c>
      <c r="AL26">
        <v>6300</v>
      </c>
      <c r="AM26">
        <v>7800</v>
      </c>
      <c r="AN26">
        <v>9165</v>
      </c>
      <c r="AO26">
        <v>5040</v>
      </c>
      <c r="AP26">
        <v>0</v>
      </c>
      <c r="AQ26">
        <v>0</v>
      </c>
      <c r="AR26" t="s">
        <v>59</v>
      </c>
    </row>
    <row r="27" spans="1:44" x14ac:dyDescent="0.35">
      <c r="A27" t="s">
        <v>60</v>
      </c>
      <c r="B27" t="s">
        <v>36</v>
      </c>
      <c r="C27">
        <v>1048</v>
      </c>
      <c r="D27">
        <v>106</v>
      </c>
      <c r="E27">
        <v>84</v>
      </c>
      <c r="F27">
        <v>106</v>
      </c>
      <c r="G27">
        <v>0</v>
      </c>
      <c r="H27">
        <v>0</v>
      </c>
      <c r="I27">
        <v>0</v>
      </c>
      <c r="J27">
        <v>20670</v>
      </c>
      <c r="K27">
        <v>16380</v>
      </c>
      <c r="L27">
        <v>19080</v>
      </c>
      <c r="M27">
        <v>38220</v>
      </c>
      <c r="N27">
        <v>38220</v>
      </c>
      <c r="O27">
        <v>35280</v>
      </c>
      <c r="P27">
        <v>0.64827586206896548</v>
      </c>
      <c r="Q27">
        <v>0.68965517241379315</v>
      </c>
      <c r="R27">
        <v>0.84827586206896555</v>
      </c>
      <c r="S27">
        <v>36387.724137931029</v>
      </c>
      <c r="T27">
        <v>38710.34482758621</v>
      </c>
      <c r="U27">
        <v>47613.724137931036</v>
      </c>
      <c r="V27">
        <v>66</v>
      </c>
      <c r="W27">
        <v>41</v>
      </c>
      <c r="X27">
        <v>58</v>
      </c>
      <c r="Y27">
        <v>43</v>
      </c>
      <c r="Z27">
        <v>221959.5517304024</v>
      </c>
      <c r="AB27">
        <v>50</v>
      </c>
      <c r="AC27">
        <v>50</v>
      </c>
      <c r="AD27">
        <v>66</v>
      </c>
      <c r="AE27">
        <v>4904.5</v>
      </c>
      <c r="AF27">
        <v>36</v>
      </c>
      <c r="AG27">
        <v>27</v>
      </c>
      <c r="AH27">
        <v>23</v>
      </c>
      <c r="AI27">
        <v>0</v>
      </c>
      <c r="AJ27">
        <v>7020</v>
      </c>
      <c r="AK27">
        <v>5265</v>
      </c>
      <c r="AL27">
        <v>4140</v>
      </c>
      <c r="AM27">
        <v>7995</v>
      </c>
      <c r="AN27">
        <v>11310</v>
      </c>
      <c r="AO27">
        <v>7740</v>
      </c>
      <c r="AP27">
        <v>0</v>
      </c>
      <c r="AQ27">
        <v>0</v>
      </c>
      <c r="AR27" t="s">
        <v>60</v>
      </c>
    </row>
    <row r="28" spans="1:44" x14ac:dyDescent="0.35">
      <c r="A28" t="s">
        <v>61</v>
      </c>
      <c r="B28" t="s">
        <v>36</v>
      </c>
      <c r="C28">
        <v>1049</v>
      </c>
      <c r="D28">
        <v>83</v>
      </c>
      <c r="E28">
        <v>71</v>
      </c>
      <c r="F28">
        <v>76</v>
      </c>
      <c r="G28">
        <v>0</v>
      </c>
      <c r="H28">
        <v>0</v>
      </c>
      <c r="I28">
        <v>0</v>
      </c>
      <c r="J28">
        <v>16185</v>
      </c>
      <c r="K28">
        <v>13845</v>
      </c>
      <c r="L28">
        <v>13680</v>
      </c>
      <c r="M28">
        <v>31200</v>
      </c>
      <c r="N28">
        <v>31200</v>
      </c>
      <c r="O28">
        <v>28800</v>
      </c>
      <c r="P28">
        <v>0.56862745098039214</v>
      </c>
      <c r="Q28">
        <v>0.60784313725490191</v>
      </c>
      <c r="R28">
        <v>0.74509803921568629</v>
      </c>
      <c r="S28">
        <v>24854.705882352941</v>
      </c>
      <c r="T28">
        <v>26568.823529411762</v>
      </c>
      <c r="U28">
        <v>32568.235294117647</v>
      </c>
      <c r="V28">
        <v>15</v>
      </c>
      <c r="W28">
        <v>35</v>
      </c>
      <c r="X28">
        <v>31</v>
      </c>
      <c r="Y28">
        <v>21</v>
      </c>
      <c r="Z28">
        <v>154057.57489326916</v>
      </c>
      <c r="AB28">
        <v>40</v>
      </c>
      <c r="AC28">
        <v>29</v>
      </c>
      <c r="AD28">
        <v>41</v>
      </c>
      <c r="AE28">
        <v>4817.88</v>
      </c>
      <c r="AF28">
        <v>15.2</v>
      </c>
      <c r="AG28">
        <v>13.2</v>
      </c>
      <c r="AH28">
        <v>10</v>
      </c>
      <c r="AI28">
        <v>0</v>
      </c>
      <c r="AJ28">
        <v>2964</v>
      </c>
      <c r="AK28">
        <v>2574</v>
      </c>
      <c r="AL28">
        <v>1800</v>
      </c>
      <c r="AM28">
        <v>6825</v>
      </c>
      <c r="AN28">
        <v>6045</v>
      </c>
      <c r="AO28">
        <v>3780</v>
      </c>
      <c r="AP28">
        <v>0</v>
      </c>
      <c r="AQ28">
        <v>0</v>
      </c>
      <c r="AR28" t="s">
        <v>61</v>
      </c>
    </row>
    <row r="29" spans="1:44" x14ac:dyDescent="0.35">
      <c r="A29" t="s">
        <v>62</v>
      </c>
      <c r="B29" t="s">
        <v>36</v>
      </c>
      <c r="C29">
        <v>1802</v>
      </c>
      <c r="D29">
        <v>55</v>
      </c>
      <c r="E29">
        <v>43</v>
      </c>
      <c r="F29">
        <v>50</v>
      </c>
      <c r="G29">
        <v>0</v>
      </c>
      <c r="H29">
        <v>0</v>
      </c>
      <c r="I29">
        <v>0</v>
      </c>
      <c r="J29">
        <v>10725</v>
      </c>
      <c r="K29">
        <v>8385</v>
      </c>
      <c r="L29">
        <v>9000</v>
      </c>
      <c r="M29">
        <v>24570</v>
      </c>
      <c r="N29">
        <v>24570</v>
      </c>
      <c r="O29">
        <v>22680</v>
      </c>
      <c r="P29">
        <v>0.32258064516129031</v>
      </c>
      <c r="Q29">
        <v>0.70967741935483875</v>
      </c>
      <c r="R29">
        <v>0.85483870967741937</v>
      </c>
      <c r="S29">
        <v>9067.7419354838712</v>
      </c>
      <c r="T29">
        <v>19949.032258064519</v>
      </c>
      <c r="U29">
        <v>24029.516129032258</v>
      </c>
      <c r="V29">
        <v>18</v>
      </c>
      <c r="W29">
        <v>23</v>
      </c>
      <c r="X29">
        <v>19</v>
      </c>
      <c r="Y29">
        <v>20</v>
      </c>
      <c r="Z29">
        <v>124956.72767735489</v>
      </c>
      <c r="AB29">
        <v>18</v>
      </c>
      <c r="AC29">
        <v>19</v>
      </c>
      <c r="AD29">
        <v>19</v>
      </c>
      <c r="AE29">
        <v>4553.5</v>
      </c>
      <c r="AF29">
        <v>18.600000000000001</v>
      </c>
      <c r="AG29">
        <v>13</v>
      </c>
      <c r="AH29">
        <v>13</v>
      </c>
      <c r="AI29">
        <v>0</v>
      </c>
      <c r="AJ29">
        <v>3627</v>
      </c>
      <c r="AK29">
        <v>2535</v>
      </c>
      <c r="AL29">
        <v>2340</v>
      </c>
      <c r="AM29">
        <v>4485</v>
      </c>
      <c r="AN29">
        <v>3705</v>
      </c>
      <c r="AO29">
        <v>3600</v>
      </c>
      <c r="AP29">
        <v>0</v>
      </c>
      <c r="AQ29">
        <v>0</v>
      </c>
      <c r="AR29" t="s">
        <v>62</v>
      </c>
    </row>
    <row r="30" spans="1:44" x14ac:dyDescent="0.3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35">
      <c r="A31" t="s">
        <v>63</v>
      </c>
      <c r="B31" t="s">
        <v>64</v>
      </c>
      <c r="C31">
        <v>2171</v>
      </c>
      <c r="D31">
        <v>26</v>
      </c>
      <c r="E31">
        <v>26</v>
      </c>
      <c r="F31">
        <v>14</v>
      </c>
      <c r="G31">
        <v>0</v>
      </c>
      <c r="H31">
        <v>0</v>
      </c>
      <c r="I31">
        <v>0</v>
      </c>
      <c r="J31">
        <v>5070</v>
      </c>
      <c r="K31">
        <v>5070</v>
      </c>
      <c r="L31">
        <v>2520</v>
      </c>
      <c r="M31">
        <v>15210</v>
      </c>
      <c r="N31">
        <v>15210</v>
      </c>
      <c r="O31">
        <v>14040</v>
      </c>
      <c r="P31">
        <v>0</v>
      </c>
      <c r="Q31">
        <v>0</v>
      </c>
      <c r="R31">
        <v>1</v>
      </c>
      <c r="S31">
        <v>0</v>
      </c>
      <c r="T31">
        <v>0</v>
      </c>
      <c r="U31">
        <v>12660</v>
      </c>
      <c r="V31">
        <v>0</v>
      </c>
      <c r="W31">
        <v>0</v>
      </c>
      <c r="X31">
        <v>0</v>
      </c>
      <c r="Y31">
        <v>0</v>
      </c>
      <c r="Z31">
        <v>0</v>
      </c>
      <c r="AB31">
        <v>4</v>
      </c>
      <c r="AC31">
        <v>4</v>
      </c>
      <c r="AD31">
        <v>1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R31" t="s">
        <v>63</v>
      </c>
    </row>
    <row r="32" spans="1:44" x14ac:dyDescent="0.35">
      <c r="A32" t="s">
        <v>65</v>
      </c>
      <c r="B32" t="s">
        <v>64</v>
      </c>
      <c r="C32">
        <v>2003</v>
      </c>
      <c r="D32">
        <v>78</v>
      </c>
      <c r="E32">
        <v>75</v>
      </c>
      <c r="F32">
        <v>58</v>
      </c>
      <c r="G32">
        <v>0</v>
      </c>
      <c r="H32">
        <v>0</v>
      </c>
      <c r="I32">
        <v>0</v>
      </c>
      <c r="J32">
        <v>15210</v>
      </c>
      <c r="K32">
        <v>14625</v>
      </c>
      <c r="L32">
        <v>10440</v>
      </c>
      <c r="M32">
        <v>30420</v>
      </c>
      <c r="N32">
        <v>30420</v>
      </c>
      <c r="O32">
        <v>28080</v>
      </c>
      <c r="P32">
        <v>0</v>
      </c>
      <c r="Q32">
        <v>0.45333333333333331</v>
      </c>
      <c r="R32">
        <v>0.98666666666666669</v>
      </c>
      <c r="S32">
        <v>0</v>
      </c>
      <c r="T32">
        <v>18258</v>
      </c>
      <c r="U32">
        <v>39738</v>
      </c>
      <c r="V32">
        <v>18</v>
      </c>
      <c r="W32">
        <v>0</v>
      </c>
      <c r="X32">
        <v>0</v>
      </c>
      <c r="Y32">
        <v>0</v>
      </c>
      <c r="Z32">
        <v>0</v>
      </c>
      <c r="AB32">
        <v>6</v>
      </c>
      <c r="AC32">
        <v>6</v>
      </c>
      <c r="AD32">
        <v>18</v>
      </c>
      <c r="AF32">
        <v>11</v>
      </c>
      <c r="AG32">
        <v>13</v>
      </c>
      <c r="AH32">
        <v>9</v>
      </c>
      <c r="AI32">
        <v>0</v>
      </c>
      <c r="AJ32">
        <v>2145</v>
      </c>
      <c r="AK32">
        <v>2535</v>
      </c>
      <c r="AL32">
        <v>1620</v>
      </c>
      <c r="AM32">
        <v>0</v>
      </c>
      <c r="AN32">
        <v>0</v>
      </c>
      <c r="AO32">
        <v>0</v>
      </c>
      <c r="AR32" t="s">
        <v>65</v>
      </c>
    </row>
    <row r="33" spans="1:44" x14ac:dyDescent="0.35">
      <c r="A33" t="s">
        <v>66</v>
      </c>
      <c r="B33" t="s">
        <v>67</v>
      </c>
      <c r="C33">
        <v>2004</v>
      </c>
      <c r="D33">
        <v>20</v>
      </c>
      <c r="E33">
        <v>18</v>
      </c>
      <c r="F33">
        <v>12</v>
      </c>
      <c r="G33">
        <v>0</v>
      </c>
      <c r="H33">
        <v>0</v>
      </c>
      <c r="I33">
        <v>0</v>
      </c>
      <c r="J33">
        <v>3900</v>
      </c>
      <c r="K33">
        <v>3510</v>
      </c>
      <c r="L33">
        <v>2160</v>
      </c>
      <c r="M33">
        <v>15210</v>
      </c>
      <c r="N33">
        <v>15210</v>
      </c>
      <c r="O33">
        <v>14040</v>
      </c>
      <c r="P33">
        <v>0.16666666666666666</v>
      </c>
      <c r="Q33">
        <v>0.16666666666666666</v>
      </c>
      <c r="R33">
        <v>0.72222222222222221</v>
      </c>
      <c r="S33">
        <v>1595</v>
      </c>
      <c r="T33">
        <v>1595</v>
      </c>
      <c r="U33">
        <v>6911.666666666667</v>
      </c>
      <c r="V33">
        <v>0</v>
      </c>
      <c r="W33">
        <v>0</v>
      </c>
      <c r="X33">
        <v>0</v>
      </c>
      <c r="Y33">
        <v>0</v>
      </c>
      <c r="Z33">
        <v>0</v>
      </c>
      <c r="AB33">
        <v>6</v>
      </c>
      <c r="AC33">
        <v>6</v>
      </c>
      <c r="AD33">
        <v>1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R33" t="s">
        <v>66</v>
      </c>
    </row>
    <row r="34" spans="1:44" x14ac:dyDescent="0.35">
      <c r="A34" t="s">
        <v>68</v>
      </c>
      <c r="B34" t="s">
        <v>67</v>
      </c>
      <c r="C34">
        <v>2005</v>
      </c>
      <c r="D34">
        <v>58</v>
      </c>
      <c r="E34">
        <v>56</v>
      </c>
      <c r="F34">
        <v>48</v>
      </c>
      <c r="G34">
        <v>0</v>
      </c>
      <c r="H34">
        <v>0</v>
      </c>
      <c r="I34">
        <v>0</v>
      </c>
      <c r="J34">
        <v>11310</v>
      </c>
      <c r="K34">
        <v>10920</v>
      </c>
      <c r="L34">
        <v>8640</v>
      </c>
      <c r="M34">
        <v>20280</v>
      </c>
      <c r="N34">
        <v>20280</v>
      </c>
      <c r="O34">
        <v>18720</v>
      </c>
      <c r="P34">
        <v>5.2631578947368418E-2</v>
      </c>
      <c r="Q34">
        <v>8.771929824561403E-2</v>
      </c>
      <c r="R34">
        <v>0.14035087719298245</v>
      </c>
      <c r="S34">
        <v>1624.7368421052631</v>
      </c>
      <c r="T34">
        <v>2707.894736842105</v>
      </c>
      <c r="U34">
        <v>4332.6315789473683</v>
      </c>
      <c r="V34">
        <v>4</v>
      </c>
      <c r="W34">
        <v>0</v>
      </c>
      <c r="X34">
        <v>0</v>
      </c>
      <c r="Y34">
        <v>0</v>
      </c>
      <c r="Z34">
        <v>0</v>
      </c>
      <c r="AB34">
        <v>8</v>
      </c>
      <c r="AC34">
        <v>6</v>
      </c>
      <c r="AD34">
        <v>4</v>
      </c>
      <c r="AF34">
        <v>19</v>
      </c>
      <c r="AG34">
        <v>15</v>
      </c>
      <c r="AH34">
        <v>11</v>
      </c>
      <c r="AI34">
        <v>0</v>
      </c>
      <c r="AJ34">
        <v>3705</v>
      </c>
      <c r="AK34">
        <v>2925</v>
      </c>
      <c r="AL34">
        <v>1980</v>
      </c>
      <c r="AM34">
        <v>0</v>
      </c>
      <c r="AN34">
        <v>0</v>
      </c>
      <c r="AO34">
        <v>0</v>
      </c>
      <c r="AR34" t="s">
        <v>68</v>
      </c>
    </row>
    <row r="35" spans="1:44" x14ac:dyDescent="0.35">
      <c r="A35" t="s">
        <v>69</v>
      </c>
      <c r="B35" t="s">
        <v>67</v>
      </c>
      <c r="C35">
        <v>2008</v>
      </c>
      <c r="D35">
        <v>58</v>
      </c>
      <c r="E35">
        <v>50</v>
      </c>
      <c r="F35">
        <v>51</v>
      </c>
      <c r="G35">
        <v>0</v>
      </c>
      <c r="H35">
        <v>0</v>
      </c>
      <c r="I35">
        <v>0</v>
      </c>
      <c r="J35">
        <v>11310</v>
      </c>
      <c r="K35">
        <v>9750</v>
      </c>
      <c r="L35">
        <v>9180</v>
      </c>
      <c r="M35">
        <v>10140</v>
      </c>
      <c r="N35">
        <v>10140</v>
      </c>
      <c r="O35">
        <v>9360</v>
      </c>
      <c r="P35">
        <v>0.2</v>
      </c>
      <c r="Q35">
        <v>0.22</v>
      </c>
      <c r="R35">
        <v>0.68</v>
      </c>
      <c r="S35">
        <v>6048</v>
      </c>
      <c r="T35">
        <v>6652.8</v>
      </c>
      <c r="U35">
        <v>20563.2</v>
      </c>
      <c r="V35">
        <v>0</v>
      </c>
      <c r="W35">
        <v>0</v>
      </c>
      <c r="X35">
        <v>0</v>
      </c>
      <c r="Y35">
        <v>0</v>
      </c>
      <c r="Z35">
        <v>0</v>
      </c>
      <c r="AB35">
        <v>15</v>
      </c>
      <c r="AC35">
        <v>2</v>
      </c>
      <c r="AD35">
        <v>23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R35" t="s">
        <v>69</v>
      </c>
    </row>
    <row r="36" spans="1:44" x14ac:dyDescent="0.35">
      <c r="A36" t="s">
        <v>70</v>
      </c>
      <c r="B36" t="s">
        <v>67</v>
      </c>
      <c r="C36">
        <v>2011</v>
      </c>
      <c r="D36">
        <v>39</v>
      </c>
      <c r="E36">
        <v>39</v>
      </c>
      <c r="F36">
        <v>38</v>
      </c>
      <c r="G36">
        <v>0</v>
      </c>
      <c r="H36">
        <v>0</v>
      </c>
      <c r="I36">
        <v>0</v>
      </c>
      <c r="J36">
        <v>7605</v>
      </c>
      <c r="K36">
        <v>7605</v>
      </c>
      <c r="L36">
        <v>6840</v>
      </c>
      <c r="M36">
        <v>12870</v>
      </c>
      <c r="N36">
        <v>12870</v>
      </c>
      <c r="O36">
        <v>11880</v>
      </c>
      <c r="P36">
        <v>0.17948717948717949</v>
      </c>
      <c r="Q36">
        <v>0.17948717948717949</v>
      </c>
      <c r="R36">
        <v>0.17948717948717949</v>
      </c>
      <c r="S36">
        <v>3957.6923076923076</v>
      </c>
      <c r="T36">
        <v>3957.6923076923076</v>
      </c>
      <c r="U36">
        <v>3957.6923076923076</v>
      </c>
      <c r="V36">
        <v>0</v>
      </c>
      <c r="W36">
        <v>0</v>
      </c>
      <c r="X36">
        <v>0</v>
      </c>
      <c r="Y36">
        <v>0</v>
      </c>
      <c r="Z36">
        <v>0</v>
      </c>
      <c r="AB36">
        <v>6</v>
      </c>
      <c r="AC36">
        <v>4</v>
      </c>
      <c r="AD36">
        <v>7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R36" t="s">
        <v>70</v>
      </c>
    </row>
    <row r="37" spans="1:44" x14ac:dyDescent="0.35">
      <c r="A37" t="s">
        <v>71</v>
      </c>
      <c r="B37" t="s">
        <v>67</v>
      </c>
      <c r="C37">
        <v>2014</v>
      </c>
      <c r="D37">
        <v>38</v>
      </c>
      <c r="E37">
        <v>39</v>
      </c>
      <c r="F37">
        <v>38</v>
      </c>
      <c r="G37">
        <v>0</v>
      </c>
      <c r="H37">
        <v>0</v>
      </c>
      <c r="I37">
        <v>0</v>
      </c>
      <c r="J37">
        <v>7410</v>
      </c>
      <c r="K37">
        <v>7605</v>
      </c>
      <c r="L37">
        <v>6840</v>
      </c>
      <c r="M37">
        <v>25350</v>
      </c>
      <c r="N37">
        <v>25350</v>
      </c>
      <c r="O37">
        <v>23400</v>
      </c>
      <c r="P37">
        <v>0.25641025641025639</v>
      </c>
      <c r="Q37">
        <v>0.69230769230769229</v>
      </c>
      <c r="R37">
        <v>0.74358974358974361</v>
      </c>
      <c r="S37">
        <v>5603.8461538461534</v>
      </c>
      <c r="T37">
        <v>15130.384615384615</v>
      </c>
      <c r="U37">
        <v>16251.153846153848</v>
      </c>
      <c r="V37">
        <v>8</v>
      </c>
      <c r="W37">
        <v>0</v>
      </c>
      <c r="X37">
        <v>0</v>
      </c>
      <c r="Y37">
        <v>0</v>
      </c>
      <c r="Z37">
        <v>0</v>
      </c>
      <c r="AB37">
        <v>11</v>
      </c>
      <c r="AC37">
        <v>12</v>
      </c>
      <c r="AD37">
        <v>8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R37" t="s">
        <v>71</v>
      </c>
    </row>
    <row r="38" spans="1:44" x14ac:dyDescent="0.35">
      <c r="A38" t="s">
        <v>72</v>
      </c>
      <c r="B38" t="s">
        <v>67</v>
      </c>
      <c r="C38">
        <v>2015</v>
      </c>
      <c r="D38">
        <v>79</v>
      </c>
      <c r="E38">
        <v>64</v>
      </c>
      <c r="F38">
        <v>49</v>
      </c>
      <c r="G38">
        <v>0</v>
      </c>
      <c r="H38">
        <v>0</v>
      </c>
      <c r="I38">
        <v>0</v>
      </c>
      <c r="J38">
        <v>15405</v>
      </c>
      <c r="K38">
        <v>12480</v>
      </c>
      <c r="L38">
        <v>8820</v>
      </c>
      <c r="M38">
        <v>23400</v>
      </c>
      <c r="N38">
        <v>23400</v>
      </c>
      <c r="O38">
        <v>21600</v>
      </c>
      <c r="P38">
        <v>0.328125</v>
      </c>
      <c r="Q38">
        <v>0.484375</v>
      </c>
      <c r="R38">
        <v>0.96875</v>
      </c>
      <c r="S38">
        <v>12043.828125</v>
      </c>
      <c r="T38">
        <v>17778.984375</v>
      </c>
      <c r="U38">
        <v>35557.96875</v>
      </c>
      <c r="V38">
        <v>14</v>
      </c>
      <c r="W38">
        <v>0</v>
      </c>
      <c r="X38">
        <v>0</v>
      </c>
      <c r="Y38">
        <v>0</v>
      </c>
      <c r="Z38">
        <v>0</v>
      </c>
      <c r="AB38">
        <v>16</v>
      </c>
      <c r="AC38">
        <v>13</v>
      </c>
      <c r="AD38">
        <v>14</v>
      </c>
      <c r="AF38">
        <v>9</v>
      </c>
      <c r="AG38">
        <v>5</v>
      </c>
      <c r="AH38">
        <v>4</v>
      </c>
      <c r="AI38">
        <v>0</v>
      </c>
      <c r="AJ38">
        <v>1755</v>
      </c>
      <c r="AK38">
        <v>975</v>
      </c>
      <c r="AL38">
        <v>720</v>
      </c>
      <c r="AM38">
        <v>0</v>
      </c>
      <c r="AN38">
        <v>0</v>
      </c>
      <c r="AO38">
        <v>0</v>
      </c>
      <c r="AR38" t="s">
        <v>72</v>
      </c>
    </row>
    <row r="39" spans="1:44" x14ac:dyDescent="0.35">
      <c r="A39" t="s">
        <v>73</v>
      </c>
      <c r="B39" t="s">
        <v>67</v>
      </c>
      <c r="C39">
        <v>2018</v>
      </c>
      <c r="D39">
        <v>44</v>
      </c>
      <c r="E39">
        <v>39</v>
      </c>
      <c r="F39">
        <v>42</v>
      </c>
      <c r="G39">
        <v>0</v>
      </c>
      <c r="H39">
        <v>0</v>
      </c>
      <c r="I39">
        <v>0</v>
      </c>
      <c r="J39">
        <v>8580</v>
      </c>
      <c r="K39">
        <v>7605</v>
      </c>
      <c r="L39">
        <v>7560</v>
      </c>
      <c r="M39">
        <v>35490</v>
      </c>
      <c r="N39">
        <v>35490</v>
      </c>
      <c r="O39">
        <v>32760</v>
      </c>
      <c r="P39">
        <v>0.79629629629629628</v>
      </c>
      <c r="Q39">
        <v>0.94444444444444442</v>
      </c>
      <c r="R39">
        <v>0.96296296296296291</v>
      </c>
      <c r="S39">
        <v>18908.055555555555</v>
      </c>
      <c r="T39">
        <v>22425.833333333332</v>
      </c>
      <c r="U39">
        <v>22865.555555555555</v>
      </c>
      <c r="V39">
        <v>0</v>
      </c>
      <c r="W39">
        <v>22</v>
      </c>
      <c r="X39">
        <v>15</v>
      </c>
      <c r="Y39">
        <v>13</v>
      </c>
      <c r="Z39">
        <v>0</v>
      </c>
      <c r="AB39">
        <v>27</v>
      </c>
      <c r="AC39">
        <v>29</v>
      </c>
      <c r="AD39">
        <v>30</v>
      </c>
      <c r="AF39">
        <v>7</v>
      </c>
      <c r="AG39">
        <v>6</v>
      </c>
      <c r="AH39">
        <v>7</v>
      </c>
      <c r="AI39">
        <v>0</v>
      </c>
      <c r="AJ39">
        <v>1365</v>
      </c>
      <c r="AK39">
        <v>1170</v>
      </c>
      <c r="AL39">
        <v>1260</v>
      </c>
      <c r="AM39">
        <v>4290</v>
      </c>
      <c r="AN39">
        <v>2925</v>
      </c>
      <c r="AO39">
        <v>2340</v>
      </c>
      <c r="AR39" t="s">
        <v>73</v>
      </c>
    </row>
    <row r="40" spans="1:44" x14ac:dyDescent="0.35">
      <c r="A40" t="s">
        <v>74</v>
      </c>
      <c r="B40" t="s">
        <v>64</v>
      </c>
      <c r="C40">
        <v>2020</v>
      </c>
      <c r="D40">
        <v>65</v>
      </c>
      <c r="E40">
        <v>62</v>
      </c>
      <c r="F40">
        <v>65</v>
      </c>
      <c r="G40">
        <v>0</v>
      </c>
      <c r="H40">
        <v>0</v>
      </c>
      <c r="I40">
        <v>0</v>
      </c>
      <c r="J40">
        <v>12675</v>
      </c>
      <c r="K40">
        <v>12090</v>
      </c>
      <c r="L40">
        <v>11700</v>
      </c>
      <c r="M40">
        <v>15210</v>
      </c>
      <c r="N40">
        <v>15210</v>
      </c>
      <c r="O40">
        <v>14040</v>
      </c>
      <c r="P40">
        <v>3.2258064516129031E-2</v>
      </c>
      <c r="Q40">
        <v>0.17741935483870969</v>
      </c>
      <c r="R40">
        <v>0.69354838709677424</v>
      </c>
      <c r="S40">
        <v>1176.2903225806451</v>
      </c>
      <c r="T40">
        <v>6469.5967741935483</v>
      </c>
      <c r="U40">
        <v>25290.241935483871</v>
      </c>
      <c r="V40">
        <v>4</v>
      </c>
      <c r="W40">
        <v>0</v>
      </c>
      <c r="X40">
        <v>0</v>
      </c>
      <c r="Y40">
        <v>0</v>
      </c>
      <c r="Z40">
        <v>0</v>
      </c>
      <c r="AB40">
        <v>13</v>
      </c>
      <c r="AC40">
        <v>9</v>
      </c>
      <c r="AD40">
        <v>16</v>
      </c>
      <c r="AF40">
        <v>13</v>
      </c>
      <c r="AG40">
        <v>14</v>
      </c>
      <c r="AH40">
        <v>13</v>
      </c>
      <c r="AI40">
        <v>0</v>
      </c>
      <c r="AJ40">
        <v>2535</v>
      </c>
      <c r="AK40">
        <v>2730</v>
      </c>
      <c r="AL40">
        <v>2340</v>
      </c>
      <c r="AM40">
        <v>0</v>
      </c>
      <c r="AN40">
        <v>0</v>
      </c>
      <c r="AO40">
        <v>0</v>
      </c>
      <c r="AR40" t="s">
        <v>74</v>
      </c>
    </row>
    <row r="41" spans="1:44" x14ac:dyDescent="0.35">
      <c r="A41" t="s">
        <v>75</v>
      </c>
      <c r="B41" t="s">
        <v>67</v>
      </c>
      <c r="C41">
        <v>2021</v>
      </c>
      <c r="D41">
        <v>21</v>
      </c>
      <c r="E41">
        <v>19</v>
      </c>
      <c r="F41">
        <v>16</v>
      </c>
      <c r="G41">
        <v>0</v>
      </c>
      <c r="H41">
        <v>0</v>
      </c>
      <c r="I41">
        <v>0</v>
      </c>
      <c r="J41">
        <v>4095</v>
      </c>
      <c r="K41">
        <v>3705</v>
      </c>
      <c r="L41">
        <v>2880</v>
      </c>
      <c r="M41">
        <v>18330</v>
      </c>
      <c r="N41">
        <v>18330</v>
      </c>
      <c r="O41">
        <v>16920</v>
      </c>
      <c r="P41">
        <v>0</v>
      </c>
      <c r="Q41">
        <v>0.52631578947368418</v>
      </c>
      <c r="R41">
        <v>0.52631578947368418</v>
      </c>
      <c r="S41">
        <v>0</v>
      </c>
      <c r="T41">
        <v>5621.0526315789466</v>
      </c>
      <c r="U41">
        <v>5621.0526315789466</v>
      </c>
      <c r="V41">
        <v>0</v>
      </c>
      <c r="W41">
        <v>0</v>
      </c>
      <c r="X41">
        <v>0</v>
      </c>
      <c r="Y41">
        <v>0</v>
      </c>
      <c r="Z41">
        <v>0</v>
      </c>
      <c r="AB41">
        <v>6</v>
      </c>
      <c r="AC41">
        <v>5</v>
      </c>
      <c r="AD41">
        <v>10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R41" t="s">
        <v>75</v>
      </c>
    </row>
    <row r="42" spans="1:44" x14ac:dyDescent="0.35">
      <c r="A42" t="s">
        <v>76</v>
      </c>
      <c r="B42" t="s">
        <v>67</v>
      </c>
      <c r="C42">
        <v>2025</v>
      </c>
      <c r="D42">
        <v>30</v>
      </c>
      <c r="E42">
        <v>25</v>
      </c>
      <c r="F42">
        <v>30</v>
      </c>
      <c r="G42">
        <v>0</v>
      </c>
      <c r="H42">
        <v>0</v>
      </c>
      <c r="I42">
        <v>0</v>
      </c>
      <c r="J42">
        <v>5850</v>
      </c>
      <c r="K42">
        <v>4875</v>
      </c>
      <c r="L42">
        <v>5400</v>
      </c>
      <c r="M42">
        <v>20280</v>
      </c>
      <c r="N42">
        <v>20280</v>
      </c>
      <c r="O42">
        <v>18720</v>
      </c>
      <c r="P42">
        <v>0.08</v>
      </c>
      <c r="Q42">
        <v>0.64</v>
      </c>
      <c r="R42">
        <v>0.68</v>
      </c>
      <c r="S42">
        <v>1290</v>
      </c>
      <c r="T42">
        <v>10320</v>
      </c>
      <c r="U42">
        <v>10965</v>
      </c>
      <c r="V42">
        <v>5</v>
      </c>
      <c r="W42">
        <v>0</v>
      </c>
      <c r="X42">
        <v>0</v>
      </c>
      <c r="Y42">
        <v>0</v>
      </c>
      <c r="Z42">
        <v>0</v>
      </c>
      <c r="AB42">
        <v>5</v>
      </c>
      <c r="AC42">
        <v>4</v>
      </c>
      <c r="AD42">
        <v>10</v>
      </c>
      <c r="AF42">
        <v>18</v>
      </c>
      <c r="AG42">
        <v>14</v>
      </c>
      <c r="AH42">
        <v>13</v>
      </c>
      <c r="AI42">
        <v>0</v>
      </c>
      <c r="AJ42">
        <v>3510</v>
      </c>
      <c r="AK42">
        <v>2730</v>
      </c>
      <c r="AL42">
        <v>2340</v>
      </c>
      <c r="AM42">
        <v>0</v>
      </c>
      <c r="AN42">
        <v>0</v>
      </c>
      <c r="AO42">
        <v>0</v>
      </c>
      <c r="AR42" t="s">
        <v>76</v>
      </c>
    </row>
    <row r="43" spans="1:44" x14ac:dyDescent="0.35">
      <c r="A43" t="s">
        <v>77</v>
      </c>
      <c r="B43" t="s">
        <v>64</v>
      </c>
      <c r="C43">
        <v>2204</v>
      </c>
      <c r="D43">
        <v>23</v>
      </c>
      <c r="E43">
        <v>22</v>
      </c>
      <c r="F43">
        <v>13</v>
      </c>
      <c r="G43">
        <v>0</v>
      </c>
      <c r="H43">
        <v>0</v>
      </c>
      <c r="I43">
        <v>0</v>
      </c>
      <c r="J43">
        <v>4485</v>
      </c>
      <c r="K43">
        <v>4290</v>
      </c>
      <c r="L43">
        <v>2340</v>
      </c>
      <c r="M43">
        <v>10140</v>
      </c>
      <c r="N43">
        <v>10140</v>
      </c>
      <c r="O43">
        <v>9360</v>
      </c>
      <c r="P43">
        <v>0.27272727272727271</v>
      </c>
      <c r="Q43">
        <v>0.27272727272727271</v>
      </c>
      <c r="R43">
        <v>0.31818181818181818</v>
      </c>
      <c r="S43">
        <v>3031.363636363636</v>
      </c>
      <c r="T43">
        <v>3031.363636363636</v>
      </c>
      <c r="U43">
        <v>3536.590909090909</v>
      </c>
      <c r="V43">
        <v>0</v>
      </c>
      <c r="W43">
        <v>0</v>
      </c>
      <c r="X43">
        <v>0</v>
      </c>
      <c r="Y43">
        <v>0</v>
      </c>
      <c r="Z43">
        <v>0</v>
      </c>
      <c r="AB43">
        <v>4</v>
      </c>
      <c r="AC43">
        <v>16</v>
      </c>
      <c r="AD43">
        <v>0</v>
      </c>
      <c r="AF43">
        <v>7</v>
      </c>
      <c r="AG43">
        <v>8</v>
      </c>
      <c r="AH43">
        <v>1</v>
      </c>
      <c r="AI43">
        <v>0</v>
      </c>
      <c r="AJ43">
        <v>1365</v>
      </c>
      <c r="AK43">
        <v>1560</v>
      </c>
      <c r="AL43">
        <v>180</v>
      </c>
      <c r="AM43">
        <v>0</v>
      </c>
      <c r="AN43">
        <v>0</v>
      </c>
      <c r="AO43">
        <v>0</v>
      </c>
      <c r="AR43" t="s">
        <v>77</v>
      </c>
    </row>
    <row r="44" spans="1:44" x14ac:dyDescent="0.35">
      <c r="A44" t="s">
        <v>78</v>
      </c>
      <c r="B44" t="s">
        <v>67</v>
      </c>
      <c r="C44">
        <v>2030</v>
      </c>
      <c r="D44">
        <v>52</v>
      </c>
      <c r="E44">
        <v>51</v>
      </c>
      <c r="F44">
        <v>52</v>
      </c>
      <c r="G44">
        <v>0</v>
      </c>
      <c r="H44">
        <v>0</v>
      </c>
      <c r="I44">
        <v>0</v>
      </c>
      <c r="J44">
        <v>10140</v>
      </c>
      <c r="K44">
        <v>9945</v>
      </c>
      <c r="L44">
        <v>9360</v>
      </c>
      <c r="M44">
        <v>13650</v>
      </c>
      <c r="N44">
        <v>13650</v>
      </c>
      <c r="O44">
        <v>12600</v>
      </c>
      <c r="P44">
        <v>0</v>
      </c>
      <c r="Q44">
        <v>3.9215686274509803E-2</v>
      </c>
      <c r="R44">
        <v>0.84313725490196079</v>
      </c>
      <c r="S44">
        <v>0</v>
      </c>
      <c r="T44">
        <v>1154.7058823529412</v>
      </c>
      <c r="U44">
        <v>24826.176470588234</v>
      </c>
      <c r="V44">
        <v>5</v>
      </c>
      <c r="W44">
        <v>0</v>
      </c>
      <c r="X44">
        <v>0</v>
      </c>
      <c r="Y44">
        <v>0</v>
      </c>
      <c r="Z44">
        <v>0</v>
      </c>
      <c r="AB44">
        <v>8</v>
      </c>
      <c r="AC44">
        <v>13</v>
      </c>
      <c r="AD44">
        <v>16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R44" t="s">
        <v>78</v>
      </c>
    </row>
    <row r="45" spans="1:44" x14ac:dyDescent="0.35">
      <c r="A45" t="s">
        <v>79</v>
      </c>
      <c r="B45" t="s">
        <v>64</v>
      </c>
      <c r="C45">
        <v>2196</v>
      </c>
      <c r="D45">
        <v>22</v>
      </c>
      <c r="E45">
        <v>21</v>
      </c>
      <c r="F45">
        <v>10</v>
      </c>
      <c r="G45">
        <v>0</v>
      </c>
      <c r="H45">
        <v>0</v>
      </c>
      <c r="I45">
        <v>0</v>
      </c>
      <c r="J45">
        <v>4290</v>
      </c>
      <c r="K45">
        <v>4095</v>
      </c>
      <c r="L45">
        <v>1800</v>
      </c>
      <c r="M45">
        <v>15210</v>
      </c>
      <c r="N45">
        <v>15210</v>
      </c>
      <c r="O45">
        <v>14040</v>
      </c>
      <c r="P45">
        <v>0.23809523809523808</v>
      </c>
      <c r="Q45">
        <v>0.8571428571428571</v>
      </c>
      <c r="R45">
        <v>0.95238095238095233</v>
      </c>
      <c r="S45">
        <v>2425</v>
      </c>
      <c r="T45">
        <v>8730</v>
      </c>
      <c r="U45">
        <v>9700</v>
      </c>
      <c r="V45">
        <v>0</v>
      </c>
      <c r="W45">
        <v>0</v>
      </c>
      <c r="X45">
        <v>0</v>
      </c>
      <c r="Y45">
        <v>0</v>
      </c>
      <c r="Z45">
        <v>0</v>
      </c>
      <c r="AB45">
        <v>0</v>
      </c>
      <c r="AC45">
        <v>8</v>
      </c>
      <c r="AD45">
        <v>7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R45" t="s">
        <v>79</v>
      </c>
    </row>
    <row r="46" spans="1:44" x14ac:dyDescent="0.35">
      <c r="A46" t="s">
        <v>80</v>
      </c>
      <c r="B46" t="s">
        <v>64</v>
      </c>
      <c r="C46">
        <v>2036</v>
      </c>
      <c r="D46">
        <v>37</v>
      </c>
      <c r="E46">
        <v>31</v>
      </c>
      <c r="F46">
        <v>36</v>
      </c>
      <c r="G46">
        <v>0</v>
      </c>
      <c r="H46">
        <v>0</v>
      </c>
      <c r="I46">
        <v>0</v>
      </c>
      <c r="J46">
        <v>7215</v>
      </c>
      <c r="K46">
        <v>6045</v>
      </c>
      <c r="L46">
        <v>6480</v>
      </c>
      <c r="M46">
        <v>10140</v>
      </c>
      <c r="N46">
        <v>10140</v>
      </c>
      <c r="O46">
        <v>9360</v>
      </c>
      <c r="P46">
        <v>0</v>
      </c>
      <c r="Q46">
        <v>0.64516129032258063</v>
      </c>
      <c r="R46">
        <v>0.80645161290322576</v>
      </c>
      <c r="S46">
        <v>0</v>
      </c>
      <c r="T46">
        <v>12735.483870967742</v>
      </c>
      <c r="U46">
        <v>15919.354838709676</v>
      </c>
      <c r="V46">
        <v>0</v>
      </c>
      <c r="W46">
        <v>0</v>
      </c>
      <c r="X46">
        <v>0</v>
      </c>
      <c r="Y46">
        <v>0</v>
      </c>
      <c r="Z46">
        <v>0</v>
      </c>
      <c r="AB46">
        <v>8</v>
      </c>
      <c r="AC46">
        <v>7</v>
      </c>
      <c r="AD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R46" t="s">
        <v>80</v>
      </c>
    </row>
    <row r="47" spans="1:44" x14ac:dyDescent="0.35">
      <c r="A47" t="s">
        <v>81</v>
      </c>
      <c r="B47" t="s">
        <v>64</v>
      </c>
      <c r="C47">
        <v>2037</v>
      </c>
      <c r="D47">
        <v>43</v>
      </c>
      <c r="E47">
        <v>38</v>
      </c>
      <c r="F47">
        <v>37</v>
      </c>
      <c r="G47">
        <v>0</v>
      </c>
      <c r="H47">
        <v>0</v>
      </c>
      <c r="I47">
        <v>0</v>
      </c>
      <c r="J47">
        <v>8385</v>
      </c>
      <c r="K47">
        <v>7410</v>
      </c>
      <c r="L47">
        <v>6660</v>
      </c>
      <c r="M47">
        <v>23400</v>
      </c>
      <c r="N47">
        <v>23400</v>
      </c>
      <c r="O47">
        <v>21600</v>
      </c>
      <c r="P47">
        <v>7.8947368421052627E-2</v>
      </c>
      <c r="Q47">
        <v>0.18421052631578946</v>
      </c>
      <c r="R47">
        <v>0.63157894736842102</v>
      </c>
      <c r="S47">
        <v>1772.7631578947367</v>
      </c>
      <c r="T47">
        <v>4136.4473684210525</v>
      </c>
      <c r="U47">
        <v>14182.105263157893</v>
      </c>
      <c r="V47">
        <v>0</v>
      </c>
      <c r="W47">
        <v>0</v>
      </c>
      <c r="X47">
        <v>0</v>
      </c>
      <c r="Y47">
        <v>0</v>
      </c>
      <c r="Z47">
        <v>0</v>
      </c>
      <c r="AB47">
        <v>0</v>
      </c>
      <c r="AC47">
        <v>9</v>
      </c>
      <c r="AD47">
        <v>11</v>
      </c>
      <c r="AF47">
        <v>14</v>
      </c>
      <c r="AG47">
        <v>12</v>
      </c>
      <c r="AH47">
        <v>5</v>
      </c>
      <c r="AI47">
        <v>0</v>
      </c>
      <c r="AJ47">
        <v>2730</v>
      </c>
      <c r="AK47">
        <v>2340</v>
      </c>
      <c r="AL47">
        <v>900</v>
      </c>
      <c r="AM47">
        <v>0</v>
      </c>
      <c r="AN47">
        <v>0</v>
      </c>
      <c r="AO47">
        <v>0</v>
      </c>
      <c r="AR47" t="s">
        <v>81</v>
      </c>
    </row>
    <row r="48" spans="1:44" x14ac:dyDescent="0.35">
      <c r="A48" t="s">
        <v>82</v>
      </c>
      <c r="B48" t="s">
        <v>64</v>
      </c>
      <c r="C48">
        <v>2038</v>
      </c>
      <c r="D48">
        <v>62</v>
      </c>
      <c r="E48">
        <v>55</v>
      </c>
      <c r="F48">
        <v>39</v>
      </c>
      <c r="G48">
        <v>0</v>
      </c>
      <c r="H48">
        <v>0</v>
      </c>
      <c r="I48">
        <v>0</v>
      </c>
      <c r="J48">
        <v>12090</v>
      </c>
      <c r="K48">
        <v>10725</v>
      </c>
      <c r="L48">
        <v>7020</v>
      </c>
      <c r="M48">
        <v>15210</v>
      </c>
      <c r="N48">
        <v>15210</v>
      </c>
      <c r="O48">
        <v>14040</v>
      </c>
      <c r="P48">
        <v>0.43636363636363634</v>
      </c>
      <c r="Q48">
        <v>0.45454545454545453</v>
      </c>
      <c r="R48">
        <v>0.96363636363636362</v>
      </c>
      <c r="S48">
        <v>13018.90909090909</v>
      </c>
      <c r="T48">
        <v>13561.363636363636</v>
      </c>
      <c r="U48">
        <v>28750.090909090908</v>
      </c>
      <c r="V48">
        <v>0</v>
      </c>
      <c r="W48">
        <v>0</v>
      </c>
      <c r="X48">
        <v>0</v>
      </c>
      <c r="Y48">
        <v>0</v>
      </c>
      <c r="Z48">
        <v>0</v>
      </c>
      <c r="AB48">
        <v>6</v>
      </c>
      <c r="AC48">
        <v>0</v>
      </c>
      <c r="AD48">
        <v>8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R48" t="s">
        <v>82</v>
      </c>
    </row>
    <row r="49" spans="1:44" x14ac:dyDescent="0.35">
      <c r="A49" t="s">
        <v>83</v>
      </c>
      <c r="B49" t="s">
        <v>64</v>
      </c>
      <c r="C49">
        <v>2039</v>
      </c>
      <c r="D49">
        <v>57</v>
      </c>
      <c r="E49">
        <v>53</v>
      </c>
      <c r="F49">
        <v>60</v>
      </c>
      <c r="G49">
        <v>0</v>
      </c>
      <c r="H49">
        <v>0</v>
      </c>
      <c r="I49">
        <v>0</v>
      </c>
      <c r="J49">
        <v>11115</v>
      </c>
      <c r="K49">
        <v>10335</v>
      </c>
      <c r="L49">
        <v>10800</v>
      </c>
      <c r="M49">
        <v>15210</v>
      </c>
      <c r="N49">
        <v>15210</v>
      </c>
      <c r="O49">
        <v>14040</v>
      </c>
      <c r="P49">
        <v>0</v>
      </c>
      <c r="Q49">
        <v>0.15094339622641509</v>
      </c>
      <c r="R49">
        <v>0.52830188679245282</v>
      </c>
      <c r="S49">
        <v>0</v>
      </c>
      <c r="T49">
        <v>4867.9245283018863</v>
      </c>
      <c r="U49">
        <v>17037.735849056604</v>
      </c>
      <c r="V49">
        <v>0</v>
      </c>
      <c r="W49">
        <v>0</v>
      </c>
      <c r="X49">
        <v>0</v>
      </c>
      <c r="Y49">
        <v>0</v>
      </c>
      <c r="Z49">
        <v>0</v>
      </c>
      <c r="AB49">
        <v>17</v>
      </c>
      <c r="AC49">
        <v>10</v>
      </c>
      <c r="AD49">
        <v>6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R49" t="s">
        <v>83</v>
      </c>
    </row>
    <row r="50" spans="1:44" x14ac:dyDescent="0.35">
      <c r="A50" t="s">
        <v>84</v>
      </c>
      <c r="B50" t="s">
        <v>67</v>
      </c>
      <c r="C50">
        <v>2040</v>
      </c>
      <c r="D50">
        <v>52</v>
      </c>
      <c r="E50">
        <v>45</v>
      </c>
      <c r="F50">
        <v>38</v>
      </c>
      <c r="G50">
        <v>0</v>
      </c>
      <c r="H50">
        <v>0</v>
      </c>
      <c r="I50">
        <v>0</v>
      </c>
      <c r="J50">
        <v>10140</v>
      </c>
      <c r="K50">
        <v>8775</v>
      </c>
      <c r="L50">
        <v>6840</v>
      </c>
      <c r="M50">
        <v>10140</v>
      </c>
      <c r="N50">
        <v>10140</v>
      </c>
      <c r="O50">
        <v>9360</v>
      </c>
      <c r="P50">
        <v>0</v>
      </c>
      <c r="Q50">
        <v>6.6666666666666666E-2</v>
      </c>
      <c r="R50">
        <v>8.8888888888888892E-2</v>
      </c>
      <c r="S50">
        <v>0</v>
      </c>
      <c r="T50">
        <v>1717</v>
      </c>
      <c r="U50">
        <v>2289.3333333333335</v>
      </c>
      <c r="V50">
        <v>0</v>
      </c>
      <c r="W50">
        <v>0</v>
      </c>
      <c r="X50">
        <v>0</v>
      </c>
      <c r="Y50">
        <v>0</v>
      </c>
      <c r="Z50">
        <v>0</v>
      </c>
      <c r="AB50">
        <v>0</v>
      </c>
      <c r="AC50">
        <v>0</v>
      </c>
      <c r="AD50">
        <v>3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R50" t="s">
        <v>84</v>
      </c>
    </row>
    <row r="51" spans="1:44" x14ac:dyDescent="0.35">
      <c r="A51" t="s">
        <v>87</v>
      </c>
      <c r="B51" t="s">
        <v>64</v>
      </c>
      <c r="C51">
        <v>4001</v>
      </c>
      <c r="D51">
        <v>19</v>
      </c>
      <c r="E51">
        <v>9</v>
      </c>
      <c r="F51">
        <v>26</v>
      </c>
      <c r="G51">
        <v>0</v>
      </c>
      <c r="H51">
        <v>0</v>
      </c>
      <c r="I51">
        <v>0</v>
      </c>
      <c r="J51">
        <v>3705</v>
      </c>
      <c r="K51">
        <v>1755</v>
      </c>
      <c r="L51">
        <v>4680</v>
      </c>
      <c r="M51">
        <v>10140</v>
      </c>
      <c r="N51">
        <v>10140</v>
      </c>
      <c r="O51">
        <v>9360</v>
      </c>
      <c r="P51">
        <v>0.81818181818181823</v>
      </c>
      <c r="Q51">
        <v>0.90909090909090906</v>
      </c>
      <c r="R51">
        <v>0.90909090909090906</v>
      </c>
      <c r="S51">
        <v>8296.363636363636</v>
      </c>
      <c r="T51">
        <v>9218.181818181818</v>
      </c>
      <c r="U51">
        <v>9218.181818181818</v>
      </c>
      <c r="V51">
        <v>12</v>
      </c>
      <c r="W51">
        <v>0</v>
      </c>
      <c r="X51">
        <v>0</v>
      </c>
      <c r="Y51">
        <v>0</v>
      </c>
      <c r="Z51">
        <v>0</v>
      </c>
      <c r="AB51">
        <v>0</v>
      </c>
      <c r="AC51">
        <v>0</v>
      </c>
      <c r="AD51">
        <v>9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R51" t="s">
        <v>87</v>
      </c>
    </row>
    <row r="52" spans="1:44" x14ac:dyDescent="0.35">
      <c r="A52" t="s">
        <v>88</v>
      </c>
      <c r="B52" t="s">
        <v>89</v>
      </c>
      <c r="C52">
        <v>2048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10140</v>
      </c>
      <c r="N52">
        <v>10140</v>
      </c>
      <c r="O52">
        <v>9360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B52">
        <v>0</v>
      </c>
      <c r="AC52">
        <v>0</v>
      </c>
      <c r="AD52">
        <v>0</v>
      </c>
      <c r="AF52">
        <v>0</v>
      </c>
      <c r="AG52">
        <v>0</v>
      </c>
      <c r="AH52">
        <v>0</v>
      </c>
      <c r="AI52" t="e">
        <v>#REF!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R52" t="s">
        <v>88</v>
      </c>
    </row>
    <row r="53" spans="1:44" x14ac:dyDescent="0.35">
      <c r="A53" t="s">
        <v>90</v>
      </c>
      <c r="B53" t="s">
        <v>67</v>
      </c>
      <c r="C53">
        <v>2054</v>
      </c>
      <c r="D53">
        <v>49</v>
      </c>
      <c r="E53">
        <v>50</v>
      </c>
      <c r="F53">
        <v>52</v>
      </c>
      <c r="G53">
        <v>0</v>
      </c>
      <c r="H53">
        <v>0</v>
      </c>
      <c r="I53">
        <v>0</v>
      </c>
      <c r="J53">
        <v>9555</v>
      </c>
      <c r="K53">
        <v>9750</v>
      </c>
      <c r="L53">
        <v>9360</v>
      </c>
      <c r="M53">
        <v>10140</v>
      </c>
      <c r="N53">
        <v>10140</v>
      </c>
      <c r="O53">
        <v>9360</v>
      </c>
      <c r="P53">
        <v>0.13725490196078433</v>
      </c>
      <c r="Q53">
        <v>0.15686274509803921</v>
      </c>
      <c r="R53">
        <v>0.25490196078431371</v>
      </c>
      <c r="S53">
        <v>3934.4117647058829</v>
      </c>
      <c r="T53">
        <v>4496.4705882352937</v>
      </c>
      <c r="U53">
        <v>7306.7647058823522</v>
      </c>
      <c r="V53">
        <v>0</v>
      </c>
      <c r="W53">
        <v>0</v>
      </c>
      <c r="X53">
        <v>0</v>
      </c>
      <c r="Y53">
        <v>0</v>
      </c>
      <c r="Z53">
        <v>0</v>
      </c>
      <c r="AB53">
        <v>0</v>
      </c>
      <c r="AC53">
        <v>33</v>
      </c>
      <c r="AD53">
        <v>18</v>
      </c>
      <c r="AF53">
        <v>2</v>
      </c>
      <c r="AG53">
        <v>1</v>
      </c>
      <c r="AH53">
        <v>0</v>
      </c>
      <c r="AI53">
        <v>0</v>
      </c>
      <c r="AJ53">
        <v>390</v>
      </c>
      <c r="AK53">
        <v>195</v>
      </c>
      <c r="AL53">
        <v>0</v>
      </c>
      <c r="AM53">
        <v>0</v>
      </c>
      <c r="AN53">
        <v>0</v>
      </c>
      <c r="AO53">
        <v>0</v>
      </c>
      <c r="AR53" t="s">
        <v>90</v>
      </c>
    </row>
    <row r="54" spans="1:44" x14ac:dyDescent="0.35">
      <c r="A54" t="s">
        <v>91</v>
      </c>
      <c r="B54" t="s">
        <v>67</v>
      </c>
      <c r="C54">
        <v>2055</v>
      </c>
      <c r="D54">
        <v>13</v>
      </c>
      <c r="E54">
        <v>10</v>
      </c>
      <c r="F54">
        <v>18</v>
      </c>
      <c r="G54">
        <v>0</v>
      </c>
      <c r="H54">
        <v>0</v>
      </c>
      <c r="I54">
        <v>0</v>
      </c>
      <c r="J54">
        <v>2535</v>
      </c>
      <c r="K54">
        <v>1950</v>
      </c>
      <c r="L54">
        <v>3240</v>
      </c>
      <c r="M54">
        <v>15210</v>
      </c>
      <c r="N54">
        <v>15210</v>
      </c>
      <c r="O54">
        <v>14040</v>
      </c>
      <c r="P54">
        <v>0</v>
      </c>
      <c r="Q54">
        <v>0</v>
      </c>
      <c r="R54">
        <v>0.1</v>
      </c>
      <c r="S54">
        <v>0</v>
      </c>
      <c r="T54">
        <v>0</v>
      </c>
      <c r="U54">
        <v>772.5</v>
      </c>
      <c r="V54">
        <v>0</v>
      </c>
      <c r="W54">
        <v>0</v>
      </c>
      <c r="X54">
        <v>0</v>
      </c>
      <c r="Y54">
        <v>0</v>
      </c>
      <c r="Z54">
        <v>0</v>
      </c>
      <c r="AB54">
        <v>2</v>
      </c>
      <c r="AC54">
        <v>2</v>
      </c>
      <c r="AD54">
        <v>3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R54" t="s">
        <v>91</v>
      </c>
    </row>
    <row r="55" spans="1:44" x14ac:dyDescent="0.35">
      <c r="A55" t="s">
        <v>92</v>
      </c>
      <c r="B55" t="s">
        <v>64</v>
      </c>
      <c r="C55">
        <v>2056</v>
      </c>
      <c r="D55">
        <v>25</v>
      </c>
      <c r="E55">
        <v>27</v>
      </c>
      <c r="F55">
        <v>36</v>
      </c>
      <c r="G55">
        <v>0</v>
      </c>
      <c r="H55">
        <v>0</v>
      </c>
      <c r="I55">
        <v>0</v>
      </c>
      <c r="J55">
        <v>4875</v>
      </c>
      <c r="K55">
        <v>5265</v>
      </c>
      <c r="L55">
        <v>6480</v>
      </c>
      <c r="M55">
        <v>25350</v>
      </c>
      <c r="N55">
        <v>25350</v>
      </c>
      <c r="O55">
        <v>23400</v>
      </c>
      <c r="P55">
        <v>0.37037037037037035</v>
      </c>
      <c r="Q55">
        <v>0.59259259259259256</v>
      </c>
      <c r="R55">
        <v>0.88888888888888884</v>
      </c>
      <c r="S55">
        <v>6155.5555555555557</v>
      </c>
      <c r="T55">
        <v>9848.8888888888887</v>
      </c>
      <c r="U55">
        <v>14773.333333333332</v>
      </c>
      <c r="V55">
        <v>4</v>
      </c>
      <c r="W55">
        <v>0</v>
      </c>
      <c r="X55">
        <v>0</v>
      </c>
      <c r="Y55">
        <v>0</v>
      </c>
      <c r="Z55">
        <v>0</v>
      </c>
      <c r="AB55">
        <v>11</v>
      </c>
      <c r="AC55">
        <v>20</v>
      </c>
      <c r="AD55">
        <v>6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R55" t="s">
        <v>92</v>
      </c>
    </row>
    <row r="56" spans="1:44" x14ac:dyDescent="0.35">
      <c r="A56" t="s">
        <v>93</v>
      </c>
      <c r="B56" t="s">
        <v>64</v>
      </c>
      <c r="C56">
        <v>2057</v>
      </c>
      <c r="D56">
        <v>21</v>
      </c>
      <c r="E56">
        <v>20</v>
      </c>
      <c r="F56">
        <v>35</v>
      </c>
      <c r="G56">
        <v>0</v>
      </c>
      <c r="H56">
        <v>0</v>
      </c>
      <c r="I56">
        <v>0</v>
      </c>
      <c r="J56">
        <v>4095</v>
      </c>
      <c r="K56">
        <v>3900</v>
      </c>
      <c r="L56">
        <v>6300</v>
      </c>
      <c r="M56">
        <v>15210</v>
      </c>
      <c r="N56">
        <v>15210</v>
      </c>
      <c r="O56">
        <v>14040</v>
      </c>
      <c r="P56">
        <v>0.05</v>
      </c>
      <c r="Q56">
        <v>0.9</v>
      </c>
      <c r="R56">
        <v>1</v>
      </c>
      <c r="S56">
        <v>714.75</v>
      </c>
      <c r="T56">
        <v>12865.5</v>
      </c>
      <c r="U56">
        <v>14295</v>
      </c>
      <c r="V56">
        <v>0</v>
      </c>
      <c r="W56">
        <v>0</v>
      </c>
      <c r="X56">
        <v>0</v>
      </c>
      <c r="Y56">
        <v>0</v>
      </c>
      <c r="Z56">
        <v>0</v>
      </c>
      <c r="AB56">
        <v>11</v>
      </c>
      <c r="AC56">
        <v>9</v>
      </c>
      <c r="AD56">
        <v>11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R56" t="s">
        <v>93</v>
      </c>
    </row>
    <row r="57" spans="1:44" x14ac:dyDescent="0.35">
      <c r="A57" t="s">
        <v>94</v>
      </c>
      <c r="B57" t="s">
        <v>64</v>
      </c>
      <c r="C57">
        <v>2058</v>
      </c>
      <c r="D57">
        <v>30</v>
      </c>
      <c r="E57">
        <v>30</v>
      </c>
      <c r="F57">
        <v>23</v>
      </c>
      <c r="G57">
        <v>0</v>
      </c>
      <c r="H57">
        <v>0</v>
      </c>
      <c r="I57">
        <v>0</v>
      </c>
      <c r="J57">
        <v>5850</v>
      </c>
      <c r="K57">
        <v>5850</v>
      </c>
      <c r="L57">
        <v>4140</v>
      </c>
      <c r="M57">
        <v>10140</v>
      </c>
      <c r="N57">
        <v>10140</v>
      </c>
      <c r="O57">
        <v>9360</v>
      </c>
      <c r="P57">
        <v>0.33333333333333331</v>
      </c>
      <c r="Q57">
        <v>0.76666666666666672</v>
      </c>
      <c r="R57">
        <v>0.96666666666666667</v>
      </c>
      <c r="S57">
        <v>5280</v>
      </c>
      <c r="T57">
        <v>12144</v>
      </c>
      <c r="U57">
        <v>15312</v>
      </c>
      <c r="V57">
        <v>8</v>
      </c>
      <c r="W57">
        <v>0</v>
      </c>
      <c r="X57">
        <v>0</v>
      </c>
      <c r="Y57">
        <v>0</v>
      </c>
      <c r="Z57">
        <v>0</v>
      </c>
      <c r="AB57">
        <v>13</v>
      </c>
      <c r="AC57">
        <v>12</v>
      </c>
      <c r="AD57">
        <v>9</v>
      </c>
      <c r="AF57">
        <v>12</v>
      </c>
      <c r="AG57">
        <v>14</v>
      </c>
      <c r="AH57">
        <v>8</v>
      </c>
      <c r="AI57">
        <v>0</v>
      </c>
      <c r="AJ57">
        <v>2340</v>
      </c>
      <c r="AK57">
        <v>2730</v>
      </c>
      <c r="AL57">
        <v>1440</v>
      </c>
      <c r="AM57">
        <v>0</v>
      </c>
      <c r="AN57">
        <v>0</v>
      </c>
      <c r="AO57">
        <v>0</v>
      </c>
      <c r="AR57" t="s">
        <v>94</v>
      </c>
    </row>
    <row r="58" spans="1:44" x14ac:dyDescent="0.35">
      <c r="A58" t="s">
        <v>95</v>
      </c>
      <c r="B58" t="s">
        <v>64</v>
      </c>
      <c r="C58">
        <v>2059</v>
      </c>
      <c r="D58">
        <v>25</v>
      </c>
      <c r="E58">
        <v>20</v>
      </c>
      <c r="F58">
        <v>20</v>
      </c>
      <c r="G58">
        <v>0</v>
      </c>
      <c r="H58">
        <v>0</v>
      </c>
      <c r="I58">
        <v>0</v>
      </c>
      <c r="J58">
        <v>4875</v>
      </c>
      <c r="K58">
        <v>3900</v>
      </c>
      <c r="L58">
        <v>3600</v>
      </c>
      <c r="M58">
        <v>10140</v>
      </c>
      <c r="N58">
        <v>10140</v>
      </c>
      <c r="O58">
        <v>9360</v>
      </c>
      <c r="P58">
        <v>0.05</v>
      </c>
      <c r="Q58">
        <v>0.85</v>
      </c>
      <c r="R58">
        <v>0.9</v>
      </c>
      <c r="S58">
        <v>618.75</v>
      </c>
      <c r="T58">
        <v>10518.75</v>
      </c>
      <c r="U58">
        <v>11137.5</v>
      </c>
      <c r="V58">
        <v>0</v>
      </c>
      <c r="W58">
        <v>0</v>
      </c>
      <c r="X58">
        <v>0</v>
      </c>
      <c r="Y58">
        <v>0</v>
      </c>
      <c r="Z58">
        <v>0</v>
      </c>
      <c r="AB58">
        <v>0</v>
      </c>
      <c r="AC58">
        <v>0</v>
      </c>
      <c r="AD58">
        <v>8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R58" t="s">
        <v>95</v>
      </c>
    </row>
    <row r="59" spans="1:44" x14ac:dyDescent="0.35">
      <c r="A59" t="s">
        <v>96</v>
      </c>
      <c r="B59" t="s">
        <v>64</v>
      </c>
      <c r="C59">
        <v>2060</v>
      </c>
      <c r="D59">
        <v>30</v>
      </c>
      <c r="E59">
        <v>19</v>
      </c>
      <c r="F59">
        <v>26</v>
      </c>
      <c r="G59">
        <v>0</v>
      </c>
      <c r="H59">
        <v>0</v>
      </c>
      <c r="I59">
        <v>0</v>
      </c>
      <c r="J59">
        <v>5850</v>
      </c>
      <c r="K59">
        <v>3705</v>
      </c>
      <c r="L59">
        <v>4680</v>
      </c>
      <c r="M59">
        <v>15210</v>
      </c>
      <c r="N59">
        <v>15210</v>
      </c>
      <c r="O59">
        <v>14040</v>
      </c>
      <c r="P59">
        <v>0.8571428571428571</v>
      </c>
      <c r="Q59">
        <v>1</v>
      </c>
      <c r="R59">
        <v>1</v>
      </c>
      <c r="S59">
        <v>12201.428571428571</v>
      </c>
      <c r="T59">
        <v>14235</v>
      </c>
      <c r="U59">
        <v>14235</v>
      </c>
      <c r="V59">
        <v>0</v>
      </c>
      <c r="W59">
        <v>0</v>
      </c>
      <c r="X59">
        <v>0</v>
      </c>
      <c r="Y59">
        <v>0</v>
      </c>
      <c r="Z59">
        <v>0</v>
      </c>
      <c r="AB59">
        <v>8</v>
      </c>
      <c r="AC59">
        <v>4</v>
      </c>
      <c r="AD59">
        <v>8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R59" t="s">
        <v>96</v>
      </c>
    </row>
    <row r="60" spans="1:44" x14ac:dyDescent="0.35">
      <c r="A60" t="s">
        <v>97</v>
      </c>
      <c r="B60" t="s">
        <v>67</v>
      </c>
      <c r="C60">
        <v>2062</v>
      </c>
      <c r="D60">
        <v>40</v>
      </c>
      <c r="E60">
        <v>35</v>
      </c>
      <c r="F60">
        <v>24</v>
      </c>
      <c r="G60">
        <v>0</v>
      </c>
      <c r="H60">
        <v>0</v>
      </c>
      <c r="I60">
        <v>0</v>
      </c>
      <c r="J60">
        <v>7800</v>
      </c>
      <c r="K60">
        <v>6825</v>
      </c>
      <c r="L60">
        <v>4320</v>
      </c>
      <c r="M60">
        <v>15210</v>
      </c>
      <c r="N60">
        <v>15210</v>
      </c>
      <c r="O60">
        <v>14040</v>
      </c>
      <c r="P60">
        <v>0.17142857142857143</v>
      </c>
      <c r="Q60">
        <v>0.4</v>
      </c>
      <c r="R60">
        <v>0.62857142857142856</v>
      </c>
      <c r="S60">
        <v>3247.7142857142858</v>
      </c>
      <c r="T60">
        <v>7578</v>
      </c>
      <c r="U60">
        <v>11908.285714285714</v>
      </c>
      <c r="V60">
        <v>0</v>
      </c>
      <c r="W60">
        <v>2</v>
      </c>
      <c r="X60">
        <v>0</v>
      </c>
      <c r="Y60">
        <v>0</v>
      </c>
      <c r="Z60">
        <v>0</v>
      </c>
      <c r="AB60">
        <v>14</v>
      </c>
      <c r="AC60">
        <v>13</v>
      </c>
      <c r="AD60">
        <v>7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390</v>
      </c>
      <c r="AN60">
        <v>0</v>
      </c>
      <c r="AO60">
        <v>0</v>
      </c>
      <c r="AR60" t="s">
        <v>97</v>
      </c>
    </row>
    <row r="61" spans="1:44" x14ac:dyDescent="0.35">
      <c r="A61" t="s">
        <v>98</v>
      </c>
      <c r="B61" t="s">
        <v>67</v>
      </c>
      <c r="C61">
        <v>2063</v>
      </c>
      <c r="D61">
        <v>38</v>
      </c>
      <c r="E61">
        <v>40</v>
      </c>
      <c r="F61">
        <v>46</v>
      </c>
      <c r="G61">
        <v>0</v>
      </c>
      <c r="H61">
        <v>0</v>
      </c>
      <c r="I61">
        <v>0</v>
      </c>
      <c r="J61">
        <v>7410</v>
      </c>
      <c r="K61">
        <v>7800</v>
      </c>
      <c r="L61">
        <v>8280</v>
      </c>
      <c r="M61">
        <v>23400</v>
      </c>
      <c r="N61">
        <v>23400</v>
      </c>
      <c r="O61">
        <v>21600</v>
      </c>
      <c r="P61">
        <v>0.55000000000000004</v>
      </c>
      <c r="Q61">
        <v>0.6</v>
      </c>
      <c r="R61">
        <v>1</v>
      </c>
      <c r="S61">
        <v>12919.500000000002</v>
      </c>
      <c r="T61">
        <v>14094</v>
      </c>
      <c r="U61">
        <v>23490</v>
      </c>
      <c r="V61">
        <v>10</v>
      </c>
      <c r="W61">
        <v>0</v>
      </c>
      <c r="X61">
        <v>0</v>
      </c>
      <c r="Y61">
        <v>0</v>
      </c>
      <c r="Z61">
        <v>0</v>
      </c>
      <c r="AB61">
        <v>9</v>
      </c>
      <c r="AC61">
        <v>12</v>
      </c>
      <c r="AD61">
        <v>24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R61" t="s">
        <v>98</v>
      </c>
    </row>
    <row r="62" spans="1:44" x14ac:dyDescent="0.35">
      <c r="A62" t="s">
        <v>99</v>
      </c>
      <c r="B62" t="s">
        <v>64</v>
      </c>
      <c r="C62">
        <v>2064</v>
      </c>
      <c r="D62">
        <v>34</v>
      </c>
      <c r="E62">
        <v>34</v>
      </c>
      <c r="F62">
        <v>31</v>
      </c>
      <c r="G62">
        <v>0</v>
      </c>
      <c r="H62">
        <v>0</v>
      </c>
      <c r="I62">
        <v>0</v>
      </c>
      <c r="J62">
        <v>6630</v>
      </c>
      <c r="K62">
        <v>6630</v>
      </c>
      <c r="L62">
        <v>5580</v>
      </c>
      <c r="M62">
        <v>10140</v>
      </c>
      <c r="N62">
        <v>10140</v>
      </c>
      <c r="O62">
        <v>9360</v>
      </c>
      <c r="P62">
        <v>0</v>
      </c>
      <c r="Q62">
        <v>0.48571428571428571</v>
      </c>
      <c r="R62">
        <v>0.65714285714285714</v>
      </c>
      <c r="S62">
        <v>0</v>
      </c>
      <c r="T62">
        <v>9150.8571428571431</v>
      </c>
      <c r="U62">
        <v>12380.571428571429</v>
      </c>
      <c r="V62">
        <v>0</v>
      </c>
      <c r="W62">
        <v>0</v>
      </c>
      <c r="X62">
        <v>0</v>
      </c>
      <c r="Y62">
        <v>0</v>
      </c>
      <c r="Z62">
        <v>0</v>
      </c>
      <c r="AB62">
        <v>16</v>
      </c>
      <c r="AC62">
        <v>13</v>
      </c>
      <c r="AD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R62" t="s">
        <v>99</v>
      </c>
    </row>
    <row r="63" spans="1:44" x14ac:dyDescent="0.35">
      <c r="A63" t="s">
        <v>100</v>
      </c>
      <c r="B63" t="s">
        <v>64</v>
      </c>
      <c r="C63">
        <v>2065</v>
      </c>
      <c r="D63">
        <v>44</v>
      </c>
      <c r="E63">
        <v>45</v>
      </c>
      <c r="F63">
        <v>46</v>
      </c>
      <c r="G63">
        <v>0</v>
      </c>
      <c r="H63">
        <v>0</v>
      </c>
      <c r="I63">
        <v>0</v>
      </c>
      <c r="J63">
        <v>8580</v>
      </c>
      <c r="K63">
        <v>8775</v>
      </c>
      <c r="L63">
        <v>8280</v>
      </c>
      <c r="M63">
        <v>15210</v>
      </c>
      <c r="N63">
        <v>15210</v>
      </c>
      <c r="O63">
        <v>14040</v>
      </c>
      <c r="P63">
        <v>0</v>
      </c>
      <c r="Q63">
        <v>2.2222222222222223E-2</v>
      </c>
      <c r="R63">
        <v>6.6666666666666666E-2</v>
      </c>
      <c r="S63">
        <v>0</v>
      </c>
      <c r="T63">
        <v>569.66666666666674</v>
      </c>
      <c r="U63">
        <v>1709</v>
      </c>
      <c r="V63">
        <v>0</v>
      </c>
      <c r="W63">
        <v>0</v>
      </c>
      <c r="X63">
        <v>0</v>
      </c>
      <c r="Y63">
        <v>0</v>
      </c>
      <c r="Z63">
        <v>0</v>
      </c>
      <c r="AB63">
        <v>7</v>
      </c>
      <c r="AC63">
        <v>6</v>
      </c>
      <c r="AD63">
        <v>8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R63" t="s">
        <v>100</v>
      </c>
    </row>
    <row r="64" spans="1:44" x14ac:dyDescent="0.35">
      <c r="A64" t="s">
        <v>101</v>
      </c>
      <c r="B64" t="s">
        <v>67</v>
      </c>
      <c r="C64">
        <v>2067</v>
      </c>
      <c r="D64">
        <v>49</v>
      </c>
      <c r="E64">
        <v>48</v>
      </c>
      <c r="F64">
        <v>41</v>
      </c>
      <c r="G64">
        <v>0</v>
      </c>
      <c r="H64">
        <v>0</v>
      </c>
      <c r="I64">
        <v>0</v>
      </c>
      <c r="J64">
        <v>9555</v>
      </c>
      <c r="K64">
        <v>9360</v>
      </c>
      <c r="L64">
        <v>7380</v>
      </c>
      <c r="M64">
        <v>10140</v>
      </c>
      <c r="N64">
        <v>10140</v>
      </c>
      <c r="O64">
        <v>9360</v>
      </c>
      <c r="P64">
        <v>0.39583333333333331</v>
      </c>
      <c r="Q64">
        <v>0.47916666666666669</v>
      </c>
      <c r="R64">
        <v>0.54166666666666663</v>
      </c>
      <c r="S64">
        <v>10408.4375</v>
      </c>
      <c r="T64">
        <v>12599.6875</v>
      </c>
      <c r="U64">
        <v>14243.124999999998</v>
      </c>
      <c r="V64">
        <v>0</v>
      </c>
      <c r="W64">
        <v>0</v>
      </c>
      <c r="X64">
        <v>0</v>
      </c>
      <c r="Y64">
        <v>0</v>
      </c>
      <c r="Z64">
        <v>0</v>
      </c>
      <c r="AB64">
        <v>15</v>
      </c>
      <c r="AC64">
        <v>16</v>
      </c>
      <c r="AD64">
        <v>19</v>
      </c>
      <c r="AF64">
        <v>1</v>
      </c>
      <c r="AG64">
        <v>0</v>
      </c>
      <c r="AH64">
        <v>0</v>
      </c>
      <c r="AI64">
        <v>0</v>
      </c>
      <c r="AJ64">
        <v>195</v>
      </c>
      <c r="AK64">
        <v>0</v>
      </c>
      <c r="AL64">
        <v>0</v>
      </c>
      <c r="AM64">
        <v>0</v>
      </c>
      <c r="AN64">
        <v>0</v>
      </c>
      <c r="AO64">
        <v>0</v>
      </c>
      <c r="AR64" t="s">
        <v>101</v>
      </c>
    </row>
    <row r="65" spans="1:44" x14ac:dyDescent="0.35">
      <c r="A65" t="s">
        <v>102</v>
      </c>
      <c r="B65" t="s">
        <v>64</v>
      </c>
      <c r="C65">
        <v>2068</v>
      </c>
      <c r="D65">
        <v>33</v>
      </c>
      <c r="E65">
        <v>25</v>
      </c>
      <c r="F65">
        <v>27</v>
      </c>
      <c r="G65">
        <v>0</v>
      </c>
      <c r="H65">
        <v>0</v>
      </c>
      <c r="I65">
        <v>0</v>
      </c>
      <c r="J65">
        <v>6435</v>
      </c>
      <c r="K65">
        <v>4875</v>
      </c>
      <c r="L65">
        <v>4860</v>
      </c>
      <c r="M65">
        <v>20280</v>
      </c>
      <c r="N65">
        <v>20280</v>
      </c>
      <c r="O65">
        <v>18720</v>
      </c>
      <c r="P65">
        <v>0.24</v>
      </c>
      <c r="Q65">
        <v>0.8</v>
      </c>
      <c r="R65">
        <v>0.8</v>
      </c>
      <c r="S65">
        <v>3880.7999999999997</v>
      </c>
      <c r="T65">
        <v>12936</v>
      </c>
      <c r="U65">
        <v>12936</v>
      </c>
      <c r="V65">
        <v>9</v>
      </c>
      <c r="W65">
        <v>0</v>
      </c>
      <c r="X65">
        <v>0</v>
      </c>
      <c r="Y65">
        <v>0</v>
      </c>
      <c r="Z65">
        <v>0</v>
      </c>
      <c r="AB65">
        <v>9</v>
      </c>
      <c r="AC65">
        <v>8</v>
      </c>
      <c r="AD65">
        <v>9</v>
      </c>
      <c r="AF65">
        <v>10</v>
      </c>
      <c r="AG65">
        <v>9</v>
      </c>
      <c r="AH65">
        <v>8</v>
      </c>
      <c r="AI65">
        <v>0</v>
      </c>
      <c r="AJ65">
        <v>1950</v>
      </c>
      <c r="AK65">
        <v>1755</v>
      </c>
      <c r="AL65">
        <v>1440</v>
      </c>
      <c r="AM65">
        <v>0</v>
      </c>
      <c r="AN65">
        <v>0</v>
      </c>
      <c r="AO65">
        <v>0</v>
      </c>
      <c r="AR65" t="s">
        <v>102</v>
      </c>
    </row>
    <row r="66" spans="1:44" x14ac:dyDescent="0.35">
      <c r="A66" t="s">
        <v>103</v>
      </c>
      <c r="B66" t="s">
        <v>64</v>
      </c>
      <c r="C66">
        <v>2070</v>
      </c>
      <c r="D66">
        <v>20</v>
      </c>
      <c r="E66">
        <v>21</v>
      </c>
      <c r="F66">
        <v>30</v>
      </c>
      <c r="G66">
        <v>0</v>
      </c>
      <c r="H66">
        <v>0</v>
      </c>
      <c r="I66">
        <v>0</v>
      </c>
      <c r="J66">
        <v>3900</v>
      </c>
      <c r="K66">
        <v>4095</v>
      </c>
      <c r="L66">
        <v>5400</v>
      </c>
      <c r="M66">
        <v>23400</v>
      </c>
      <c r="N66">
        <v>23400</v>
      </c>
      <c r="O66">
        <v>21600</v>
      </c>
      <c r="P66">
        <v>0.19047619047619047</v>
      </c>
      <c r="Q66">
        <v>0.42857142857142855</v>
      </c>
      <c r="R66">
        <v>1</v>
      </c>
      <c r="S66">
        <v>2551.4285714285711</v>
      </c>
      <c r="T66">
        <v>5740.7142857142853</v>
      </c>
      <c r="U66">
        <v>13395</v>
      </c>
      <c r="V66">
        <v>0</v>
      </c>
      <c r="W66">
        <v>0</v>
      </c>
      <c r="X66">
        <v>0</v>
      </c>
      <c r="Y66">
        <v>0</v>
      </c>
      <c r="Z66">
        <v>0</v>
      </c>
      <c r="AB66">
        <v>4</v>
      </c>
      <c r="AC66">
        <v>4</v>
      </c>
      <c r="AD66">
        <v>9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R66" t="s">
        <v>103</v>
      </c>
    </row>
    <row r="67" spans="1:44" x14ac:dyDescent="0.35">
      <c r="A67" t="s">
        <v>104</v>
      </c>
      <c r="B67" t="s">
        <v>64</v>
      </c>
      <c r="C67">
        <v>2072</v>
      </c>
      <c r="D67">
        <v>48</v>
      </c>
      <c r="E67">
        <v>47</v>
      </c>
      <c r="F67">
        <v>54</v>
      </c>
      <c r="G67">
        <v>0</v>
      </c>
      <c r="H67">
        <v>0</v>
      </c>
      <c r="I67">
        <v>0</v>
      </c>
      <c r="J67">
        <v>9360</v>
      </c>
      <c r="K67">
        <v>9165</v>
      </c>
      <c r="L67">
        <v>9720</v>
      </c>
      <c r="M67">
        <v>15210</v>
      </c>
      <c r="N67">
        <v>15210</v>
      </c>
      <c r="O67">
        <v>14040</v>
      </c>
      <c r="P67">
        <v>0.21276595744680851</v>
      </c>
      <c r="Q67">
        <v>0.46808510638297873</v>
      </c>
      <c r="R67">
        <v>0.74468085106382975</v>
      </c>
      <c r="S67">
        <v>6009.5744680851067</v>
      </c>
      <c r="T67">
        <v>13221.063829787234</v>
      </c>
      <c r="U67">
        <v>21033.51063829787</v>
      </c>
      <c r="V67">
        <v>16</v>
      </c>
      <c r="W67">
        <v>0</v>
      </c>
      <c r="X67">
        <v>0</v>
      </c>
      <c r="Y67">
        <v>0</v>
      </c>
      <c r="Z67">
        <v>0</v>
      </c>
      <c r="AB67">
        <v>21</v>
      </c>
      <c r="AC67">
        <v>19</v>
      </c>
      <c r="AD67">
        <v>16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R67" t="s">
        <v>104</v>
      </c>
    </row>
    <row r="68" spans="1:44" x14ac:dyDescent="0.35">
      <c r="A68" t="s">
        <v>105</v>
      </c>
      <c r="B68" t="s">
        <v>64</v>
      </c>
      <c r="C68">
        <v>2073</v>
      </c>
      <c r="D68">
        <v>44</v>
      </c>
      <c r="E68">
        <v>37</v>
      </c>
      <c r="F68">
        <v>31</v>
      </c>
      <c r="G68">
        <v>0</v>
      </c>
      <c r="H68">
        <v>0</v>
      </c>
      <c r="I68">
        <v>0</v>
      </c>
      <c r="J68">
        <v>8580</v>
      </c>
      <c r="K68">
        <v>7215</v>
      </c>
      <c r="L68">
        <v>5580</v>
      </c>
      <c r="M68">
        <v>25350</v>
      </c>
      <c r="N68">
        <v>25350</v>
      </c>
      <c r="O68">
        <v>23400</v>
      </c>
      <c r="P68">
        <v>0.59459459459459463</v>
      </c>
      <c r="Q68">
        <v>0.7567567567567568</v>
      </c>
      <c r="R68">
        <v>0.78378378378378377</v>
      </c>
      <c r="S68">
        <v>12709.45945945946</v>
      </c>
      <c r="T68">
        <v>16175.675675675677</v>
      </c>
      <c r="U68">
        <v>16753.378378378377</v>
      </c>
      <c r="V68">
        <v>2</v>
      </c>
      <c r="W68">
        <v>0</v>
      </c>
      <c r="X68">
        <v>0</v>
      </c>
      <c r="Y68">
        <v>0</v>
      </c>
      <c r="Z68">
        <v>0</v>
      </c>
      <c r="AB68">
        <v>19</v>
      </c>
      <c r="AC68">
        <v>15</v>
      </c>
      <c r="AD68">
        <v>14</v>
      </c>
      <c r="AF68">
        <v>11</v>
      </c>
      <c r="AG68">
        <v>9</v>
      </c>
      <c r="AH68">
        <v>8</v>
      </c>
      <c r="AI68">
        <v>0</v>
      </c>
      <c r="AJ68">
        <v>2145</v>
      </c>
      <c r="AK68">
        <v>1755</v>
      </c>
      <c r="AL68">
        <v>1440</v>
      </c>
      <c r="AM68">
        <v>0</v>
      </c>
      <c r="AN68">
        <v>0</v>
      </c>
      <c r="AO68">
        <v>0</v>
      </c>
      <c r="AR68" t="s">
        <v>105</v>
      </c>
    </row>
    <row r="69" spans="1:44" x14ac:dyDescent="0.35">
      <c r="A69" t="s">
        <v>106</v>
      </c>
      <c r="B69" t="s">
        <v>67</v>
      </c>
      <c r="C69">
        <v>2081</v>
      </c>
      <c r="D69">
        <v>24</v>
      </c>
      <c r="E69">
        <v>24</v>
      </c>
      <c r="F69">
        <v>8</v>
      </c>
      <c r="G69">
        <v>0</v>
      </c>
      <c r="H69">
        <v>0</v>
      </c>
      <c r="I69">
        <v>0</v>
      </c>
      <c r="J69">
        <v>4680</v>
      </c>
      <c r="K69">
        <v>4680</v>
      </c>
      <c r="L69">
        <v>1440</v>
      </c>
      <c r="M69">
        <v>10140</v>
      </c>
      <c r="N69">
        <v>10140</v>
      </c>
      <c r="O69">
        <v>9360</v>
      </c>
      <c r="P69">
        <v>4.1666666666666664E-2</v>
      </c>
      <c r="Q69">
        <v>4.1666666666666664E-2</v>
      </c>
      <c r="R69">
        <v>4.1666666666666664E-2</v>
      </c>
      <c r="S69">
        <v>450</v>
      </c>
      <c r="T69">
        <v>450</v>
      </c>
      <c r="U69">
        <v>450</v>
      </c>
      <c r="V69">
        <v>0</v>
      </c>
      <c r="W69">
        <v>0</v>
      </c>
      <c r="X69">
        <v>0</v>
      </c>
      <c r="Y69">
        <v>0</v>
      </c>
      <c r="Z69">
        <v>0</v>
      </c>
      <c r="AB69">
        <v>9</v>
      </c>
      <c r="AC69">
        <v>0</v>
      </c>
      <c r="AD69">
        <v>6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R69" t="s">
        <v>106</v>
      </c>
    </row>
    <row r="70" spans="1:44" x14ac:dyDescent="0.35">
      <c r="A70" t="s">
        <v>107</v>
      </c>
      <c r="B70" t="s">
        <v>64</v>
      </c>
      <c r="C70">
        <v>2082</v>
      </c>
      <c r="D70">
        <v>27</v>
      </c>
      <c r="E70">
        <v>26</v>
      </c>
      <c r="F70">
        <v>26</v>
      </c>
      <c r="G70">
        <v>0</v>
      </c>
      <c r="H70">
        <v>0</v>
      </c>
      <c r="I70">
        <v>0</v>
      </c>
      <c r="J70">
        <v>5265</v>
      </c>
      <c r="K70">
        <v>5070</v>
      </c>
      <c r="L70">
        <v>4680</v>
      </c>
      <c r="M70">
        <v>10140</v>
      </c>
      <c r="N70">
        <v>10140</v>
      </c>
      <c r="O70">
        <v>9360</v>
      </c>
      <c r="P70">
        <v>0.42857142857142855</v>
      </c>
      <c r="Q70">
        <v>0.75</v>
      </c>
      <c r="R70">
        <v>1</v>
      </c>
      <c r="S70">
        <v>6435</v>
      </c>
      <c r="T70">
        <v>11261.25</v>
      </c>
      <c r="U70">
        <v>15015</v>
      </c>
      <c r="V70">
        <v>0</v>
      </c>
      <c r="W70">
        <v>0</v>
      </c>
      <c r="X70">
        <v>0</v>
      </c>
      <c r="Y70">
        <v>0</v>
      </c>
      <c r="Z70">
        <v>0</v>
      </c>
      <c r="AB70">
        <v>8</v>
      </c>
      <c r="AC70">
        <v>8</v>
      </c>
      <c r="AD70">
        <v>12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R70" t="s">
        <v>107</v>
      </c>
    </row>
    <row r="71" spans="1:44" x14ac:dyDescent="0.35">
      <c r="A71" t="s">
        <v>108</v>
      </c>
      <c r="B71" t="s">
        <v>64</v>
      </c>
      <c r="C71">
        <v>2086</v>
      </c>
      <c r="D71">
        <v>65</v>
      </c>
      <c r="E71">
        <v>61</v>
      </c>
      <c r="F71">
        <v>52</v>
      </c>
      <c r="G71">
        <v>0</v>
      </c>
      <c r="H71">
        <v>0</v>
      </c>
      <c r="I71">
        <v>0</v>
      </c>
      <c r="J71">
        <v>12675</v>
      </c>
      <c r="K71">
        <v>11895</v>
      </c>
      <c r="L71">
        <v>9360</v>
      </c>
      <c r="M71">
        <v>15210</v>
      </c>
      <c r="N71">
        <v>15210</v>
      </c>
      <c r="O71">
        <v>14040</v>
      </c>
      <c r="P71">
        <v>0</v>
      </c>
      <c r="Q71">
        <v>0.19672131147540983</v>
      </c>
      <c r="R71">
        <v>0.95081967213114749</v>
      </c>
      <c r="S71">
        <v>0</v>
      </c>
      <c r="T71">
        <v>6674.7540983606559</v>
      </c>
      <c r="U71">
        <v>32261.311475409835</v>
      </c>
      <c r="V71">
        <v>24</v>
      </c>
      <c r="W71">
        <v>0</v>
      </c>
      <c r="X71">
        <v>0</v>
      </c>
      <c r="Y71">
        <v>0</v>
      </c>
      <c r="Z71">
        <v>0</v>
      </c>
      <c r="AB71">
        <v>0</v>
      </c>
      <c r="AC71">
        <v>0</v>
      </c>
      <c r="AD71">
        <v>37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R71" t="s">
        <v>108</v>
      </c>
    </row>
    <row r="72" spans="1:44" x14ac:dyDescent="0.35">
      <c r="A72" t="s">
        <v>110</v>
      </c>
      <c r="B72" t="s">
        <v>89</v>
      </c>
      <c r="C72">
        <v>2087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10140</v>
      </c>
      <c r="N72">
        <v>10140</v>
      </c>
      <c r="O72">
        <v>9360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B72">
        <v>0</v>
      </c>
      <c r="AC72">
        <v>0</v>
      </c>
      <c r="AD72">
        <v>0</v>
      </c>
      <c r="AF72">
        <v>0</v>
      </c>
      <c r="AG72">
        <v>0</v>
      </c>
      <c r="AH72">
        <v>0</v>
      </c>
      <c r="AI72" t="e">
        <v>#REF!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R72" t="s">
        <v>110</v>
      </c>
    </row>
    <row r="73" spans="1:44" x14ac:dyDescent="0.35">
      <c r="A73" t="s">
        <v>112</v>
      </c>
      <c r="B73" t="s">
        <v>67</v>
      </c>
      <c r="C73">
        <v>2091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15210</v>
      </c>
      <c r="N73">
        <v>15210</v>
      </c>
      <c r="O73">
        <v>14040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B73">
        <v>1</v>
      </c>
      <c r="AC73">
        <v>0</v>
      </c>
      <c r="AD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R73" t="s">
        <v>112</v>
      </c>
    </row>
    <row r="74" spans="1:44" x14ac:dyDescent="0.35">
      <c r="A74" t="s">
        <v>113</v>
      </c>
      <c r="B74" t="s">
        <v>67</v>
      </c>
      <c r="C74">
        <v>2093</v>
      </c>
      <c r="D74">
        <v>51</v>
      </c>
      <c r="E74">
        <v>52</v>
      </c>
      <c r="F74">
        <v>52</v>
      </c>
      <c r="G74">
        <v>0</v>
      </c>
      <c r="H74">
        <v>0</v>
      </c>
      <c r="I74">
        <v>0</v>
      </c>
      <c r="J74">
        <v>9945</v>
      </c>
      <c r="K74">
        <v>10140</v>
      </c>
      <c r="L74">
        <v>9360</v>
      </c>
      <c r="M74">
        <v>10140</v>
      </c>
      <c r="N74">
        <v>10140</v>
      </c>
      <c r="O74">
        <v>9360</v>
      </c>
      <c r="P74">
        <v>3.8461538461538464E-2</v>
      </c>
      <c r="Q74">
        <v>5.7692307692307696E-2</v>
      </c>
      <c r="R74">
        <v>0.21153846153846154</v>
      </c>
      <c r="S74">
        <v>1132.5</v>
      </c>
      <c r="T74">
        <v>1698.75</v>
      </c>
      <c r="U74">
        <v>6228.75</v>
      </c>
      <c r="V74">
        <v>0</v>
      </c>
      <c r="W74">
        <v>0</v>
      </c>
      <c r="X74">
        <v>0</v>
      </c>
      <c r="Y74">
        <v>0</v>
      </c>
      <c r="Z74">
        <v>0</v>
      </c>
      <c r="AB74">
        <v>14</v>
      </c>
      <c r="AC74">
        <v>13</v>
      </c>
      <c r="AD74">
        <v>8</v>
      </c>
      <c r="AF74">
        <v>1</v>
      </c>
      <c r="AG74">
        <v>0</v>
      </c>
      <c r="AH74">
        <v>0</v>
      </c>
      <c r="AI74">
        <v>0</v>
      </c>
      <c r="AJ74">
        <v>195</v>
      </c>
      <c r="AK74">
        <v>0</v>
      </c>
      <c r="AL74">
        <v>0</v>
      </c>
      <c r="AM74">
        <v>0</v>
      </c>
      <c r="AN74">
        <v>0</v>
      </c>
      <c r="AO74">
        <v>0</v>
      </c>
      <c r="AR74" t="s">
        <v>113</v>
      </c>
    </row>
    <row r="75" spans="1:44" x14ac:dyDescent="0.35">
      <c r="A75" t="s">
        <v>114</v>
      </c>
      <c r="B75" t="s">
        <v>64</v>
      </c>
      <c r="C75">
        <v>2096</v>
      </c>
      <c r="D75">
        <v>34</v>
      </c>
      <c r="E75">
        <v>28</v>
      </c>
      <c r="F75">
        <v>20</v>
      </c>
      <c r="G75">
        <v>0</v>
      </c>
      <c r="H75">
        <v>0</v>
      </c>
      <c r="I75">
        <v>0</v>
      </c>
      <c r="J75">
        <v>6630</v>
      </c>
      <c r="K75">
        <v>5460</v>
      </c>
      <c r="L75">
        <v>3600</v>
      </c>
      <c r="M75">
        <v>15210</v>
      </c>
      <c r="N75">
        <v>15210</v>
      </c>
      <c r="O75">
        <v>14040</v>
      </c>
      <c r="P75">
        <v>0.5</v>
      </c>
      <c r="Q75">
        <v>1</v>
      </c>
      <c r="R75">
        <v>1</v>
      </c>
      <c r="S75">
        <v>7845</v>
      </c>
      <c r="T75">
        <v>15690</v>
      </c>
      <c r="U75">
        <v>15690</v>
      </c>
      <c r="V75">
        <v>0</v>
      </c>
      <c r="W75">
        <v>0</v>
      </c>
      <c r="X75">
        <v>0</v>
      </c>
      <c r="Y75">
        <v>0</v>
      </c>
      <c r="Z75">
        <v>0</v>
      </c>
      <c r="AB75">
        <v>0</v>
      </c>
      <c r="AC75">
        <v>12</v>
      </c>
      <c r="AD75">
        <v>9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R75" t="s">
        <v>114</v>
      </c>
    </row>
    <row r="76" spans="1:44" x14ac:dyDescent="0.35">
      <c r="A76" t="s">
        <v>115</v>
      </c>
      <c r="B76" t="s">
        <v>67</v>
      </c>
      <c r="C76">
        <v>2097</v>
      </c>
      <c r="D76">
        <v>25</v>
      </c>
      <c r="E76">
        <v>16</v>
      </c>
      <c r="F76">
        <v>25</v>
      </c>
      <c r="G76">
        <v>0</v>
      </c>
      <c r="H76">
        <v>0</v>
      </c>
      <c r="I76">
        <v>0</v>
      </c>
      <c r="J76">
        <v>4875</v>
      </c>
      <c r="K76">
        <v>3120</v>
      </c>
      <c r="L76">
        <v>4500</v>
      </c>
      <c r="M76">
        <v>42900</v>
      </c>
      <c r="N76">
        <v>42900</v>
      </c>
      <c r="O76">
        <v>39600</v>
      </c>
      <c r="P76">
        <v>6.25E-2</v>
      </c>
      <c r="Q76">
        <v>0.875</v>
      </c>
      <c r="R76">
        <v>0.9375</v>
      </c>
      <c r="S76">
        <v>780.9375</v>
      </c>
      <c r="T76">
        <v>10933.125</v>
      </c>
      <c r="U76">
        <v>11714.0625</v>
      </c>
      <c r="V76">
        <v>0</v>
      </c>
      <c r="W76">
        <v>0</v>
      </c>
      <c r="X76">
        <v>0</v>
      </c>
      <c r="Y76">
        <v>0</v>
      </c>
      <c r="Z76">
        <v>0</v>
      </c>
      <c r="AB76">
        <v>11</v>
      </c>
      <c r="AC76">
        <v>2</v>
      </c>
      <c r="AD76">
        <v>13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R76" t="s">
        <v>115</v>
      </c>
    </row>
    <row r="77" spans="1:44" x14ac:dyDescent="0.35">
      <c r="A77" t="s">
        <v>116</v>
      </c>
      <c r="B77" t="s">
        <v>64</v>
      </c>
      <c r="C77">
        <v>2098</v>
      </c>
      <c r="D77">
        <v>22</v>
      </c>
      <c r="E77">
        <v>17</v>
      </c>
      <c r="F77">
        <v>26</v>
      </c>
      <c r="G77">
        <v>0</v>
      </c>
      <c r="H77">
        <v>0</v>
      </c>
      <c r="I77">
        <v>0</v>
      </c>
      <c r="J77">
        <v>4290</v>
      </c>
      <c r="K77">
        <v>3315</v>
      </c>
      <c r="L77">
        <v>4680</v>
      </c>
      <c r="M77">
        <v>10140</v>
      </c>
      <c r="N77">
        <v>10140</v>
      </c>
      <c r="O77">
        <v>9360</v>
      </c>
      <c r="P77">
        <v>0.29411764705882354</v>
      </c>
      <c r="Q77">
        <v>0.58823529411764708</v>
      </c>
      <c r="R77">
        <v>1</v>
      </c>
      <c r="S77">
        <v>3613.2352941176473</v>
      </c>
      <c r="T77">
        <v>7226.4705882352946</v>
      </c>
      <c r="U77">
        <v>12285</v>
      </c>
      <c r="V77">
        <v>0</v>
      </c>
      <c r="W77">
        <v>0</v>
      </c>
      <c r="X77">
        <v>0</v>
      </c>
      <c r="Y77">
        <v>0</v>
      </c>
      <c r="Z77">
        <v>0</v>
      </c>
      <c r="AB77">
        <v>12</v>
      </c>
      <c r="AC77">
        <v>7</v>
      </c>
      <c r="AD77">
        <v>22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R77" t="s">
        <v>116</v>
      </c>
    </row>
    <row r="78" spans="1:44" x14ac:dyDescent="0.35">
      <c r="A78" t="s">
        <v>117</v>
      </c>
      <c r="B78" t="s">
        <v>67</v>
      </c>
      <c r="C78">
        <v>2099</v>
      </c>
      <c r="D78">
        <v>26</v>
      </c>
      <c r="E78">
        <v>20</v>
      </c>
      <c r="F78">
        <v>25</v>
      </c>
      <c r="G78">
        <v>0</v>
      </c>
      <c r="H78">
        <v>0</v>
      </c>
      <c r="I78">
        <v>0</v>
      </c>
      <c r="J78">
        <v>5070</v>
      </c>
      <c r="K78">
        <v>3900</v>
      </c>
      <c r="L78">
        <v>4500</v>
      </c>
      <c r="M78">
        <v>11700</v>
      </c>
      <c r="N78">
        <v>11700</v>
      </c>
      <c r="O78">
        <v>10800</v>
      </c>
      <c r="P78">
        <v>0.42857142857142855</v>
      </c>
      <c r="Q78">
        <v>0.6</v>
      </c>
      <c r="R78">
        <v>0.8</v>
      </c>
      <c r="S78">
        <v>5772.8571428571422</v>
      </c>
      <c r="T78">
        <v>8082</v>
      </c>
      <c r="U78">
        <v>10776</v>
      </c>
      <c r="V78">
        <v>0</v>
      </c>
      <c r="W78">
        <v>13</v>
      </c>
      <c r="X78">
        <v>15</v>
      </c>
      <c r="Y78">
        <v>0</v>
      </c>
      <c r="Z78">
        <v>0</v>
      </c>
      <c r="AB78">
        <v>10</v>
      </c>
      <c r="AC78">
        <v>7</v>
      </c>
      <c r="AD78">
        <v>15</v>
      </c>
      <c r="AF78">
        <v>2</v>
      </c>
      <c r="AG78">
        <v>3</v>
      </c>
      <c r="AH78">
        <v>4</v>
      </c>
      <c r="AI78">
        <v>0</v>
      </c>
      <c r="AJ78">
        <v>390</v>
      </c>
      <c r="AK78">
        <v>585</v>
      </c>
      <c r="AL78">
        <v>720</v>
      </c>
      <c r="AM78">
        <v>2535</v>
      </c>
      <c r="AN78">
        <v>2925</v>
      </c>
      <c r="AO78">
        <v>0</v>
      </c>
      <c r="AR78" t="s">
        <v>117</v>
      </c>
    </row>
    <row r="79" spans="1:44" x14ac:dyDescent="0.35">
      <c r="A79" t="s">
        <v>118</v>
      </c>
      <c r="B79" t="s">
        <v>64</v>
      </c>
      <c r="C79">
        <v>2100</v>
      </c>
      <c r="D79">
        <v>23</v>
      </c>
      <c r="E79">
        <v>21</v>
      </c>
      <c r="F79">
        <v>14</v>
      </c>
      <c r="G79">
        <v>0</v>
      </c>
      <c r="H79">
        <v>0</v>
      </c>
      <c r="I79">
        <v>0</v>
      </c>
      <c r="J79">
        <v>4485</v>
      </c>
      <c r="K79">
        <v>4095</v>
      </c>
      <c r="L79">
        <v>2520</v>
      </c>
      <c r="M79">
        <v>15210</v>
      </c>
      <c r="N79">
        <v>15210</v>
      </c>
      <c r="O79">
        <v>14040</v>
      </c>
      <c r="P79">
        <v>0.61904761904761907</v>
      </c>
      <c r="Q79">
        <v>0.8571428571428571</v>
      </c>
      <c r="R79">
        <v>0.90476190476190477</v>
      </c>
      <c r="S79">
        <v>6871.4285714285716</v>
      </c>
      <c r="T79">
        <v>9514.2857142857138</v>
      </c>
      <c r="U79">
        <v>10042.857142857143</v>
      </c>
      <c r="V79">
        <v>0</v>
      </c>
      <c r="W79">
        <v>0</v>
      </c>
      <c r="X79">
        <v>0</v>
      </c>
      <c r="Y79">
        <v>0</v>
      </c>
      <c r="Z79">
        <v>0</v>
      </c>
      <c r="AB79">
        <v>0</v>
      </c>
      <c r="AC79">
        <v>0</v>
      </c>
      <c r="AD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R79" t="s">
        <v>118</v>
      </c>
    </row>
    <row r="80" spans="1:44" x14ac:dyDescent="0.35">
      <c r="A80" t="s">
        <v>119</v>
      </c>
      <c r="B80" t="s">
        <v>64</v>
      </c>
      <c r="C80">
        <v>2102</v>
      </c>
      <c r="D80">
        <v>52</v>
      </c>
      <c r="E80">
        <v>42</v>
      </c>
      <c r="F80">
        <v>37</v>
      </c>
      <c r="G80">
        <v>0</v>
      </c>
      <c r="H80">
        <v>0</v>
      </c>
      <c r="I80">
        <v>0</v>
      </c>
      <c r="J80">
        <v>10140</v>
      </c>
      <c r="K80">
        <v>8190</v>
      </c>
      <c r="L80">
        <v>6660</v>
      </c>
      <c r="M80">
        <v>15210</v>
      </c>
      <c r="N80">
        <v>15210</v>
      </c>
      <c r="O80">
        <v>14040</v>
      </c>
      <c r="P80">
        <v>0.61904761904761907</v>
      </c>
      <c r="Q80">
        <v>0.80952380952380953</v>
      </c>
      <c r="R80">
        <v>0.90476190476190477</v>
      </c>
      <c r="S80">
        <v>15470</v>
      </c>
      <c r="T80">
        <v>20230</v>
      </c>
      <c r="U80">
        <v>22610</v>
      </c>
      <c r="V80">
        <v>0</v>
      </c>
      <c r="W80">
        <v>0</v>
      </c>
      <c r="X80">
        <v>0</v>
      </c>
      <c r="Y80">
        <v>0</v>
      </c>
      <c r="Z80">
        <v>0</v>
      </c>
      <c r="AB80">
        <v>18</v>
      </c>
      <c r="AC80">
        <v>10</v>
      </c>
      <c r="AD80">
        <v>12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R80" t="s">
        <v>119</v>
      </c>
    </row>
    <row r="81" spans="1:44" x14ac:dyDescent="0.35">
      <c r="A81" t="s">
        <v>120</v>
      </c>
      <c r="B81" t="s">
        <v>64</v>
      </c>
      <c r="C81">
        <v>2103</v>
      </c>
      <c r="D81">
        <v>32</v>
      </c>
      <c r="E81">
        <v>28</v>
      </c>
      <c r="F81">
        <v>46</v>
      </c>
      <c r="G81">
        <v>0</v>
      </c>
      <c r="H81">
        <v>0</v>
      </c>
      <c r="I81">
        <v>0</v>
      </c>
      <c r="J81">
        <v>6240</v>
      </c>
      <c r="K81">
        <v>5460</v>
      </c>
      <c r="L81">
        <v>8280</v>
      </c>
      <c r="M81">
        <v>23400</v>
      </c>
      <c r="N81">
        <v>23400</v>
      </c>
      <c r="O81">
        <v>21600</v>
      </c>
      <c r="P81">
        <v>3.5714285714285712E-2</v>
      </c>
      <c r="Q81">
        <v>0.39285714285714285</v>
      </c>
      <c r="R81">
        <v>0.7142857142857143</v>
      </c>
      <c r="S81">
        <v>713.57142857142856</v>
      </c>
      <c r="T81">
        <v>7849.2857142857138</v>
      </c>
      <c r="U81">
        <v>14271.428571428572</v>
      </c>
      <c r="V81">
        <v>16</v>
      </c>
      <c r="W81">
        <v>0</v>
      </c>
      <c r="X81">
        <v>0</v>
      </c>
      <c r="Y81">
        <v>0</v>
      </c>
      <c r="Z81">
        <v>0</v>
      </c>
      <c r="AB81">
        <v>6</v>
      </c>
      <c r="AC81">
        <v>4</v>
      </c>
      <c r="AD81">
        <v>26</v>
      </c>
      <c r="AF81">
        <v>12</v>
      </c>
      <c r="AG81">
        <v>11</v>
      </c>
      <c r="AH81">
        <v>11</v>
      </c>
      <c r="AI81">
        <v>0</v>
      </c>
      <c r="AJ81">
        <v>2340</v>
      </c>
      <c r="AK81">
        <v>2145</v>
      </c>
      <c r="AL81">
        <v>1980</v>
      </c>
      <c r="AM81">
        <v>0</v>
      </c>
      <c r="AN81">
        <v>0</v>
      </c>
      <c r="AO81">
        <v>0</v>
      </c>
      <c r="AR81" t="s">
        <v>120</v>
      </c>
    </row>
    <row r="82" spans="1:44" x14ac:dyDescent="0.35">
      <c r="A82" t="s">
        <v>121</v>
      </c>
      <c r="B82" t="s">
        <v>67</v>
      </c>
      <c r="C82">
        <v>2108</v>
      </c>
      <c r="D82">
        <v>101</v>
      </c>
      <c r="E82">
        <v>67</v>
      </c>
      <c r="F82">
        <v>90</v>
      </c>
      <c r="G82">
        <v>0</v>
      </c>
      <c r="H82">
        <v>0</v>
      </c>
      <c r="I82">
        <v>0</v>
      </c>
      <c r="J82">
        <v>19695</v>
      </c>
      <c r="K82">
        <v>13065</v>
      </c>
      <c r="L82">
        <v>16200</v>
      </c>
      <c r="M82">
        <v>20280</v>
      </c>
      <c r="N82">
        <v>20280</v>
      </c>
      <c r="O82">
        <v>18720</v>
      </c>
      <c r="P82">
        <v>0</v>
      </c>
      <c r="Q82">
        <v>0.64179104477611937</v>
      </c>
      <c r="R82">
        <v>0.86567164179104472</v>
      </c>
      <c r="S82">
        <v>0</v>
      </c>
      <c r="T82">
        <v>31422.089552238805</v>
      </c>
      <c r="U82">
        <v>42383.283582089549</v>
      </c>
      <c r="V82">
        <v>0</v>
      </c>
      <c r="W82">
        <v>0</v>
      </c>
      <c r="X82">
        <v>0</v>
      </c>
      <c r="Y82">
        <v>0</v>
      </c>
      <c r="Z82">
        <v>0</v>
      </c>
      <c r="AB82">
        <v>19</v>
      </c>
      <c r="AC82">
        <v>8</v>
      </c>
      <c r="AD82">
        <v>11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R82" t="s">
        <v>121</v>
      </c>
    </row>
    <row r="83" spans="1:44" x14ac:dyDescent="0.35">
      <c r="A83" t="s">
        <v>122</v>
      </c>
      <c r="B83" t="s">
        <v>64</v>
      </c>
      <c r="C83">
        <v>2109</v>
      </c>
      <c r="D83">
        <v>15</v>
      </c>
      <c r="E83">
        <v>14</v>
      </c>
      <c r="F83">
        <v>24</v>
      </c>
      <c r="G83">
        <v>0</v>
      </c>
      <c r="H83">
        <v>0</v>
      </c>
      <c r="I83">
        <v>0</v>
      </c>
      <c r="J83">
        <v>2925</v>
      </c>
      <c r="K83">
        <v>2730</v>
      </c>
      <c r="L83">
        <v>4320</v>
      </c>
      <c r="M83">
        <v>15210</v>
      </c>
      <c r="N83">
        <v>15210</v>
      </c>
      <c r="O83">
        <v>14040</v>
      </c>
      <c r="P83">
        <v>0.6428571428571429</v>
      </c>
      <c r="Q83">
        <v>0.7142857142857143</v>
      </c>
      <c r="R83">
        <v>0.9285714285714286</v>
      </c>
      <c r="S83">
        <v>6412.5000000000009</v>
      </c>
      <c r="T83">
        <v>7125</v>
      </c>
      <c r="U83">
        <v>9262.5</v>
      </c>
      <c r="V83">
        <v>0</v>
      </c>
      <c r="W83">
        <v>0</v>
      </c>
      <c r="X83">
        <v>0</v>
      </c>
      <c r="Y83">
        <v>0</v>
      </c>
      <c r="Z83">
        <v>0</v>
      </c>
      <c r="AB83">
        <v>12</v>
      </c>
      <c r="AC83">
        <v>10</v>
      </c>
      <c r="AD83">
        <v>12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R83" t="s">
        <v>122</v>
      </c>
    </row>
    <row r="84" spans="1:44" x14ac:dyDescent="0.35">
      <c r="A84" t="s">
        <v>123</v>
      </c>
      <c r="B84" t="s">
        <v>64</v>
      </c>
      <c r="C84">
        <v>2110</v>
      </c>
      <c r="D84">
        <v>63</v>
      </c>
      <c r="E84">
        <v>49</v>
      </c>
      <c r="F84">
        <v>55</v>
      </c>
      <c r="G84">
        <v>0</v>
      </c>
      <c r="H84">
        <v>0</v>
      </c>
      <c r="I84">
        <v>0</v>
      </c>
      <c r="J84">
        <v>12285</v>
      </c>
      <c r="K84">
        <v>9555</v>
      </c>
      <c r="L84">
        <v>9900</v>
      </c>
      <c r="M84">
        <v>15210</v>
      </c>
      <c r="N84">
        <v>15210</v>
      </c>
      <c r="O84">
        <v>14040</v>
      </c>
      <c r="P84">
        <v>7.9365079365079361E-2</v>
      </c>
      <c r="Q84">
        <v>9.5238095238095233E-2</v>
      </c>
      <c r="R84">
        <v>0.58730158730158732</v>
      </c>
      <c r="S84">
        <v>2519.0476190476188</v>
      </c>
      <c r="T84">
        <v>3022.8571428571427</v>
      </c>
      <c r="U84">
        <v>18640.952380952382</v>
      </c>
      <c r="V84">
        <v>12</v>
      </c>
      <c r="W84">
        <v>4</v>
      </c>
      <c r="X84">
        <v>0</v>
      </c>
      <c r="Y84">
        <v>10</v>
      </c>
      <c r="Z84">
        <v>0</v>
      </c>
      <c r="AB84">
        <v>17</v>
      </c>
      <c r="AC84">
        <v>0</v>
      </c>
      <c r="AD84">
        <v>11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780</v>
      </c>
      <c r="AN84">
        <v>0</v>
      </c>
      <c r="AO84">
        <v>1800</v>
      </c>
      <c r="AR84" t="s">
        <v>123</v>
      </c>
    </row>
    <row r="85" spans="1:44" x14ac:dyDescent="0.35">
      <c r="A85" t="s">
        <v>125</v>
      </c>
      <c r="B85" t="s">
        <v>64</v>
      </c>
      <c r="C85">
        <v>2111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20280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B85">
        <v>0</v>
      </c>
      <c r="AC85">
        <v>0</v>
      </c>
      <c r="AD85">
        <v>0</v>
      </c>
      <c r="AF85">
        <v>0</v>
      </c>
      <c r="AG85">
        <v>0</v>
      </c>
      <c r="AH85">
        <v>0</v>
      </c>
      <c r="AI85" t="e">
        <v>#REF!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R85" t="s">
        <v>125</v>
      </c>
    </row>
    <row r="86" spans="1:44" x14ac:dyDescent="0.35">
      <c r="A86" t="s">
        <v>126</v>
      </c>
      <c r="B86" t="s">
        <v>67</v>
      </c>
      <c r="C86">
        <v>2115</v>
      </c>
      <c r="D86">
        <v>44</v>
      </c>
      <c r="E86">
        <v>36</v>
      </c>
      <c r="F86">
        <v>24</v>
      </c>
      <c r="G86">
        <v>0</v>
      </c>
      <c r="H86">
        <v>0</v>
      </c>
      <c r="I86">
        <v>0</v>
      </c>
      <c r="J86">
        <v>8580</v>
      </c>
      <c r="K86">
        <v>7020</v>
      </c>
      <c r="L86">
        <v>4320</v>
      </c>
      <c r="M86">
        <v>20280</v>
      </c>
      <c r="N86">
        <v>20280</v>
      </c>
      <c r="O86">
        <v>18720</v>
      </c>
      <c r="P86">
        <v>0.22222222222222221</v>
      </c>
      <c r="Q86">
        <v>0.52777777777777779</v>
      </c>
      <c r="R86">
        <v>0.55555555555555558</v>
      </c>
      <c r="S86">
        <v>4426.6666666666661</v>
      </c>
      <c r="T86">
        <v>10513.333333333334</v>
      </c>
      <c r="U86">
        <v>11066.666666666668</v>
      </c>
      <c r="V86">
        <v>0</v>
      </c>
      <c r="W86">
        <v>0</v>
      </c>
      <c r="X86">
        <v>0</v>
      </c>
      <c r="Y86">
        <v>0</v>
      </c>
      <c r="Z86">
        <v>0</v>
      </c>
      <c r="AB86">
        <v>24</v>
      </c>
      <c r="AC86">
        <v>26</v>
      </c>
      <c r="AD86">
        <v>11</v>
      </c>
      <c r="AF86">
        <v>13</v>
      </c>
      <c r="AG86">
        <v>10</v>
      </c>
      <c r="AH86">
        <v>8</v>
      </c>
      <c r="AI86">
        <v>0</v>
      </c>
      <c r="AJ86">
        <v>2535</v>
      </c>
      <c r="AK86">
        <v>1950</v>
      </c>
      <c r="AL86">
        <v>1440</v>
      </c>
      <c r="AM86">
        <v>0</v>
      </c>
      <c r="AN86">
        <v>0</v>
      </c>
      <c r="AO86">
        <v>0</v>
      </c>
      <c r="AR86" t="s">
        <v>126</v>
      </c>
    </row>
    <row r="87" spans="1:44" x14ac:dyDescent="0.35">
      <c r="A87" t="s">
        <v>127</v>
      </c>
      <c r="B87" t="s">
        <v>64</v>
      </c>
      <c r="C87">
        <v>2117</v>
      </c>
      <c r="D87">
        <v>46</v>
      </c>
      <c r="E87">
        <v>28</v>
      </c>
      <c r="F87">
        <v>32</v>
      </c>
      <c r="G87">
        <v>0</v>
      </c>
      <c r="H87">
        <v>0</v>
      </c>
      <c r="I87">
        <v>0</v>
      </c>
      <c r="J87">
        <v>8970</v>
      </c>
      <c r="K87">
        <v>5460</v>
      </c>
      <c r="L87">
        <v>5760</v>
      </c>
      <c r="M87">
        <v>10140</v>
      </c>
      <c r="N87">
        <v>10140</v>
      </c>
      <c r="O87">
        <v>9360</v>
      </c>
      <c r="P87">
        <v>4.6511627906976744E-2</v>
      </c>
      <c r="Q87">
        <v>0.2558139534883721</v>
      </c>
      <c r="R87">
        <v>1</v>
      </c>
      <c r="S87">
        <v>939.06976744186045</v>
      </c>
      <c r="T87">
        <v>5164.8837209302328</v>
      </c>
      <c r="U87">
        <v>20190</v>
      </c>
      <c r="V87">
        <v>0</v>
      </c>
      <c r="W87">
        <v>0</v>
      </c>
      <c r="X87">
        <v>15</v>
      </c>
      <c r="Y87">
        <v>4</v>
      </c>
      <c r="Z87">
        <v>0</v>
      </c>
      <c r="AB87">
        <v>0</v>
      </c>
      <c r="AC87">
        <v>6</v>
      </c>
      <c r="AD87">
        <v>7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2925</v>
      </c>
      <c r="AO87">
        <v>720</v>
      </c>
      <c r="AR87" t="s">
        <v>127</v>
      </c>
    </row>
    <row r="88" spans="1:44" x14ac:dyDescent="0.35">
      <c r="A88" t="s">
        <v>128</v>
      </c>
      <c r="B88" t="s">
        <v>67</v>
      </c>
      <c r="C88">
        <v>2119</v>
      </c>
      <c r="D88">
        <v>39</v>
      </c>
      <c r="E88">
        <v>37</v>
      </c>
      <c r="F88">
        <v>37</v>
      </c>
      <c r="G88">
        <v>0</v>
      </c>
      <c r="H88">
        <v>0</v>
      </c>
      <c r="I88">
        <v>0</v>
      </c>
      <c r="J88">
        <v>7605</v>
      </c>
      <c r="K88">
        <v>7215</v>
      </c>
      <c r="L88">
        <v>6660</v>
      </c>
      <c r="M88">
        <v>10140</v>
      </c>
      <c r="N88">
        <v>10140</v>
      </c>
      <c r="O88">
        <v>9360</v>
      </c>
      <c r="P88">
        <v>2.7027027027027029E-2</v>
      </c>
      <c r="Q88">
        <v>5.4054054054054057E-2</v>
      </c>
      <c r="R88">
        <v>0.48648648648648651</v>
      </c>
      <c r="S88">
        <v>580.54054054054052</v>
      </c>
      <c r="T88">
        <v>1161.081081081081</v>
      </c>
      <c r="U88">
        <v>10449.72972972973</v>
      </c>
      <c r="V88">
        <v>2</v>
      </c>
      <c r="W88">
        <v>0</v>
      </c>
      <c r="X88">
        <v>0</v>
      </c>
      <c r="Y88">
        <v>0</v>
      </c>
      <c r="Z88">
        <v>0</v>
      </c>
      <c r="AB88">
        <v>7</v>
      </c>
      <c r="AC88">
        <v>7</v>
      </c>
      <c r="AD88">
        <v>14</v>
      </c>
      <c r="AF88">
        <v>11</v>
      </c>
      <c r="AG88">
        <v>7</v>
      </c>
      <c r="AH88">
        <v>8</v>
      </c>
      <c r="AI88">
        <v>0</v>
      </c>
      <c r="AJ88">
        <v>2145</v>
      </c>
      <c r="AK88">
        <v>1365</v>
      </c>
      <c r="AL88">
        <v>1440</v>
      </c>
      <c r="AM88">
        <v>0</v>
      </c>
      <c r="AN88">
        <v>0</v>
      </c>
      <c r="AO88">
        <v>0</v>
      </c>
      <c r="AR88" t="s">
        <v>128</v>
      </c>
    </row>
    <row r="89" spans="1:44" x14ac:dyDescent="0.35">
      <c r="A89" t="s">
        <v>129</v>
      </c>
      <c r="B89" t="s">
        <v>64</v>
      </c>
      <c r="C89">
        <v>2121</v>
      </c>
      <c r="D89">
        <v>19</v>
      </c>
      <c r="E89">
        <v>12</v>
      </c>
      <c r="F89">
        <v>27</v>
      </c>
      <c r="G89">
        <v>0</v>
      </c>
      <c r="H89">
        <v>0</v>
      </c>
      <c r="I89">
        <v>0</v>
      </c>
      <c r="J89">
        <v>3705</v>
      </c>
      <c r="K89">
        <v>2340</v>
      </c>
      <c r="L89">
        <v>4860</v>
      </c>
      <c r="M89">
        <v>15210</v>
      </c>
      <c r="N89">
        <v>15210</v>
      </c>
      <c r="O89">
        <v>14040</v>
      </c>
      <c r="P89">
        <v>0.83333333333333337</v>
      </c>
      <c r="Q89">
        <v>1</v>
      </c>
      <c r="R89">
        <v>1</v>
      </c>
      <c r="S89">
        <v>9087.5</v>
      </c>
      <c r="T89">
        <v>10905</v>
      </c>
      <c r="U89">
        <v>10905</v>
      </c>
      <c r="V89">
        <v>14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21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R89" t="s">
        <v>129</v>
      </c>
    </row>
    <row r="90" spans="1:44" x14ac:dyDescent="0.35">
      <c r="A90" t="s">
        <v>130</v>
      </c>
      <c r="B90" t="s">
        <v>64</v>
      </c>
      <c r="C90">
        <v>2122</v>
      </c>
      <c r="D90">
        <v>70</v>
      </c>
      <c r="E90">
        <v>65</v>
      </c>
      <c r="F90">
        <v>59</v>
      </c>
      <c r="G90">
        <v>0</v>
      </c>
      <c r="H90">
        <v>0</v>
      </c>
      <c r="I90">
        <v>0</v>
      </c>
      <c r="J90">
        <v>13650</v>
      </c>
      <c r="K90">
        <v>12675</v>
      </c>
      <c r="L90">
        <v>10620</v>
      </c>
      <c r="M90">
        <v>20280</v>
      </c>
      <c r="N90">
        <v>20280</v>
      </c>
      <c r="O90">
        <v>18720</v>
      </c>
      <c r="P90">
        <v>3.0303030303030304E-2</v>
      </c>
      <c r="Q90">
        <v>0.27272727272727271</v>
      </c>
      <c r="R90">
        <v>0.81818181818181823</v>
      </c>
      <c r="S90">
        <v>1119.5454545454545</v>
      </c>
      <c r="T90">
        <v>10075.90909090909</v>
      </c>
      <c r="U90">
        <v>30227.727272727276</v>
      </c>
      <c r="V90">
        <v>0</v>
      </c>
      <c r="W90">
        <v>0</v>
      </c>
      <c r="X90">
        <v>0</v>
      </c>
      <c r="Y90">
        <v>0</v>
      </c>
      <c r="Z90">
        <v>0</v>
      </c>
      <c r="AB90">
        <v>50</v>
      </c>
      <c r="AC90">
        <v>24</v>
      </c>
      <c r="AD90">
        <v>0</v>
      </c>
      <c r="AF90">
        <v>5</v>
      </c>
      <c r="AG90">
        <v>6</v>
      </c>
      <c r="AH90">
        <v>1</v>
      </c>
      <c r="AI90">
        <v>0</v>
      </c>
      <c r="AJ90">
        <v>975</v>
      </c>
      <c r="AK90">
        <v>1170</v>
      </c>
      <c r="AL90">
        <v>180</v>
      </c>
      <c r="AM90">
        <v>0</v>
      </c>
      <c r="AN90">
        <v>0</v>
      </c>
      <c r="AO90">
        <v>0</v>
      </c>
      <c r="AR90" t="s">
        <v>130</v>
      </c>
    </row>
    <row r="91" spans="1:44" x14ac:dyDescent="0.35">
      <c r="A91" t="s">
        <v>131</v>
      </c>
      <c r="B91" t="s">
        <v>64</v>
      </c>
      <c r="C91">
        <v>2126</v>
      </c>
      <c r="D91">
        <v>15</v>
      </c>
      <c r="E91">
        <v>10</v>
      </c>
      <c r="F91">
        <v>0</v>
      </c>
      <c r="G91">
        <v>0</v>
      </c>
      <c r="H91">
        <v>0</v>
      </c>
      <c r="I91">
        <v>0</v>
      </c>
      <c r="J91">
        <v>2925</v>
      </c>
      <c r="K91">
        <v>1950</v>
      </c>
      <c r="L91">
        <v>0</v>
      </c>
      <c r="M91">
        <v>10140</v>
      </c>
      <c r="N91">
        <v>10140</v>
      </c>
      <c r="O91">
        <v>9360</v>
      </c>
      <c r="P91">
        <v>0.1</v>
      </c>
      <c r="Q91">
        <v>0.3</v>
      </c>
      <c r="R91">
        <v>0.4</v>
      </c>
      <c r="S91">
        <v>487.5</v>
      </c>
      <c r="T91">
        <v>1462.5</v>
      </c>
      <c r="U91">
        <v>1950</v>
      </c>
      <c r="V91">
        <v>0</v>
      </c>
      <c r="W91">
        <v>0</v>
      </c>
      <c r="X91">
        <v>0</v>
      </c>
      <c r="Y91">
        <v>0</v>
      </c>
      <c r="Z91">
        <v>0</v>
      </c>
      <c r="AB91">
        <v>4</v>
      </c>
      <c r="AC91">
        <v>2</v>
      </c>
      <c r="AD91">
        <v>0</v>
      </c>
      <c r="AF91">
        <v>1</v>
      </c>
      <c r="AG91">
        <v>0</v>
      </c>
      <c r="AH91">
        <v>0</v>
      </c>
      <c r="AI91">
        <v>0</v>
      </c>
      <c r="AJ91">
        <v>195</v>
      </c>
      <c r="AK91">
        <v>0</v>
      </c>
      <c r="AL91">
        <v>0</v>
      </c>
      <c r="AM91">
        <v>0</v>
      </c>
      <c r="AN91">
        <v>0</v>
      </c>
      <c r="AO91">
        <v>0</v>
      </c>
      <c r="AR91" t="s">
        <v>131</v>
      </c>
    </row>
    <row r="92" spans="1:44" x14ac:dyDescent="0.35">
      <c r="A92" t="s">
        <v>132</v>
      </c>
      <c r="B92" t="s">
        <v>67</v>
      </c>
      <c r="C92">
        <v>2127</v>
      </c>
      <c r="D92">
        <v>47</v>
      </c>
      <c r="E92">
        <v>42</v>
      </c>
      <c r="F92">
        <v>37</v>
      </c>
      <c r="G92">
        <v>0</v>
      </c>
      <c r="H92">
        <v>0</v>
      </c>
      <c r="I92">
        <v>0</v>
      </c>
      <c r="J92">
        <v>9165</v>
      </c>
      <c r="K92">
        <v>8190</v>
      </c>
      <c r="L92">
        <v>6660</v>
      </c>
      <c r="M92">
        <v>20280</v>
      </c>
      <c r="N92">
        <v>20280</v>
      </c>
      <c r="O92">
        <v>18720</v>
      </c>
      <c r="P92">
        <v>0.2857142857142857</v>
      </c>
      <c r="Q92">
        <v>0.6428571428571429</v>
      </c>
      <c r="R92">
        <v>0.95238095238095233</v>
      </c>
      <c r="S92">
        <v>6861.4285714285706</v>
      </c>
      <c r="T92">
        <v>15438.214285714286</v>
      </c>
      <c r="U92">
        <v>22871.428571428569</v>
      </c>
      <c r="V92">
        <v>0</v>
      </c>
      <c r="W92">
        <v>0</v>
      </c>
      <c r="X92">
        <v>0</v>
      </c>
      <c r="Y92">
        <v>0</v>
      </c>
      <c r="Z92">
        <v>0</v>
      </c>
      <c r="AB92">
        <v>15</v>
      </c>
      <c r="AC92">
        <v>11</v>
      </c>
      <c r="AD92">
        <v>0</v>
      </c>
      <c r="AF92">
        <v>12</v>
      </c>
      <c r="AG92">
        <v>11</v>
      </c>
      <c r="AH92">
        <v>5</v>
      </c>
      <c r="AI92">
        <v>0</v>
      </c>
      <c r="AJ92">
        <v>2340</v>
      </c>
      <c r="AK92">
        <v>2145</v>
      </c>
      <c r="AL92">
        <v>900</v>
      </c>
      <c r="AM92">
        <v>0</v>
      </c>
      <c r="AN92">
        <v>0</v>
      </c>
      <c r="AO92">
        <v>0</v>
      </c>
      <c r="AR92" t="s">
        <v>132</v>
      </c>
    </row>
    <row r="93" spans="1:44" x14ac:dyDescent="0.35">
      <c r="A93" t="s">
        <v>133</v>
      </c>
      <c r="B93" t="s">
        <v>64</v>
      </c>
      <c r="C93">
        <v>2132</v>
      </c>
      <c r="D93">
        <v>51</v>
      </c>
      <c r="E93">
        <v>52</v>
      </c>
      <c r="F93">
        <v>52</v>
      </c>
      <c r="G93">
        <v>0</v>
      </c>
      <c r="H93">
        <v>0</v>
      </c>
      <c r="I93">
        <v>0</v>
      </c>
      <c r="J93">
        <v>9945</v>
      </c>
      <c r="K93">
        <v>10140</v>
      </c>
      <c r="L93">
        <v>9360</v>
      </c>
      <c r="M93">
        <v>10140</v>
      </c>
      <c r="N93">
        <v>10140</v>
      </c>
      <c r="O93">
        <v>9360</v>
      </c>
      <c r="P93">
        <v>0</v>
      </c>
      <c r="Q93">
        <v>0.25</v>
      </c>
      <c r="R93">
        <v>1</v>
      </c>
      <c r="S93">
        <v>0</v>
      </c>
      <c r="T93">
        <v>7361.25</v>
      </c>
      <c r="U93">
        <v>29445</v>
      </c>
      <c r="V93">
        <v>0</v>
      </c>
      <c r="W93">
        <v>0</v>
      </c>
      <c r="X93">
        <v>0</v>
      </c>
      <c r="Y93">
        <v>0</v>
      </c>
      <c r="Z93">
        <v>0</v>
      </c>
      <c r="AB93">
        <v>7</v>
      </c>
      <c r="AC93">
        <v>6</v>
      </c>
      <c r="AD93">
        <v>2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R93" t="s">
        <v>133</v>
      </c>
    </row>
    <row r="94" spans="1:44" x14ac:dyDescent="0.35">
      <c r="A94" t="s">
        <v>134</v>
      </c>
      <c r="B94" t="s">
        <v>64</v>
      </c>
      <c r="C94">
        <v>2194</v>
      </c>
      <c r="D94">
        <v>41</v>
      </c>
      <c r="E94">
        <v>36</v>
      </c>
      <c r="F94">
        <v>38</v>
      </c>
      <c r="G94">
        <v>0</v>
      </c>
      <c r="H94">
        <v>0</v>
      </c>
      <c r="I94">
        <v>0</v>
      </c>
      <c r="J94">
        <v>7995</v>
      </c>
      <c r="K94">
        <v>7020</v>
      </c>
      <c r="L94">
        <v>6840</v>
      </c>
      <c r="M94">
        <v>15210</v>
      </c>
      <c r="N94">
        <v>15210</v>
      </c>
      <c r="O94">
        <v>14040</v>
      </c>
      <c r="P94">
        <v>0</v>
      </c>
      <c r="Q94">
        <v>8.3333333333333329E-2</v>
      </c>
      <c r="R94">
        <v>0.47222222222222221</v>
      </c>
      <c r="S94">
        <v>0</v>
      </c>
      <c r="T94">
        <v>1821.25</v>
      </c>
      <c r="U94">
        <v>10320.416666666666</v>
      </c>
      <c r="V94">
        <v>1</v>
      </c>
      <c r="W94">
        <v>0</v>
      </c>
      <c r="X94">
        <v>0</v>
      </c>
      <c r="Y94">
        <v>0</v>
      </c>
      <c r="Z94">
        <v>0</v>
      </c>
      <c r="AB94">
        <v>5</v>
      </c>
      <c r="AC94">
        <v>3</v>
      </c>
      <c r="AD94">
        <v>6</v>
      </c>
      <c r="AF94">
        <v>0</v>
      </c>
      <c r="AG94">
        <v>0</v>
      </c>
      <c r="AH94">
        <v>2</v>
      </c>
      <c r="AI94">
        <v>0</v>
      </c>
      <c r="AJ94">
        <v>0</v>
      </c>
      <c r="AK94">
        <v>0</v>
      </c>
      <c r="AL94">
        <v>360</v>
      </c>
      <c r="AM94">
        <v>0</v>
      </c>
      <c r="AN94">
        <v>0</v>
      </c>
      <c r="AO94">
        <v>0</v>
      </c>
      <c r="AR94" t="s">
        <v>134</v>
      </c>
    </row>
    <row r="95" spans="1:44" x14ac:dyDescent="0.35">
      <c r="A95" t="s">
        <v>135</v>
      </c>
      <c r="B95" t="s">
        <v>64</v>
      </c>
      <c r="C95">
        <v>2136</v>
      </c>
      <c r="D95">
        <v>42</v>
      </c>
      <c r="E95">
        <v>40</v>
      </c>
      <c r="F95">
        <v>35</v>
      </c>
      <c r="G95">
        <v>0</v>
      </c>
      <c r="H95">
        <v>0</v>
      </c>
      <c r="I95">
        <v>0</v>
      </c>
      <c r="J95">
        <v>8190</v>
      </c>
      <c r="K95">
        <v>7800</v>
      </c>
      <c r="L95">
        <v>6300</v>
      </c>
      <c r="M95">
        <v>10140</v>
      </c>
      <c r="N95">
        <v>10140</v>
      </c>
      <c r="O95">
        <v>9360</v>
      </c>
      <c r="P95">
        <v>0.375</v>
      </c>
      <c r="Q95">
        <v>0.47499999999999998</v>
      </c>
      <c r="R95">
        <v>0.75</v>
      </c>
      <c r="S95">
        <v>8358.75</v>
      </c>
      <c r="T95">
        <v>10587.75</v>
      </c>
      <c r="U95">
        <v>16717.5</v>
      </c>
      <c r="V95">
        <v>14</v>
      </c>
      <c r="W95">
        <v>0</v>
      </c>
      <c r="X95">
        <v>0</v>
      </c>
      <c r="Y95">
        <v>0</v>
      </c>
      <c r="Z95">
        <v>0</v>
      </c>
      <c r="AB95">
        <v>12</v>
      </c>
      <c r="AC95">
        <v>10</v>
      </c>
      <c r="AD95">
        <v>14</v>
      </c>
      <c r="AF95">
        <v>8</v>
      </c>
      <c r="AG95">
        <v>7</v>
      </c>
      <c r="AH95">
        <v>15</v>
      </c>
      <c r="AI95">
        <v>0</v>
      </c>
      <c r="AJ95">
        <v>1560</v>
      </c>
      <c r="AK95">
        <v>1365</v>
      </c>
      <c r="AL95">
        <v>2700</v>
      </c>
      <c r="AM95">
        <v>0</v>
      </c>
      <c r="AN95">
        <v>0</v>
      </c>
      <c r="AO95">
        <v>0</v>
      </c>
      <c r="AR95" t="s">
        <v>135</v>
      </c>
    </row>
    <row r="96" spans="1:44" x14ac:dyDescent="0.35">
      <c r="A96" t="s">
        <v>136</v>
      </c>
      <c r="B96" t="s">
        <v>64</v>
      </c>
      <c r="C96">
        <v>2138</v>
      </c>
      <c r="D96">
        <v>34</v>
      </c>
      <c r="E96">
        <v>24</v>
      </c>
      <c r="F96">
        <v>23</v>
      </c>
      <c r="G96">
        <v>0</v>
      </c>
      <c r="H96">
        <v>0</v>
      </c>
      <c r="I96">
        <v>0</v>
      </c>
      <c r="J96">
        <v>6630</v>
      </c>
      <c r="K96">
        <v>4680</v>
      </c>
      <c r="L96">
        <v>4140</v>
      </c>
      <c r="M96">
        <v>11700</v>
      </c>
      <c r="N96">
        <v>11700</v>
      </c>
      <c r="O96">
        <v>10800</v>
      </c>
      <c r="P96">
        <v>0</v>
      </c>
      <c r="Q96">
        <v>8.3333333333333329E-2</v>
      </c>
      <c r="R96">
        <v>0.29166666666666669</v>
      </c>
      <c r="S96">
        <v>0</v>
      </c>
      <c r="T96">
        <v>1287.5</v>
      </c>
      <c r="U96">
        <v>4506.25</v>
      </c>
      <c r="V96">
        <v>7</v>
      </c>
      <c r="W96">
        <v>0</v>
      </c>
      <c r="X96">
        <v>0</v>
      </c>
      <c r="Y96">
        <v>0</v>
      </c>
      <c r="Z96">
        <v>0</v>
      </c>
      <c r="AB96">
        <v>0</v>
      </c>
      <c r="AC96">
        <v>0</v>
      </c>
      <c r="AD96">
        <v>7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R96" t="s">
        <v>136</v>
      </c>
    </row>
    <row r="97" spans="1:44" x14ac:dyDescent="0.35">
      <c r="A97" t="s">
        <v>137</v>
      </c>
      <c r="B97" t="s">
        <v>64</v>
      </c>
      <c r="C97">
        <v>2141</v>
      </c>
      <c r="D97">
        <v>18</v>
      </c>
      <c r="E97">
        <v>14</v>
      </c>
      <c r="F97">
        <v>20</v>
      </c>
      <c r="G97">
        <v>0</v>
      </c>
      <c r="H97">
        <v>0</v>
      </c>
      <c r="I97">
        <v>0</v>
      </c>
      <c r="J97">
        <v>3510</v>
      </c>
      <c r="K97">
        <v>2730</v>
      </c>
      <c r="L97">
        <v>3600</v>
      </c>
      <c r="M97">
        <v>10140</v>
      </c>
      <c r="N97">
        <v>10140</v>
      </c>
      <c r="O97">
        <v>9360</v>
      </c>
      <c r="P97">
        <v>0.8571428571428571</v>
      </c>
      <c r="Q97">
        <v>0.8571428571428571</v>
      </c>
      <c r="R97">
        <v>0.8571428571428571</v>
      </c>
      <c r="S97">
        <v>8434.2857142857138</v>
      </c>
      <c r="T97">
        <v>8434.2857142857138</v>
      </c>
      <c r="U97">
        <v>8434.2857142857138</v>
      </c>
      <c r="V97">
        <v>11</v>
      </c>
      <c r="W97">
        <v>0</v>
      </c>
      <c r="X97">
        <v>0</v>
      </c>
      <c r="Y97">
        <v>0</v>
      </c>
      <c r="Z97">
        <v>0</v>
      </c>
      <c r="AB97">
        <v>15</v>
      </c>
      <c r="AC97">
        <v>0</v>
      </c>
      <c r="AD97">
        <v>11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R97" t="s">
        <v>137</v>
      </c>
    </row>
    <row r="98" spans="1:44" x14ac:dyDescent="0.35">
      <c r="A98" t="s">
        <v>138</v>
      </c>
      <c r="B98" t="s">
        <v>67</v>
      </c>
      <c r="C98">
        <v>2142</v>
      </c>
      <c r="D98">
        <v>26</v>
      </c>
      <c r="E98">
        <v>25</v>
      </c>
      <c r="F98">
        <v>24</v>
      </c>
      <c r="G98">
        <v>0</v>
      </c>
      <c r="H98">
        <v>0</v>
      </c>
      <c r="I98">
        <v>0</v>
      </c>
      <c r="J98">
        <v>5070</v>
      </c>
      <c r="K98">
        <v>4875</v>
      </c>
      <c r="L98">
        <v>4320</v>
      </c>
      <c r="M98">
        <v>15210</v>
      </c>
      <c r="N98">
        <v>15210</v>
      </c>
      <c r="O98">
        <v>14040</v>
      </c>
      <c r="P98">
        <v>0.84</v>
      </c>
      <c r="Q98">
        <v>0.88</v>
      </c>
      <c r="R98">
        <v>0.88</v>
      </c>
      <c r="S98">
        <v>11982.6</v>
      </c>
      <c r="T98">
        <v>12553.2</v>
      </c>
      <c r="U98">
        <v>12553.2</v>
      </c>
      <c r="V98">
        <v>13</v>
      </c>
      <c r="W98">
        <v>0</v>
      </c>
      <c r="X98">
        <v>0</v>
      </c>
      <c r="Y98">
        <v>0</v>
      </c>
      <c r="Z98">
        <v>0</v>
      </c>
      <c r="AB98">
        <v>26</v>
      </c>
      <c r="AC98">
        <v>0</v>
      </c>
      <c r="AD98">
        <v>13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R98" t="s">
        <v>138</v>
      </c>
    </row>
    <row r="99" spans="1:44" x14ac:dyDescent="0.35">
      <c r="A99" t="s">
        <v>139</v>
      </c>
      <c r="B99" t="s">
        <v>64</v>
      </c>
      <c r="C99">
        <v>2144</v>
      </c>
      <c r="D99">
        <v>39</v>
      </c>
      <c r="E99">
        <v>38</v>
      </c>
      <c r="F99">
        <v>38</v>
      </c>
      <c r="G99">
        <v>0</v>
      </c>
      <c r="H99">
        <v>0</v>
      </c>
      <c r="I99">
        <v>0</v>
      </c>
      <c r="J99">
        <v>7605</v>
      </c>
      <c r="K99">
        <v>7410</v>
      </c>
      <c r="L99">
        <v>6840</v>
      </c>
      <c r="M99">
        <v>15210</v>
      </c>
      <c r="N99">
        <v>15210</v>
      </c>
      <c r="O99">
        <v>14040</v>
      </c>
      <c r="P99">
        <v>5.2631578947368418E-2</v>
      </c>
      <c r="Q99">
        <v>0.31578947368421051</v>
      </c>
      <c r="R99">
        <v>0.97368421052631582</v>
      </c>
      <c r="S99">
        <v>1150.2631578947369</v>
      </c>
      <c r="T99">
        <v>6901.5789473684208</v>
      </c>
      <c r="U99">
        <v>21279.868421052633</v>
      </c>
      <c r="V99">
        <v>0</v>
      </c>
      <c r="W99">
        <v>0</v>
      </c>
      <c r="X99">
        <v>0</v>
      </c>
      <c r="Y99">
        <v>0</v>
      </c>
      <c r="Z99">
        <v>0</v>
      </c>
      <c r="AB99">
        <v>9</v>
      </c>
      <c r="AC99">
        <v>9</v>
      </c>
      <c r="AD99">
        <v>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R99" t="s">
        <v>139</v>
      </c>
    </row>
    <row r="100" spans="1:44" x14ac:dyDescent="0.35">
      <c r="A100" t="s">
        <v>140</v>
      </c>
      <c r="B100" t="s">
        <v>64</v>
      </c>
      <c r="C100">
        <v>2146</v>
      </c>
      <c r="D100">
        <v>47</v>
      </c>
      <c r="E100">
        <v>47</v>
      </c>
      <c r="F100">
        <v>33</v>
      </c>
      <c r="G100">
        <v>0</v>
      </c>
      <c r="H100">
        <v>0</v>
      </c>
      <c r="I100">
        <v>0</v>
      </c>
      <c r="J100">
        <v>9165</v>
      </c>
      <c r="K100">
        <v>9165</v>
      </c>
      <c r="L100">
        <v>5940</v>
      </c>
      <c r="M100">
        <v>25350</v>
      </c>
      <c r="N100">
        <v>25350</v>
      </c>
      <c r="O100">
        <v>23400</v>
      </c>
      <c r="P100">
        <v>0</v>
      </c>
      <c r="Q100">
        <v>0.1702127659574468</v>
      </c>
      <c r="R100">
        <v>1</v>
      </c>
      <c r="S100">
        <v>0</v>
      </c>
      <c r="T100">
        <v>4131.0638297872338</v>
      </c>
      <c r="U100">
        <v>24270</v>
      </c>
      <c r="V100">
        <v>15</v>
      </c>
      <c r="W100">
        <v>0</v>
      </c>
      <c r="X100">
        <v>0</v>
      </c>
      <c r="Y100">
        <v>0</v>
      </c>
      <c r="Z100">
        <v>0</v>
      </c>
      <c r="AB100">
        <v>14</v>
      </c>
      <c r="AC100">
        <v>11</v>
      </c>
      <c r="AD100">
        <v>15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R100" t="s">
        <v>140</v>
      </c>
    </row>
    <row r="101" spans="1:44" x14ac:dyDescent="0.35">
      <c r="A101" t="s">
        <v>141</v>
      </c>
      <c r="B101" t="s">
        <v>67</v>
      </c>
      <c r="C101">
        <v>2149</v>
      </c>
      <c r="D101">
        <v>26</v>
      </c>
      <c r="E101">
        <v>25</v>
      </c>
      <c r="F101">
        <v>24</v>
      </c>
      <c r="G101">
        <v>0</v>
      </c>
      <c r="H101">
        <v>0</v>
      </c>
      <c r="I101">
        <v>0</v>
      </c>
      <c r="J101">
        <v>5070</v>
      </c>
      <c r="K101">
        <v>4875</v>
      </c>
      <c r="L101">
        <v>4320</v>
      </c>
      <c r="M101">
        <v>10140</v>
      </c>
      <c r="N101">
        <v>10140</v>
      </c>
      <c r="O101">
        <v>9360</v>
      </c>
      <c r="P101">
        <v>0.04</v>
      </c>
      <c r="Q101">
        <v>0.16</v>
      </c>
      <c r="R101">
        <v>0.36</v>
      </c>
      <c r="S101">
        <v>570.6</v>
      </c>
      <c r="T101">
        <v>2282.4</v>
      </c>
      <c r="U101">
        <v>5135.3999999999996</v>
      </c>
      <c r="V101">
        <v>8</v>
      </c>
      <c r="W101">
        <v>0</v>
      </c>
      <c r="X101">
        <v>0</v>
      </c>
      <c r="Y101">
        <v>0</v>
      </c>
      <c r="Z101">
        <v>0</v>
      </c>
      <c r="AB101">
        <v>8</v>
      </c>
      <c r="AC101">
        <v>7</v>
      </c>
      <c r="AD101">
        <v>10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R101" t="s">
        <v>141</v>
      </c>
    </row>
    <row r="102" spans="1:44" x14ac:dyDescent="0.35">
      <c r="A102" t="s">
        <v>142</v>
      </c>
      <c r="B102" t="s">
        <v>67</v>
      </c>
      <c r="C102">
        <v>2150</v>
      </c>
      <c r="D102">
        <v>31</v>
      </c>
      <c r="E102">
        <v>32</v>
      </c>
      <c r="F102">
        <v>18</v>
      </c>
      <c r="G102">
        <v>0</v>
      </c>
      <c r="H102">
        <v>0</v>
      </c>
      <c r="I102">
        <v>0</v>
      </c>
      <c r="J102">
        <v>6045</v>
      </c>
      <c r="K102">
        <v>6240</v>
      </c>
      <c r="L102">
        <v>3240</v>
      </c>
      <c r="M102">
        <v>23400</v>
      </c>
      <c r="N102">
        <v>23400</v>
      </c>
      <c r="O102">
        <v>21600</v>
      </c>
      <c r="P102">
        <v>0.21875</v>
      </c>
      <c r="Q102">
        <v>0.5625</v>
      </c>
      <c r="R102">
        <v>0.78125</v>
      </c>
      <c r="S102">
        <v>3396.09375</v>
      </c>
      <c r="T102">
        <v>8732.8125</v>
      </c>
      <c r="U102">
        <v>12128.90625</v>
      </c>
      <c r="V102">
        <v>6</v>
      </c>
      <c r="W102">
        <v>0</v>
      </c>
      <c r="X102">
        <v>0</v>
      </c>
      <c r="Y102">
        <v>0</v>
      </c>
      <c r="Z102">
        <v>0</v>
      </c>
      <c r="AB102">
        <v>10</v>
      </c>
      <c r="AC102">
        <v>10</v>
      </c>
      <c r="AD102">
        <v>6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R102" t="s">
        <v>142</v>
      </c>
    </row>
    <row r="103" spans="1:44" x14ac:dyDescent="0.35">
      <c r="A103" t="s">
        <v>143</v>
      </c>
      <c r="B103" t="s">
        <v>64</v>
      </c>
      <c r="C103">
        <v>2156</v>
      </c>
      <c r="D103">
        <v>25</v>
      </c>
      <c r="E103">
        <v>24</v>
      </c>
      <c r="F103">
        <v>27</v>
      </c>
      <c r="G103">
        <v>0</v>
      </c>
      <c r="H103">
        <v>0</v>
      </c>
      <c r="I103">
        <v>0</v>
      </c>
      <c r="J103">
        <v>4875</v>
      </c>
      <c r="K103">
        <v>4680</v>
      </c>
      <c r="L103">
        <v>4860</v>
      </c>
      <c r="M103">
        <v>15210</v>
      </c>
      <c r="N103">
        <v>15210</v>
      </c>
      <c r="O103">
        <v>14040</v>
      </c>
      <c r="P103">
        <v>0.54166666666666663</v>
      </c>
      <c r="Q103">
        <v>0.70833333333333337</v>
      </c>
      <c r="R103">
        <v>0.79166666666666663</v>
      </c>
      <c r="S103">
        <v>7808.1249999999991</v>
      </c>
      <c r="T103">
        <v>10210.625</v>
      </c>
      <c r="U103">
        <v>11411.875</v>
      </c>
      <c r="V103">
        <v>0</v>
      </c>
      <c r="W103">
        <v>0</v>
      </c>
      <c r="X103">
        <v>0</v>
      </c>
      <c r="Y103">
        <v>0</v>
      </c>
      <c r="Z103">
        <v>0</v>
      </c>
      <c r="AB103">
        <v>13</v>
      </c>
      <c r="AC103">
        <v>10</v>
      </c>
      <c r="AD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R103" t="s">
        <v>143</v>
      </c>
    </row>
    <row r="104" spans="1:44" x14ac:dyDescent="0.35">
      <c r="A104" t="s">
        <v>144</v>
      </c>
      <c r="B104" t="s">
        <v>67</v>
      </c>
      <c r="C104">
        <v>2157</v>
      </c>
      <c r="D104">
        <v>35</v>
      </c>
      <c r="E104">
        <v>28</v>
      </c>
      <c r="F104">
        <v>26</v>
      </c>
      <c r="G104">
        <v>0</v>
      </c>
      <c r="H104">
        <v>0</v>
      </c>
      <c r="I104">
        <v>0</v>
      </c>
      <c r="J104">
        <v>6825</v>
      </c>
      <c r="K104">
        <v>5460</v>
      </c>
      <c r="L104">
        <v>4680</v>
      </c>
      <c r="M104">
        <v>15210</v>
      </c>
      <c r="N104">
        <v>15210</v>
      </c>
      <c r="O104">
        <v>14040</v>
      </c>
      <c r="P104">
        <v>0.10714285714285714</v>
      </c>
      <c r="Q104">
        <v>0.14285714285714285</v>
      </c>
      <c r="R104">
        <v>0.17857142857142858</v>
      </c>
      <c r="S104">
        <v>1817.6785714285713</v>
      </c>
      <c r="T104">
        <v>2423.5714285714284</v>
      </c>
      <c r="U104">
        <v>3029.4642857142858</v>
      </c>
      <c r="V104">
        <v>3</v>
      </c>
      <c r="W104">
        <v>0</v>
      </c>
      <c r="X104">
        <v>0</v>
      </c>
      <c r="Y104">
        <v>0</v>
      </c>
      <c r="Z104">
        <v>0</v>
      </c>
      <c r="AB104">
        <v>3</v>
      </c>
      <c r="AC104">
        <v>3</v>
      </c>
      <c r="AD104">
        <v>3</v>
      </c>
      <c r="AF104">
        <v>10</v>
      </c>
      <c r="AG104">
        <v>10</v>
      </c>
      <c r="AH104">
        <v>8</v>
      </c>
      <c r="AI104">
        <v>0</v>
      </c>
      <c r="AJ104">
        <v>1950</v>
      </c>
      <c r="AK104">
        <v>1950</v>
      </c>
      <c r="AL104">
        <v>1440</v>
      </c>
      <c r="AM104">
        <v>0</v>
      </c>
      <c r="AN104">
        <v>0</v>
      </c>
      <c r="AO104">
        <v>0</v>
      </c>
      <c r="AR104" t="s">
        <v>144</v>
      </c>
    </row>
    <row r="105" spans="1:44" x14ac:dyDescent="0.35">
      <c r="A105" t="s">
        <v>146</v>
      </c>
      <c r="B105" t="s">
        <v>89</v>
      </c>
      <c r="C105">
        <v>2159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10140</v>
      </c>
      <c r="N105">
        <v>10140</v>
      </c>
      <c r="O105">
        <v>9360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B105">
        <v>0</v>
      </c>
      <c r="AC105">
        <v>0</v>
      </c>
      <c r="AD105">
        <v>0</v>
      </c>
      <c r="AF105">
        <v>0</v>
      </c>
      <c r="AG105">
        <v>0</v>
      </c>
      <c r="AH105">
        <v>0</v>
      </c>
      <c r="AI105" t="e">
        <v>#REF!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R105" t="s">
        <v>146</v>
      </c>
    </row>
    <row r="106" spans="1:44" x14ac:dyDescent="0.35">
      <c r="A106" t="s">
        <v>147</v>
      </c>
      <c r="B106" t="s">
        <v>67</v>
      </c>
      <c r="C106">
        <v>2161</v>
      </c>
      <c r="D106">
        <v>44</v>
      </c>
      <c r="E106">
        <v>44</v>
      </c>
      <c r="F106">
        <v>40</v>
      </c>
      <c r="G106">
        <v>0</v>
      </c>
      <c r="H106">
        <v>0</v>
      </c>
      <c r="I106">
        <v>0</v>
      </c>
      <c r="J106">
        <v>8580</v>
      </c>
      <c r="K106">
        <v>8580</v>
      </c>
      <c r="L106">
        <v>7200</v>
      </c>
      <c r="M106">
        <v>10140</v>
      </c>
      <c r="N106">
        <v>10140</v>
      </c>
      <c r="O106">
        <v>9360</v>
      </c>
      <c r="P106">
        <v>0.25</v>
      </c>
      <c r="Q106">
        <v>0.36363636363636365</v>
      </c>
      <c r="R106">
        <v>0.68181818181818177</v>
      </c>
      <c r="S106">
        <v>6090</v>
      </c>
      <c r="T106">
        <v>8858.181818181818</v>
      </c>
      <c r="U106">
        <v>16609.090909090908</v>
      </c>
      <c r="V106">
        <v>1</v>
      </c>
      <c r="W106">
        <v>0</v>
      </c>
      <c r="X106">
        <v>0</v>
      </c>
      <c r="Y106">
        <v>0</v>
      </c>
      <c r="Z106">
        <v>0</v>
      </c>
      <c r="AB106">
        <v>14</v>
      </c>
      <c r="AC106">
        <v>13</v>
      </c>
      <c r="AD106">
        <v>17</v>
      </c>
      <c r="AF106">
        <v>8</v>
      </c>
      <c r="AG106">
        <v>7</v>
      </c>
      <c r="AH106">
        <v>8</v>
      </c>
      <c r="AI106">
        <v>0</v>
      </c>
      <c r="AJ106">
        <v>1560</v>
      </c>
      <c r="AK106">
        <v>1365</v>
      </c>
      <c r="AL106">
        <v>1440</v>
      </c>
      <c r="AM106">
        <v>0</v>
      </c>
      <c r="AN106">
        <v>0</v>
      </c>
      <c r="AO106">
        <v>0</v>
      </c>
      <c r="AR106" t="s">
        <v>147</v>
      </c>
    </row>
    <row r="107" spans="1:44" x14ac:dyDescent="0.35">
      <c r="A107" t="s">
        <v>148</v>
      </c>
      <c r="B107" t="s">
        <v>67</v>
      </c>
      <c r="C107">
        <v>2169</v>
      </c>
      <c r="D107">
        <v>36</v>
      </c>
      <c r="E107">
        <v>26</v>
      </c>
      <c r="F107">
        <v>34</v>
      </c>
      <c r="G107">
        <v>0</v>
      </c>
      <c r="H107">
        <v>0</v>
      </c>
      <c r="I107">
        <v>0</v>
      </c>
      <c r="J107">
        <v>7020</v>
      </c>
      <c r="K107">
        <v>5070</v>
      </c>
      <c r="L107">
        <v>6120</v>
      </c>
      <c r="M107">
        <v>23400</v>
      </c>
      <c r="N107">
        <v>23400</v>
      </c>
      <c r="O107">
        <v>21600</v>
      </c>
      <c r="P107">
        <v>0.34615384615384615</v>
      </c>
      <c r="Q107">
        <v>0.57692307692307687</v>
      </c>
      <c r="R107">
        <v>0.76923076923076927</v>
      </c>
      <c r="S107">
        <v>6303.4615384615381</v>
      </c>
      <c r="T107">
        <v>10505.76923076923</v>
      </c>
      <c r="U107">
        <v>14007.692307692309</v>
      </c>
      <c r="V107">
        <v>7</v>
      </c>
      <c r="W107">
        <v>0</v>
      </c>
      <c r="X107">
        <v>0</v>
      </c>
      <c r="Y107">
        <v>0</v>
      </c>
      <c r="Z107">
        <v>0</v>
      </c>
      <c r="AB107">
        <v>13</v>
      </c>
      <c r="AC107">
        <v>9</v>
      </c>
      <c r="AD107">
        <v>7</v>
      </c>
      <c r="AF107">
        <v>4</v>
      </c>
      <c r="AG107">
        <v>2</v>
      </c>
      <c r="AH107">
        <v>4</v>
      </c>
      <c r="AI107">
        <v>0</v>
      </c>
      <c r="AJ107">
        <v>780</v>
      </c>
      <c r="AK107">
        <v>390</v>
      </c>
      <c r="AL107">
        <v>720</v>
      </c>
      <c r="AM107">
        <v>0</v>
      </c>
      <c r="AN107">
        <v>0</v>
      </c>
      <c r="AO107">
        <v>0</v>
      </c>
      <c r="AR107" t="s">
        <v>148</v>
      </c>
    </row>
    <row r="108" spans="1:44" x14ac:dyDescent="0.35">
      <c r="A108" t="s">
        <v>149</v>
      </c>
      <c r="B108" t="s">
        <v>67</v>
      </c>
      <c r="C108">
        <v>2176</v>
      </c>
      <c r="D108">
        <v>96</v>
      </c>
      <c r="E108">
        <v>80</v>
      </c>
      <c r="F108">
        <v>92</v>
      </c>
      <c r="G108">
        <v>0</v>
      </c>
      <c r="H108">
        <v>0</v>
      </c>
      <c r="I108">
        <v>0</v>
      </c>
      <c r="J108">
        <v>18720</v>
      </c>
      <c r="K108">
        <v>15600</v>
      </c>
      <c r="L108">
        <v>16560</v>
      </c>
      <c r="M108">
        <v>20280</v>
      </c>
      <c r="N108">
        <v>20280</v>
      </c>
      <c r="O108">
        <v>18720</v>
      </c>
      <c r="P108">
        <v>2.5000000000000001E-2</v>
      </c>
      <c r="Q108">
        <v>8.7499999999999994E-2</v>
      </c>
      <c r="R108">
        <v>0.91249999999999998</v>
      </c>
      <c r="S108">
        <v>1272</v>
      </c>
      <c r="T108">
        <v>4452</v>
      </c>
      <c r="U108">
        <v>46428</v>
      </c>
      <c r="V108">
        <v>0</v>
      </c>
      <c r="W108">
        <v>0</v>
      </c>
      <c r="X108">
        <v>0</v>
      </c>
      <c r="Y108">
        <v>0</v>
      </c>
      <c r="Z108">
        <v>0</v>
      </c>
      <c r="AB108">
        <v>0</v>
      </c>
      <c r="AC108">
        <v>0</v>
      </c>
      <c r="AD108">
        <v>30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R108" t="s">
        <v>149</v>
      </c>
    </row>
    <row r="109" spans="1:44" x14ac:dyDescent="0.35">
      <c r="A109" t="s">
        <v>150</v>
      </c>
      <c r="B109" t="s">
        <v>67</v>
      </c>
      <c r="C109">
        <v>2178</v>
      </c>
      <c r="D109">
        <v>26</v>
      </c>
      <c r="E109">
        <v>29</v>
      </c>
      <c r="F109">
        <v>19</v>
      </c>
      <c r="G109">
        <v>0</v>
      </c>
      <c r="H109">
        <v>0</v>
      </c>
      <c r="I109">
        <v>0</v>
      </c>
      <c r="J109">
        <v>5070</v>
      </c>
      <c r="K109">
        <v>5655</v>
      </c>
      <c r="L109">
        <v>3420</v>
      </c>
      <c r="M109">
        <v>10140</v>
      </c>
      <c r="N109">
        <v>10140</v>
      </c>
      <c r="O109">
        <v>9360</v>
      </c>
      <c r="P109">
        <v>0.31034482758620691</v>
      </c>
      <c r="Q109">
        <v>0.34482758620689657</v>
      </c>
      <c r="R109">
        <v>0.65517241379310343</v>
      </c>
      <c r="S109">
        <v>4389.8275862068967</v>
      </c>
      <c r="T109">
        <v>4877.5862068965516</v>
      </c>
      <c r="U109">
        <v>9267.4137931034475</v>
      </c>
      <c r="V109">
        <v>2</v>
      </c>
      <c r="W109">
        <v>0</v>
      </c>
      <c r="X109">
        <v>0</v>
      </c>
      <c r="Y109">
        <v>0</v>
      </c>
      <c r="Z109">
        <v>0</v>
      </c>
      <c r="AB109">
        <v>3</v>
      </c>
      <c r="AC109">
        <v>3</v>
      </c>
      <c r="AD109">
        <v>5</v>
      </c>
      <c r="AF109">
        <v>12</v>
      </c>
      <c r="AG109">
        <v>12</v>
      </c>
      <c r="AH109">
        <v>5</v>
      </c>
      <c r="AI109">
        <v>0</v>
      </c>
      <c r="AJ109">
        <v>2340</v>
      </c>
      <c r="AK109">
        <v>2340</v>
      </c>
      <c r="AL109">
        <v>900</v>
      </c>
      <c r="AM109">
        <v>0</v>
      </c>
      <c r="AN109">
        <v>0</v>
      </c>
      <c r="AO109">
        <v>0</v>
      </c>
      <c r="AR109" t="s">
        <v>150</v>
      </c>
    </row>
    <row r="110" spans="1:44" x14ac:dyDescent="0.35">
      <c r="A110" t="s">
        <v>151</v>
      </c>
      <c r="B110" t="s">
        <v>67</v>
      </c>
      <c r="C110">
        <v>2179</v>
      </c>
      <c r="D110">
        <v>136</v>
      </c>
      <c r="E110">
        <v>137</v>
      </c>
      <c r="F110">
        <v>0</v>
      </c>
      <c r="G110">
        <v>0</v>
      </c>
      <c r="H110">
        <v>0</v>
      </c>
      <c r="I110">
        <v>0</v>
      </c>
      <c r="J110">
        <v>26520</v>
      </c>
      <c r="K110">
        <v>26715</v>
      </c>
      <c r="L110">
        <v>0</v>
      </c>
      <c r="M110">
        <v>31200</v>
      </c>
      <c r="N110">
        <v>31200</v>
      </c>
      <c r="O110">
        <v>28800</v>
      </c>
      <c r="P110">
        <v>8.0291970802919707E-2</v>
      </c>
      <c r="Q110">
        <v>0.32846715328467152</v>
      </c>
      <c r="R110">
        <v>0.9051094890510949</v>
      </c>
      <c r="S110">
        <v>4274.3430656934306</v>
      </c>
      <c r="T110">
        <v>17485.94890510949</v>
      </c>
      <c r="U110">
        <v>48183.503649635037</v>
      </c>
      <c r="V110">
        <v>0</v>
      </c>
      <c r="W110">
        <v>0</v>
      </c>
      <c r="X110">
        <v>0</v>
      </c>
      <c r="Y110">
        <v>0</v>
      </c>
      <c r="Z110">
        <v>0</v>
      </c>
      <c r="AB110">
        <v>2</v>
      </c>
      <c r="AC110">
        <v>0</v>
      </c>
      <c r="AD110">
        <v>0</v>
      </c>
      <c r="AF110">
        <v>1</v>
      </c>
      <c r="AG110">
        <v>0</v>
      </c>
      <c r="AH110">
        <v>0</v>
      </c>
      <c r="AI110">
        <v>0</v>
      </c>
      <c r="AJ110">
        <v>195</v>
      </c>
      <c r="AK110">
        <v>0</v>
      </c>
      <c r="AL110">
        <v>0</v>
      </c>
      <c r="AM110">
        <v>0</v>
      </c>
      <c r="AN110">
        <v>0</v>
      </c>
      <c r="AO110">
        <v>0</v>
      </c>
      <c r="AR110" t="s">
        <v>151</v>
      </c>
    </row>
    <row r="111" spans="1:44" x14ac:dyDescent="0.35">
      <c r="A111" t="s">
        <v>152</v>
      </c>
      <c r="B111" t="s">
        <v>64</v>
      </c>
      <c r="C111">
        <v>2180</v>
      </c>
      <c r="D111">
        <v>71</v>
      </c>
      <c r="E111">
        <v>57</v>
      </c>
      <c r="F111">
        <v>55</v>
      </c>
      <c r="G111">
        <v>0</v>
      </c>
      <c r="H111">
        <v>0</v>
      </c>
      <c r="I111">
        <v>0</v>
      </c>
      <c r="J111">
        <v>13845</v>
      </c>
      <c r="K111">
        <v>11115</v>
      </c>
      <c r="L111">
        <v>9900</v>
      </c>
      <c r="M111">
        <v>15210</v>
      </c>
      <c r="N111">
        <v>15210</v>
      </c>
      <c r="O111">
        <v>14040</v>
      </c>
      <c r="P111">
        <v>0</v>
      </c>
      <c r="Q111">
        <v>0.84210526315789469</v>
      </c>
      <c r="R111">
        <v>0.98245614035087714</v>
      </c>
      <c r="S111">
        <v>0</v>
      </c>
      <c r="T111">
        <v>29355.78947368421</v>
      </c>
      <c r="U111">
        <v>34248.42105263158</v>
      </c>
      <c r="V111">
        <v>1</v>
      </c>
      <c r="W111">
        <v>0</v>
      </c>
      <c r="X111">
        <v>0</v>
      </c>
      <c r="Y111">
        <v>0</v>
      </c>
      <c r="Z111">
        <v>0</v>
      </c>
      <c r="AB111">
        <v>11</v>
      </c>
      <c r="AC111">
        <v>10</v>
      </c>
      <c r="AD111">
        <v>9</v>
      </c>
      <c r="AF111">
        <v>1</v>
      </c>
      <c r="AG111">
        <v>1</v>
      </c>
      <c r="AH111">
        <v>2</v>
      </c>
      <c r="AI111">
        <v>0</v>
      </c>
      <c r="AJ111">
        <v>195</v>
      </c>
      <c r="AK111">
        <v>195</v>
      </c>
      <c r="AL111">
        <v>360</v>
      </c>
      <c r="AM111">
        <v>0</v>
      </c>
      <c r="AN111">
        <v>0</v>
      </c>
      <c r="AO111">
        <v>0</v>
      </c>
      <c r="AR111" t="s">
        <v>152</v>
      </c>
    </row>
    <row r="112" spans="1:44" x14ac:dyDescent="0.35">
      <c r="A112" t="s">
        <v>153</v>
      </c>
      <c r="B112" t="s">
        <v>67</v>
      </c>
      <c r="C112">
        <v>2183</v>
      </c>
      <c r="D112">
        <v>49</v>
      </c>
      <c r="E112">
        <v>52</v>
      </c>
      <c r="F112">
        <v>26</v>
      </c>
      <c r="G112">
        <v>0</v>
      </c>
      <c r="H112">
        <v>0</v>
      </c>
      <c r="I112">
        <v>0</v>
      </c>
      <c r="J112">
        <v>9555</v>
      </c>
      <c r="K112">
        <v>10140</v>
      </c>
      <c r="L112">
        <v>4680</v>
      </c>
      <c r="M112">
        <v>25350</v>
      </c>
      <c r="N112">
        <v>25350</v>
      </c>
      <c r="O112">
        <v>23400</v>
      </c>
      <c r="P112">
        <v>0</v>
      </c>
      <c r="Q112">
        <v>3.8461538461538464E-2</v>
      </c>
      <c r="R112">
        <v>0.73076923076923073</v>
      </c>
      <c r="S112">
        <v>0</v>
      </c>
      <c r="T112">
        <v>937.5</v>
      </c>
      <c r="U112">
        <v>17812.5</v>
      </c>
      <c r="V112">
        <v>0</v>
      </c>
      <c r="W112">
        <v>0</v>
      </c>
      <c r="X112">
        <v>0</v>
      </c>
      <c r="Y112">
        <v>0</v>
      </c>
      <c r="Z112">
        <v>0</v>
      </c>
      <c r="AB112">
        <v>11</v>
      </c>
      <c r="AC112">
        <v>4</v>
      </c>
      <c r="AD112">
        <v>5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R112" t="s">
        <v>153</v>
      </c>
    </row>
    <row r="113" spans="1:44" x14ac:dyDescent="0.35">
      <c r="A113" t="s">
        <v>154</v>
      </c>
      <c r="B113" t="s">
        <v>67</v>
      </c>
      <c r="C113">
        <v>2184</v>
      </c>
      <c r="D113">
        <v>23</v>
      </c>
      <c r="E113">
        <v>23</v>
      </c>
      <c r="F113">
        <v>19</v>
      </c>
      <c r="G113">
        <v>0</v>
      </c>
      <c r="H113">
        <v>0</v>
      </c>
      <c r="I113">
        <v>0</v>
      </c>
      <c r="J113">
        <v>4485</v>
      </c>
      <c r="K113">
        <v>4485</v>
      </c>
      <c r="L113">
        <v>3420</v>
      </c>
      <c r="M113">
        <v>10140</v>
      </c>
      <c r="N113">
        <v>10140</v>
      </c>
      <c r="O113">
        <v>9360</v>
      </c>
      <c r="P113">
        <v>8.6956521739130432E-2</v>
      </c>
      <c r="Q113">
        <v>8.6956521739130432E-2</v>
      </c>
      <c r="R113">
        <v>0.21739130434782608</v>
      </c>
      <c r="S113">
        <v>1077.391304347826</v>
      </c>
      <c r="T113">
        <v>1077.391304347826</v>
      </c>
      <c r="U113">
        <v>2693.478260869565</v>
      </c>
      <c r="V113">
        <v>0</v>
      </c>
      <c r="W113">
        <v>0</v>
      </c>
      <c r="X113">
        <v>0</v>
      </c>
      <c r="Y113">
        <v>0</v>
      </c>
      <c r="Z113">
        <v>0</v>
      </c>
      <c r="AB113">
        <v>0</v>
      </c>
      <c r="AC113">
        <v>0</v>
      </c>
      <c r="AD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R113" t="s">
        <v>154</v>
      </c>
    </row>
    <row r="114" spans="1:44" x14ac:dyDescent="0.35">
      <c r="A114" t="s">
        <v>155</v>
      </c>
      <c r="B114" t="s">
        <v>64</v>
      </c>
      <c r="C114">
        <v>2188</v>
      </c>
      <c r="D114">
        <v>19</v>
      </c>
      <c r="E114">
        <v>21</v>
      </c>
      <c r="F114">
        <v>15</v>
      </c>
      <c r="G114">
        <v>0</v>
      </c>
      <c r="H114">
        <v>0</v>
      </c>
      <c r="I114">
        <v>0</v>
      </c>
      <c r="J114">
        <v>3705</v>
      </c>
      <c r="K114">
        <v>4095</v>
      </c>
      <c r="L114">
        <v>2700</v>
      </c>
      <c r="M114">
        <v>10140</v>
      </c>
      <c r="N114">
        <v>10140</v>
      </c>
      <c r="O114">
        <v>9360</v>
      </c>
      <c r="P114">
        <v>4.7619047619047616E-2</v>
      </c>
      <c r="Q114">
        <v>9.5238095238095233E-2</v>
      </c>
      <c r="R114">
        <v>0.19047619047619047</v>
      </c>
      <c r="S114">
        <v>500</v>
      </c>
      <c r="T114">
        <v>1000</v>
      </c>
      <c r="U114">
        <v>2000</v>
      </c>
      <c r="V114">
        <v>6</v>
      </c>
      <c r="W114">
        <v>0</v>
      </c>
      <c r="X114">
        <v>0</v>
      </c>
      <c r="Y114">
        <v>0</v>
      </c>
      <c r="Z114">
        <v>0</v>
      </c>
      <c r="AB114">
        <v>0</v>
      </c>
      <c r="AC114">
        <v>7</v>
      </c>
      <c r="AD114">
        <v>15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R114" t="s">
        <v>155</v>
      </c>
    </row>
    <row r="115" spans="1:44" x14ac:dyDescent="0.35">
      <c r="A115" t="s">
        <v>156</v>
      </c>
      <c r="B115" t="s">
        <v>67</v>
      </c>
      <c r="C115">
        <v>2189</v>
      </c>
      <c r="D115">
        <v>26</v>
      </c>
      <c r="E115">
        <v>20</v>
      </c>
      <c r="F115">
        <v>20</v>
      </c>
      <c r="G115">
        <v>0</v>
      </c>
      <c r="H115">
        <v>0</v>
      </c>
      <c r="I115">
        <v>0</v>
      </c>
      <c r="J115">
        <v>5070</v>
      </c>
      <c r="K115">
        <v>3900</v>
      </c>
      <c r="L115">
        <v>3600</v>
      </c>
      <c r="M115">
        <v>25350</v>
      </c>
      <c r="N115">
        <v>25350</v>
      </c>
      <c r="O115">
        <v>23400</v>
      </c>
      <c r="P115">
        <v>0.55000000000000004</v>
      </c>
      <c r="Q115">
        <v>0.95</v>
      </c>
      <c r="R115">
        <v>1</v>
      </c>
      <c r="S115">
        <v>6913.5000000000009</v>
      </c>
      <c r="T115">
        <v>11941.5</v>
      </c>
      <c r="U115">
        <v>12570</v>
      </c>
      <c r="V115">
        <v>0</v>
      </c>
      <c r="W115">
        <v>0</v>
      </c>
      <c r="X115">
        <v>0</v>
      </c>
      <c r="Y115">
        <v>0</v>
      </c>
      <c r="Z115">
        <v>0</v>
      </c>
      <c r="AB115">
        <v>25</v>
      </c>
      <c r="AC115">
        <v>22</v>
      </c>
      <c r="AD115">
        <v>15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R115" t="s">
        <v>156</v>
      </c>
    </row>
    <row r="116" spans="1:44" x14ac:dyDescent="0.35">
      <c r="A116" t="s">
        <v>157</v>
      </c>
      <c r="B116" t="s">
        <v>64</v>
      </c>
      <c r="C116">
        <v>2195</v>
      </c>
      <c r="D116">
        <v>61</v>
      </c>
      <c r="E116">
        <v>38</v>
      </c>
      <c r="F116">
        <v>55</v>
      </c>
      <c r="G116">
        <v>0</v>
      </c>
      <c r="H116">
        <v>0</v>
      </c>
      <c r="I116">
        <v>0</v>
      </c>
      <c r="J116">
        <v>11895</v>
      </c>
      <c r="K116">
        <v>7410</v>
      </c>
      <c r="L116">
        <v>9900</v>
      </c>
      <c r="M116">
        <v>17550</v>
      </c>
      <c r="N116">
        <v>17550</v>
      </c>
      <c r="O116">
        <v>16200</v>
      </c>
      <c r="P116">
        <v>0.34782608695652173</v>
      </c>
      <c r="Q116">
        <v>0.79710144927536231</v>
      </c>
      <c r="R116">
        <v>0.92753623188405798</v>
      </c>
      <c r="S116">
        <v>10158.260869565218</v>
      </c>
      <c r="T116">
        <v>23279.347826086956</v>
      </c>
      <c r="U116">
        <v>27088.695652173912</v>
      </c>
      <c r="V116">
        <v>0</v>
      </c>
      <c r="W116">
        <v>15</v>
      </c>
      <c r="X116">
        <v>0</v>
      </c>
      <c r="Y116">
        <v>8</v>
      </c>
      <c r="Z116">
        <v>0</v>
      </c>
      <c r="AB116">
        <v>17</v>
      </c>
      <c r="AC116">
        <v>0</v>
      </c>
      <c r="AD116">
        <v>16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2925</v>
      </c>
      <c r="AN116">
        <v>0</v>
      </c>
      <c r="AO116">
        <v>1440</v>
      </c>
      <c r="AR116" t="s">
        <v>157</v>
      </c>
    </row>
    <row r="117" spans="1:44" x14ac:dyDescent="0.35">
      <c r="A117" t="s">
        <v>158</v>
      </c>
      <c r="B117" t="s">
        <v>67</v>
      </c>
      <c r="C117">
        <v>2227</v>
      </c>
      <c r="D117">
        <v>45</v>
      </c>
      <c r="E117">
        <v>37</v>
      </c>
      <c r="F117">
        <v>47</v>
      </c>
      <c r="G117">
        <v>0</v>
      </c>
      <c r="H117">
        <v>0</v>
      </c>
      <c r="I117">
        <v>0</v>
      </c>
      <c r="J117">
        <v>8775</v>
      </c>
      <c r="K117">
        <v>7215</v>
      </c>
      <c r="L117">
        <v>8460</v>
      </c>
      <c r="M117">
        <v>20280</v>
      </c>
      <c r="N117">
        <v>20280</v>
      </c>
      <c r="O117">
        <v>18720</v>
      </c>
      <c r="P117">
        <v>0.29729729729729731</v>
      </c>
      <c r="Q117">
        <v>0.64864864864864868</v>
      </c>
      <c r="R117">
        <v>0.70270270270270274</v>
      </c>
      <c r="S117">
        <v>7268.9189189189192</v>
      </c>
      <c r="T117">
        <v>15859.45945945946</v>
      </c>
      <c r="U117">
        <v>17181.081081081084</v>
      </c>
      <c r="V117">
        <v>29</v>
      </c>
      <c r="W117">
        <v>0</v>
      </c>
      <c r="X117">
        <v>0</v>
      </c>
      <c r="Y117">
        <v>0</v>
      </c>
      <c r="Z117">
        <v>0</v>
      </c>
      <c r="AB117">
        <v>24</v>
      </c>
      <c r="AC117">
        <v>20</v>
      </c>
      <c r="AD117">
        <v>29</v>
      </c>
      <c r="AF117">
        <v>5</v>
      </c>
      <c r="AG117">
        <v>5</v>
      </c>
      <c r="AH117">
        <v>7</v>
      </c>
      <c r="AI117">
        <v>0</v>
      </c>
      <c r="AJ117">
        <v>975</v>
      </c>
      <c r="AK117">
        <v>975</v>
      </c>
      <c r="AL117">
        <v>1260</v>
      </c>
      <c r="AM117">
        <v>0</v>
      </c>
      <c r="AN117">
        <v>0</v>
      </c>
      <c r="AO117">
        <v>0</v>
      </c>
      <c r="AR117" t="s">
        <v>158</v>
      </c>
    </row>
    <row r="118" spans="1:44" x14ac:dyDescent="0.35">
      <c r="A118" t="s">
        <v>159</v>
      </c>
      <c r="B118" t="s">
        <v>67</v>
      </c>
      <c r="C118">
        <v>2231</v>
      </c>
      <c r="D118">
        <v>38</v>
      </c>
      <c r="E118">
        <v>37</v>
      </c>
      <c r="F118">
        <v>39</v>
      </c>
      <c r="G118">
        <v>0</v>
      </c>
      <c r="H118">
        <v>0</v>
      </c>
      <c r="I118">
        <v>0</v>
      </c>
      <c r="J118">
        <v>7410</v>
      </c>
      <c r="K118">
        <v>7215</v>
      </c>
      <c r="L118">
        <v>7020</v>
      </c>
      <c r="M118">
        <v>10140</v>
      </c>
      <c r="N118">
        <v>10140</v>
      </c>
      <c r="O118">
        <v>9360</v>
      </c>
      <c r="P118">
        <v>0</v>
      </c>
      <c r="Q118">
        <v>5.4054054054054057E-2</v>
      </c>
      <c r="R118">
        <v>0.64864864864864868</v>
      </c>
      <c r="S118">
        <v>0</v>
      </c>
      <c r="T118">
        <v>1170</v>
      </c>
      <c r="U118">
        <v>14040</v>
      </c>
      <c r="V118">
        <v>0</v>
      </c>
      <c r="W118">
        <v>0</v>
      </c>
      <c r="X118">
        <v>0</v>
      </c>
      <c r="Y118">
        <v>0</v>
      </c>
      <c r="Z118">
        <v>0</v>
      </c>
      <c r="AB118">
        <v>0</v>
      </c>
      <c r="AC118">
        <v>4</v>
      </c>
      <c r="AD118">
        <v>21</v>
      </c>
      <c r="AF118">
        <v>6</v>
      </c>
      <c r="AG118">
        <v>5</v>
      </c>
      <c r="AH118">
        <v>5</v>
      </c>
      <c r="AI118">
        <v>0</v>
      </c>
      <c r="AJ118">
        <v>1170</v>
      </c>
      <c r="AK118">
        <v>975</v>
      </c>
      <c r="AL118">
        <v>900</v>
      </c>
      <c r="AM118">
        <v>0</v>
      </c>
      <c r="AN118">
        <v>0</v>
      </c>
      <c r="AO118">
        <v>0</v>
      </c>
      <c r="AR118" t="s">
        <v>159</v>
      </c>
    </row>
    <row r="119" spans="1:44" x14ac:dyDescent="0.35">
      <c r="A119" t="s">
        <v>160</v>
      </c>
      <c r="B119" t="s">
        <v>67</v>
      </c>
      <c r="C119">
        <v>2238</v>
      </c>
      <c r="D119">
        <v>29</v>
      </c>
      <c r="E119">
        <v>24</v>
      </c>
      <c r="F119">
        <v>22</v>
      </c>
      <c r="G119">
        <v>0</v>
      </c>
      <c r="H119">
        <v>0</v>
      </c>
      <c r="I119">
        <v>0</v>
      </c>
      <c r="J119">
        <v>5655</v>
      </c>
      <c r="K119">
        <v>4680</v>
      </c>
      <c r="L119">
        <v>3960</v>
      </c>
      <c r="M119">
        <v>15210</v>
      </c>
      <c r="N119">
        <v>15210</v>
      </c>
      <c r="O119">
        <v>14040</v>
      </c>
      <c r="P119">
        <v>0.41666666666666669</v>
      </c>
      <c r="Q119">
        <v>0.58333333333333337</v>
      </c>
      <c r="R119">
        <v>0.66666666666666663</v>
      </c>
      <c r="S119">
        <v>5956.25</v>
      </c>
      <c r="T119">
        <v>8338.75</v>
      </c>
      <c r="U119">
        <v>9530</v>
      </c>
      <c r="V119">
        <v>0</v>
      </c>
      <c r="W119">
        <v>0</v>
      </c>
      <c r="X119">
        <v>0</v>
      </c>
      <c r="Y119">
        <v>0</v>
      </c>
      <c r="Z119">
        <v>0</v>
      </c>
      <c r="AB119">
        <v>2</v>
      </c>
      <c r="AC119">
        <v>2</v>
      </c>
      <c r="AD119">
        <v>0</v>
      </c>
      <c r="AF119">
        <v>13</v>
      </c>
      <c r="AG119">
        <v>12</v>
      </c>
      <c r="AH119">
        <v>4</v>
      </c>
      <c r="AI119">
        <v>0</v>
      </c>
      <c r="AJ119">
        <v>2535</v>
      </c>
      <c r="AK119">
        <v>2340</v>
      </c>
      <c r="AL119">
        <v>720</v>
      </c>
      <c r="AM119">
        <v>0</v>
      </c>
      <c r="AN119">
        <v>0</v>
      </c>
      <c r="AO119">
        <v>0</v>
      </c>
      <c r="AR119" t="s">
        <v>160</v>
      </c>
    </row>
    <row r="120" spans="1:44" x14ac:dyDescent="0.35">
      <c r="A120" t="s">
        <v>161</v>
      </c>
      <c r="B120" t="s">
        <v>67</v>
      </c>
      <c r="C120">
        <v>2239</v>
      </c>
      <c r="D120">
        <v>21</v>
      </c>
      <c r="E120">
        <v>19</v>
      </c>
      <c r="F120">
        <v>15</v>
      </c>
      <c r="G120">
        <v>0</v>
      </c>
      <c r="H120">
        <v>0</v>
      </c>
      <c r="I120">
        <v>0</v>
      </c>
      <c r="J120">
        <v>4095</v>
      </c>
      <c r="K120">
        <v>3705</v>
      </c>
      <c r="L120">
        <v>2700</v>
      </c>
      <c r="M120">
        <v>11310</v>
      </c>
      <c r="N120">
        <v>11310</v>
      </c>
      <c r="O120">
        <v>10440</v>
      </c>
      <c r="P120">
        <v>0.42105263157894735</v>
      </c>
      <c r="Q120">
        <v>0.52631578947368418</v>
      </c>
      <c r="R120">
        <v>0.63157894736842102</v>
      </c>
      <c r="S120">
        <v>4421.0526315789475</v>
      </c>
      <c r="T120">
        <v>5526.3157894736842</v>
      </c>
      <c r="U120">
        <v>6631.5789473684208</v>
      </c>
      <c r="V120">
        <v>0</v>
      </c>
      <c r="W120">
        <v>0</v>
      </c>
      <c r="X120">
        <v>0</v>
      </c>
      <c r="Y120">
        <v>0</v>
      </c>
      <c r="Z120">
        <v>0</v>
      </c>
      <c r="AB120">
        <v>16</v>
      </c>
      <c r="AC120">
        <v>13</v>
      </c>
      <c r="AD120">
        <v>11</v>
      </c>
      <c r="AF120">
        <v>1</v>
      </c>
      <c r="AG120">
        <v>0</v>
      </c>
      <c r="AH120">
        <v>0</v>
      </c>
      <c r="AI120">
        <v>0</v>
      </c>
      <c r="AJ120">
        <v>195</v>
      </c>
      <c r="AK120">
        <v>0</v>
      </c>
      <c r="AL120">
        <v>0</v>
      </c>
      <c r="AM120">
        <v>0</v>
      </c>
      <c r="AN120">
        <v>0</v>
      </c>
      <c r="AO120">
        <v>0</v>
      </c>
      <c r="AR120" t="s">
        <v>161</v>
      </c>
    </row>
    <row r="121" spans="1:44" x14ac:dyDescent="0.35">
      <c r="A121" t="s">
        <v>162</v>
      </c>
      <c r="B121" t="s">
        <v>67</v>
      </c>
      <c r="C121">
        <v>2245</v>
      </c>
      <c r="D121">
        <v>25</v>
      </c>
      <c r="E121">
        <v>23</v>
      </c>
      <c r="F121">
        <v>23</v>
      </c>
      <c r="G121">
        <v>0</v>
      </c>
      <c r="H121">
        <v>0</v>
      </c>
      <c r="I121">
        <v>0</v>
      </c>
      <c r="J121">
        <v>4875</v>
      </c>
      <c r="K121">
        <v>4485</v>
      </c>
      <c r="L121">
        <v>4140</v>
      </c>
      <c r="M121">
        <v>10140</v>
      </c>
      <c r="N121">
        <v>10140</v>
      </c>
      <c r="O121">
        <v>9360</v>
      </c>
      <c r="P121">
        <v>0.91304347826086951</v>
      </c>
      <c r="Q121">
        <v>0.95652173913043481</v>
      </c>
      <c r="R121">
        <v>1</v>
      </c>
      <c r="S121">
        <v>12326.086956521738</v>
      </c>
      <c r="T121">
        <v>12913.04347826087</v>
      </c>
      <c r="U121">
        <v>13500</v>
      </c>
      <c r="V121">
        <v>15</v>
      </c>
      <c r="W121">
        <v>0</v>
      </c>
      <c r="X121">
        <v>0</v>
      </c>
      <c r="Y121">
        <v>0</v>
      </c>
      <c r="Z121">
        <v>0</v>
      </c>
      <c r="AB121">
        <v>16</v>
      </c>
      <c r="AC121">
        <v>9</v>
      </c>
      <c r="AD121">
        <v>15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R121" t="s">
        <v>162</v>
      </c>
    </row>
    <row r="122" spans="1:44" x14ac:dyDescent="0.35">
      <c r="A122" t="s">
        <v>163</v>
      </c>
      <c r="B122" t="s">
        <v>64</v>
      </c>
      <c r="C122">
        <v>2249</v>
      </c>
      <c r="D122">
        <v>26</v>
      </c>
      <c r="E122">
        <v>25</v>
      </c>
      <c r="F122">
        <v>20</v>
      </c>
      <c r="G122">
        <v>0</v>
      </c>
      <c r="H122">
        <v>0</v>
      </c>
      <c r="I122">
        <v>0</v>
      </c>
      <c r="J122">
        <v>5070</v>
      </c>
      <c r="K122">
        <v>4875</v>
      </c>
      <c r="L122">
        <v>3600</v>
      </c>
      <c r="M122">
        <v>10140</v>
      </c>
      <c r="N122">
        <v>10140</v>
      </c>
      <c r="O122">
        <v>9360</v>
      </c>
      <c r="P122">
        <v>0.32</v>
      </c>
      <c r="Q122">
        <v>0.4</v>
      </c>
      <c r="R122">
        <v>0.8</v>
      </c>
      <c r="S122">
        <v>4334.3999999999996</v>
      </c>
      <c r="T122">
        <v>5418</v>
      </c>
      <c r="U122">
        <v>10836</v>
      </c>
      <c r="V122">
        <v>0</v>
      </c>
      <c r="W122">
        <v>0</v>
      </c>
      <c r="X122">
        <v>0</v>
      </c>
      <c r="Y122">
        <v>0</v>
      </c>
      <c r="Z122">
        <v>0</v>
      </c>
      <c r="AB122">
        <v>0</v>
      </c>
      <c r="AC122">
        <v>0</v>
      </c>
      <c r="AD122">
        <v>0</v>
      </c>
      <c r="AF122">
        <v>5</v>
      </c>
      <c r="AG122">
        <v>5</v>
      </c>
      <c r="AH122">
        <v>0</v>
      </c>
      <c r="AI122">
        <v>0</v>
      </c>
      <c r="AJ122">
        <v>975</v>
      </c>
      <c r="AK122">
        <v>975</v>
      </c>
      <c r="AL122">
        <v>0</v>
      </c>
      <c r="AM122">
        <v>0</v>
      </c>
      <c r="AN122">
        <v>0</v>
      </c>
      <c r="AO122">
        <v>0</v>
      </c>
      <c r="AR122" t="s">
        <v>163</v>
      </c>
    </row>
    <row r="123" spans="1:44" x14ac:dyDescent="0.35">
      <c r="A123" t="s">
        <v>164</v>
      </c>
      <c r="B123" t="s">
        <v>67</v>
      </c>
      <c r="C123">
        <v>2251</v>
      </c>
      <c r="D123">
        <v>37</v>
      </c>
      <c r="E123">
        <v>36</v>
      </c>
      <c r="F123">
        <v>37</v>
      </c>
      <c r="G123">
        <v>0</v>
      </c>
      <c r="H123">
        <v>0</v>
      </c>
      <c r="I123">
        <v>0</v>
      </c>
      <c r="J123">
        <v>7215</v>
      </c>
      <c r="K123">
        <v>7020</v>
      </c>
      <c r="L123">
        <v>6660</v>
      </c>
      <c r="M123">
        <v>10140</v>
      </c>
      <c r="N123">
        <v>10140</v>
      </c>
      <c r="O123">
        <v>9360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B123">
        <v>3</v>
      </c>
      <c r="AC123">
        <v>1</v>
      </c>
      <c r="AD123">
        <v>6</v>
      </c>
      <c r="AF123">
        <v>14</v>
      </c>
      <c r="AG123">
        <v>12</v>
      </c>
      <c r="AH123">
        <v>11</v>
      </c>
      <c r="AI123">
        <v>0</v>
      </c>
      <c r="AJ123">
        <v>2730</v>
      </c>
      <c r="AK123">
        <v>2340</v>
      </c>
      <c r="AL123">
        <v>1980</v>
      </c>
      <c r="AM123">
        <v>0</v>
      </c>
      <c r="AN123">
        <v>0</v>
      </c>
      <c r="AO123">
        <v>0</v>
      </c>
      <c r="AR123" t="s">
        <v>164</v>
      </c>
    </row>
    <row r="124" spans="1:44" x14ac:dyDescent="0.35">
      <c r="A124" t="s">
        <v>165</v>
      </c>
      <c r="B124" t="s">
        <v>89</v>
      </c>
      <c r="C124">
        <v>2263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10140</v>
      </c>
      <c r="N124">
        <v>10140</v>
      </c>
      <c r="O124">
        <v>9360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B124">
        <v>0</v>
      </c>
      <c r="AC124">
        <v>0</v>
      </c>
      <c r="AD124">
        <v>0</v>
      </c>
      <c r="AF124">
        <v>0</v>
      </c>
      <c r="AG124">
        <v>0</v>
      </c>
      <c r="AH124">
        <v>0</v>
      </c>
      <c r="AI124" t="e">
        <v>#REF!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R124" t="s">
        <v>165</v>
      </c>
    </row>
    <row r="125" spans="1:44" x14ac:dyDescent="0.35">
      <c r="A125" t="s">
        <v>167</v>
      </c>
      <c r="B125" t="s">
        <v>67</v>
      </c>
      <c r="C125">
        <v>2293</v>
      </c>
      <c r="D125">
        <v>66</v>
      </c>
      <c r="E125">
        <v>64</v>
      </c>
      <c r="F125">
        <v>62</v>
      </c>
      <c r="G125">
        <v>0</v>
      </c>
      <c r="H125">
        <v>0</v>
      </c>
      <c r="I125">
        <v>0</v>
      </c>
      <c r="J125">
        <v>12870</v>
      </c>
      <c r="K125">
        <v>12480</v>
      </c>
      <c r="L125">
        <v>11160</v>
      </c>
      <c r="M125">
        <v>23400</v>
      </c>
      <c r="N125">
        <v>23400</v>
      </c>
      <c r="O125">
        <v>21600</v>
      </c>
      <c r="P125">
        <v>0</v>
      </c>
      <c r="Q125">
        <v>0.140625</v>
      </c>
      <c r="R125">
        <v>0.9375</v>
      </c>
      <c r="S125">
        <v>0</v>
      </c>
      <c r="T125">
        <v>5134.21875</v>
      </c>
      <c r="U125">
        <v>34228.125</v>
      </c>
      <c r="V125">
        <v>0</v>
      </c>
      <c r="W125">
        <v>0</v>
      </c>
      <c r="X125">
        <v>0</v>
      </c>
      <c r="Y125">
        <v>0</v>
      </c>
      <c r="Z125">
        <v>0</v>
      </c>
      <c r="AB125">
        <v>0</v>
      </c>
      <c r="AC125">
        <v>7</v>
      </c>
      <c r="AD125">
        <v>10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R125" t="s">
        <v>167</v>
      </c>
    </row>
    <row r="126" spans="1:44" x14ac:dyDescent="0.35">
      <c r="A126" t="s">
        <v>168</v>
      </c>
      <c r="B126" t="s">
        <v>64</v>
      </c>
      <c r="C126">
        <v>2186</v>
      </c>
      <c r="D126">
        <v>60</v>
      </c>
      <c r="E126">
        <v>60</v>
      </c>
      <c r="F126">
        <v>60</v>
      </c>
      <c r="G126">
        <v>0</v>
      </c>
      <c r="H126">
        <v>0</v>
      </c>
      <c r="I126">
        <v>0</v>
      </c>
      <c r="J126">
        <v>11700</v>
      </c>
      <c r="K126">
        <v>11700</v>
      </c>
      <c r="L126">
        <v>10800</v>
      </c>
      <c r="M126">
        <v>31200</v>
      </c>
      <c r="N126">
        <v>31200</v>
      </c>
      <c r="O126">
        <v>28800</v>
      </c>
      <c r="P126">
        <v>1.6666666666666666E-2</v>
      </c>
      <c r="Q126">
        <v>0.15</v>
      </c>
      <c r="R126">
        <v>0.68333333333333335</v>
      </c>
      <c r="S126">
        <v>570</v>
      </c>
      <c r="T126">
        <v>5130</v>
      </c>
      <c r="U126">
        <v>23370</v>
      </c>
      <c r="V126">
        <v>3</v>
      </c>
      <c r="W126">
        <v>0</v>
      </c>
      <c r="X126">
        <v>0</v>
      </c>
      <c r="Y126">
        <v>0</v>
      </c>
      <c r="Z126">
        <v>0</v>
      </c>
      <c r="AB126">
        <v>15</v>
      </c>
      <c r="AC126">
        <v>12</v>
      </c>
      <c r="AD126">
        <v>16</v>
      </c>
      <c r="AF126">
        <v>1</v>
      </c>
      <c r="AG126">
        <v>1</v>
      </c>
      <c r="AH126">
        <v>1</v>
      </c>
      <c r="AI126">
        <v>0</v>
      </c>
      <c r="AJ126">
        <v>195</v>
      </c>
      <c r="AK126">
        <v>195</v>
      </c>
      <c r="AL126">
        <v>180</v>
      </c>
      <c r="AM126">
        <v>0</v>
      </c>
      <c r="AN126">
        <v>0</v>
      </c>
      <c r="AO126">
        <v>0</v>
      </c>
      <c r="AR126" t="s">
        <v>168</v>
      </c>
    </row>
    <row r="127" spans="1:44" x14ac:dyDescent="0.35">
      <c r="A127" t="s">
        <v>169</v>
      </c>
      <c r="B127" t="s">
        <v>64</v>
      </c>
      <c r="C127">
        <v>2299</v>
      </c>
      <c r="D127">
        <v>63</v>
      </c>
      <c r="E127">
        <v>50</v>
      </c>
      <c r="F127">
        <v>44</v>
      </c>
      <c r="G127">
        <v>0</v>
      </c>
      <c r="H127">
        <v>0</v>
      </c>
      <c r="I127">
        <v>0</v>
      </c>
      <c r="J127">
        <v>12285</v>
      </c>
      <c r="K127">
        <v>9750</v>
      </c>
      <c r="L127">
        <v>7920</v>
      </c>
      <c r="M127">
        <v>15210</v>
      </c>
      <c r="N127">
        <v>15210</v>
      </c>
      <c r="O127">
        <v>14040</v>
      </c>
      <c r="P127">
        <v>0.02</v>
      </c>
      <c r="Q127">
        <v>0.2</v>
      </c>
      <c r="R127">
        <v>0.32</v>
      </c>
      <c r="S127">
        <v>599.1</v>
      </c>
      <c r="T127">
        <v>5991</v>
      </c>
      <c r="U127">
        <v>9585.6</v>
      </c>
      <c r="V127">
        <v>0</v>
      </c>
      <c r="W127">
        <v>0</v>
      </c>
      <c r="X127">
        <v>0</v>
      </c>
      <c r="Y127">
        <v>0</v>
      </c>
      <c r="Z127">
        <v>0</v>
      </c>
      <c r="AB127">
        <v>17</v>
      </c>
      <c r="AC127">
        <v>14</v>
      </c>
      <c r="AD127">
        <v>19</v>
      </c>
      <c r="AF127">
        <v>4</v>
      </c>
      <c r="AG127">
        <v>3</v>
      </c>
      <c r="AH127">
        <v>4</v>
      </c>
      <c r="AI127">
        <v>0</v>
      </c>
      <c r="AJ127">
        <v>780</v>
      </c>
      <c r="AK127">
        <v>585</v>
      </c>
      <c r="AL127">
        <v>720</v>
      </c>
      <c r="AM127">
        <v>0</v>
      </c>
      <c r="AN127">
        <v>0</v>
      </c>
      <c r="AO127">
        <v>0</v>
      </c>
      <c r="AR127" t="s">
        <v>169</v>
      </c>
    </row>
    <row r="128" spans="1:44" x14ac:dyDescent="0.35">
      <c r="A128" t="s">
        <v>170</v>
      </c>
      <c r="B128" t="s">
        <v>67</v>
      </c>
      <c r="C128">
        <v>2300</v>
      </c>
      <c r="D128">
        <v>68</v>
      </c>
      <c r="E128">
        <v>68</v>
      </c>
      <c r="F128">
        <v>67</v>
      </c>
      <c r="G128">
        <v>0</v>
      </c>
      <c r="H128">
        <v>0</v>
      </c>
      <c r="I128">
        <v>0</v>
      </c>
      <c r="J128">
        <v>13260</v>
      </c>
      <c r="K128">
        <v>13260</v>
      </c>
      <c r="L128">
        <v>12060</v>
      </c>
      <c r="M128">
        <v>15210</v>
      </c>
      <c r="N128">
        <v>15210</v>
      </c>
      <c r="O128">
        <v>14040</v>
      </c>
      <c r="P128">
        <v>7.3529411764705885E-2</v>
      </c>
      <c r="Q128">
        <v>0.39705882352941174</v>
      </c>
      <c r="R128">
        <v>0.98529411764705888</v>
      </c>
      <c r="S128">
        <v>2836.7647058823532</v>
      </c>
      <c r="T128">
        <v>15318.529411764704</v>
      </c>
      <c r="U128">
        <v>38012.647058823532</v>
      </c>
      <c r="V128">
        <v>0</v>
      </c>
      <c r="W128">
        <v>0</v>
      </c>
      <c r="X128">
        <v>0</v>
      </c>
      <c r="Y128">
        <v>0</v>
      </c>
      <c r="Z128">
        <v>0</v>
      </c>
      <c r="AB128">
        <v>14</v>
      </c>
      <c r="AC128">
        <v>19</v>
      </c>
      <c r="AD128">
        <v>23</v>
      </c>
      <c r="AF128">
        <v>7</v>
      </c>
      <c r="AG128">
        <v>5</v>
      </c>
      <c r="AH128">
        <v>3</v>
      </c>
      <c r="AI128">
        <v>0</v>
      </c>
      <c r="AJ128">
        <v>1365</v>
      </c>
      <c r="AK128">
        <v>975</v>
      </c>
      <c r="AL128">
        <v>540</v>
      </c>
      <c r="AM128">
        <v>0</v>
      </c>
      <c r="AN128">
        <v>0</v>
      </c>
      <c r="AO128">
        <v>0</v>
      </c>
      <c r="AR128" t="s">
        <v>170</v>
      </c>
    </row>
    <row r="129" spans="1:44" x14ac:dyDescent="0.35">
      <c r="A129" t="s">
        <v>171</v>
      </c>
      <c r="B129" t="s">
        <v>64</v>
      </c>
      <c r="C129">
        <v>2170</v>
      </c>
      <c r="D129">
        <v>50</v>
      </c>
      <c r="E129">
        <v>38</v>
      </c>
      <c r="F129">
        <v>48</v>
      </c>
      <c r="G129">
        <v>0</v>
      </c>
      <c r="H129">
        <v>0</v>
      </c>
      <c r="I129">
        <v>0</v>
      </c>
      <c r="J129">
        <v>9750</v>
      </c>
      <c r="K129">
        <v>7410</v>
      </c>
      <c r="L129">
        <v>8640</v>
      </c>
      <c r="M129">
        <v>25350</v>
      </c>
      <c r="N129">
        <v>25350</v>
      </c>
      <c r="O129">
        <v>23400</v>
      </c>
      <c r="P129">
        <v>0.42105263157894735</v>
      </c>
      <c r="Q129">
        <v>0.65789473684210531</v>
      </c>
      <c r="R129">
        <v>0.94736842105263153</v>
      </c>
      <c r="S129">
        <v>10863.157894736842</v>
      </c>
      <c r="T129">
        <v>16973.684210526317</v>
      </c>
      <c r="U129">
        <v>24442.105263157893</v>
      </c>
      <c r="V129">
        <v>37</v>
      </c>
      <c r="W129">
        <v>8</v>
      </c>
      <c r="X129">
        <v>0</v>
      </c>
      <c r="Y129">
        <v>11</v>
      </c>
      <c r="Z129">
        <v>0</v>
      </c>
      <c r="AB129">
        <v>22</v>
      </c>
      <c r="AC129">
        <v>16</v>
      </c>
      <c r="AD129">
        <v>37</v>
      </c>
      <c r="AF129">
        <v>1</v>
      </c>
      <c r="AG129">
        <v>0</v>
      </c>
      <c r="AH129">
        <v>5</v>
      </c>
      <c r="AI129">
        <v>0</v>
      </c>
      <c r="AJ129">
        <v>195</v>
      </c>
      <c r="AK129">
        <v>0</v>
      </c>
      <c r="AL129">
        <v>900</v>
      </c>
      <c r="AM129">
        <v>1560</v>
      </c>
      <c r="AN129">
        <v>0</v>
      </c>
      <c r="AO129">
        <v>1980</v>
      </c>
      <c r="AR129" t="s">
        <v>171</v>
      </c>
    </row>
    <row r="130" spans="1:44" x14ac:dyDescent="0.35">
      <c r="A130" t="s">
        <v>172</v>
      </c>
      <c r="B130" t="s">
        <v>67</v>
      </c>
      <c r="C130">
        <v>2308</v>
      </c>
      <c r="D130">
        <v>26</v>
      </c>
      <c r="E130">
        <v>19</v>
      </c>
      <c r="F130">
        <v>35</v>
      </c>
      <c r="G130">
        <v>0</v>
      </c>
      <c r="H130">
        <v>0</v>
      </c>
      <c r="I130">
        <v>0</v>
      </c>
      <c r="J130">
        <v>5070</v>
      </c>
      <c r="K130">
        <v>3705</v>
      </c>
      <c r="L130">
        <v>6300</v>
      </c>
      <c r="M130">
        <v>23400</v>
      </c>
      <c r="N130">
        <v>23400</v>
      </c>
      <c r="O130">
        <v>21600</v>
      </c>
      <c r="P130">
        <v>0.10526315789473684</v>
      </c>
      <c r="Q130">
        <v>0.57894736842105265</v>
      </c>
      <c r="R130">
        <v>0.84210526315789469</v>
      </c>
      <c r="S130">
        <v>1586.8421052631579</v>
      </c>
      <c r="T130">
        <v>8727.6315789473683</v>
      </c>
      <c r="U130">
        <v>12694.736842105263</v>
      </c>
      <c r="V130">
        <v>0</v>
      </c>
      <c r="W130">
        <v>1</v>
      </c>
      <c r="X130">
        <v>0</v>
      </c>
      <c r="Y130">
        <v>0</v>
      </c>
      <c r="Z130">
        <v>0</v>
      </c>
      <c r="AB130">
        <v>10</v>
      </c>
      <c r="AC130">
        <v>9</v>
      </c>
      <c r="AD130">
        <v>15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195</v>
      </c>
      <c r="AN130">
        <v>0</v>
      </c>
      <c r="AO130">
        <v>0</v>
      </c>
      <c r="AR130" t="s">
        <v>172</v>
      </c>
    </row>
    <row r="131" spans="1:44" x14ac:dyDescent="0.35">
      <c r="A131" t="s">
        <v>173</v>
      </c>
      <c r="B131" t="s">
        <v>64</v>
      </c>
      <c r="C131">
        <v>2309</v>
      </c>
      <c r="D131">
        <v>28</v>
      </c>
      <c r="E131">
        <v>25</v>
      </c>
      <c r="F131">
        <v>37</v>
      </c>
      <c r="G131">
        <v>0</v>
      </c>
      <c r="H131">
        <v>0</v>
      </c>
      <c r="I131">
        <v>0</v>
      </c>
      <c r="J131">
        <v>5460</v>
      </c>
      <c r="K131">
        <v>4875</v>
      </c>
      <c r="L131">
        <v>6660</v>
      </c>
      <c r="M131">
        <v>10140</v>
      </c>
      <c r="N131">
        <v>10140</v>
      </c>
      <c r="O131">
        <v>9360</v>
      </c>
      <c r="P131">
        <v>3.8461538461538464E-2</v>
      </c>
      <c r="Q131">
        <v>0.53846153846153844</v>
      </c>
      <c r="R131">
        <v>0.88461538461538458</v>
      </c>
      <c r="S131">
        <v>653.65384615384619</v>
      </c>
      <c r="T131">
        <v>9151.1538461538457</v>
      </c>
      <c r="U131">
        <v>15034.038461538461</v>
      </c>
      <c r="V131">
        <v>2</v>
      </c>
      <c r="W131">
        <v>0</v>
      </c>
      <c r="X131">
        <v>0</v>
      </c>
      <c r="Y131">
        <v>0</v>
      </c>
      <c r="Z131">
        <v>0</v>
      </c>
      <c r="AB131">
        <v>12</v>
      </c>
      <c r="AC131">
        <v>12</v>
      </c>
      <c r="AD131">
        <v>25</v>
      </c>
      <c r="AF131">
        <v>2</v>
      </c>
      <c r="AG131">
        <v>2</v>
      </c>
      <c r="AH131">
        <v>3</v>
      </c>
      <c r="AI131">
        <v>0</v>
      </c>
      <c r="AJ131">
        <v>390</v>
      </c>
      <c r="AK131">
        <v>390</v>
      </c>
      <c r="AL131">
        <v>540</v>
      </c>
      <c r="AM131">
        <v>0</v>
      </c>
      <c r="AN131">
        <v>0</v>
      </c>
      <c r="AO131">
        <v>0</v>
      </c>
      <c r="AR131" t="s">
        <v>173</v>
      </c>
    </row>
    <row r="132" spans="1:44" x14ac:dyDescent="0.35">
      <c r="A132" t="s">
        <v>174</v>
      </c>
      <c r="B132" t="s">
        <v>89</v>
      </c>
      <c r="C132">
        <v>2315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10140</v>
      </c>
      <c r="N132">
        <v>10140</v>
      </c>
      <c r="O132">
        <v>9360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B132">
        <v>0</v>
      </c>
      <c r="AC132">
        <v>0</v>
      </c>
      <c r="AD132">
        <v>0</v>
      </c>
      <c r="AF132">
        <v>0</v>
      </c>
      <c r="AG132">
        <v>0</v>
      </c>
      <c r="AH132">
        <v>0</v>
      </c>
      <c r="AI132" t="e">
        <v>#REF!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R132" t="s">
        <v>174</v>
      </c>
    </row>
    <row r="133" spans="1:44" x14ac:dyDescent="0.35">
      <c r="A133" t="s">
        <v>175</v>
      </c>
      <c r="B133" t="s">
        <v>67</v>
      </c>
      <c r="C133">
        <v>2317</v>
      </c>
      <c r="D133">
        <v>66</v>
      </c>
      <c r="E133">
        <v>65</v>
      </c>
      <c r="F133">
        <v>60</v>
      </c>
      <c r="G133">
        <v>0</v>
      </c>
      <c r="H133">
        <v>0</v>
      </c>
      <c r="I133">
        <v>0</v>
      </c>
      <c r="J133">
        <v>12870</v>
      </c>
      <c r="K133">
        <v>12675</v>
      </c>
      <c r="L133">
        <v>10800</v>
      </c>
      <c r="M133">
        <v>20280</v>
      </c>
      <c r="N133">
        <v>20280</v>
      </c>
      <c r="O133">
        <v>18720</v>
      </c>
      <c r="P133">
        <v>0.16923076923076924</v>
      </c>
      <c r="Q133">
        <v>0.35384615384615387</v>
      </c>
      <c r="R133">
        <v>0.75384615384615383</v>
      </c>
      <c r="S133">
        <v>6150.6923076923076</v>
      </c>
      <c r="T133">
        <v>12860.538461538463</v>
      </c>
      <c r="U133">
        <v>27398.538461538461</v>
      </c>
      <c r="V133">
        <v>9</v>
      </c>
      <c r="W133">
        <v>0</v>
      </c>
      <c r="X133">
        <v>0</v>
      </c>
      <c r="Y133">
        <v>0</v>
      </c>
      <c r="Z133">
        <v>0</v>
      </c>
      <c r="AB133">
        <v>21</v>
      </c>
      <c r="AC133">
        <v>17</v>
      </c>
      <c r="AD133">
        <v>23</v>
      </c>
      <c r="AF133">
        <v>24</v>
      </c>
      <c r="AG133">
        <v>24</v>
      </c>
      <c r="AH133">
        <v>14</v>
      </c>
      <c r="AI133">
        <v>0</v>
      </c>
      <c r="AJ133">
        <v>4680</v>
      </c>
      <c r="AK133">
        <v>4680</v>
      </c>
      <c r="AL133">
        <v>2520</v>
      </c>
      <c r="AM133">
        <v>0</v>
      </c>
      <c r="AN133">
        <v>0</v>
      </c>
      <c r="AO133">
        <v>0</v>
      </c>
      <c r="AR133" t="s">
        <v>175</v>
      </c>
    </row>
    <row r="134" spans="1:44" x14ac:dyDescent="0.35">
      <c r="A134" t="s">
        <v>176</v>
      </c>
      <c r="B134" t="s">
        <v>67</v>
      </c>
      <c r="C134">
        <v>2321</v>
      </c>
      <c r="D134">
        <v>20</v>
      </c>
      <c r="E134">
        <v>16</v>
      </c>
      <c r="F134">
        <v>0</v>
      </c>
      <c r="G134">
        <v>0</v>
      </c>
      <c r="H134">
        <v>0</v>
      </c>
      <c r="I134">
        <v>0</v>
      </c>
      <c r="J134">
        <v>3900</v>
      </c>
      <c r="K134">
        <v>3120</v>
      </c>
      <c r="L134">
        <v>0</v>
      </c>
      <c r="M134">
        <v>10140</v>
      </c>
      <c r="N134">
        <v>10140</v>
      </c>
      <c r="O134">
        <v>9360</v>
      </c>
      <c r="P134">
        <v>0.58823529411764708</v>
      </c>
      <c r="Q134">
        <v>0.94117647058823528</v>
      </c>
      <c r="R134">
        <v>0.94117647058823528</v>
      </c>
      <c r="S134">
        <v>4129.4117647058829</v>
      </c>
      <c r="T134">
        <v>6607.0588235294117</v>
      </c>
      <c r="U134">
        <v>6607.0588235294117</v>
      </c>
      <c r="V134">
        <v>0</v>
      </c>
      <c r="W134">
        <v>0</v>
      </c>
      <c r="X134">
        <v>0</v>
      </c>
      <c r="Y134">
        <v>0</v>
      </c>
      <c r="Z134">
        <v>0</v>
      </c>
      <c r="AB134">
        <v>8</v>
      </c>
      <c r="AC134">
        <v>7</v>
      </c>
      <c r="AD134">
        <v>0</v>
      </c>
      <c r="AF134">
        <v>4</v>
      </c>
      <c r="AG134">
        <v>3</v>
      </c>
      <c r="AH134">
        <v>0</v>
      </c>
      <c r="AI134">
        <v>0</v>
      </c>
      <c r="AJ134">
        <v>780</v>
      </c>
      <c r="AK134">
        <v>585</v>
      </c>
      <c r="AL134">
        <v>0</v>
      </c>
      <c r="AM134">
        <v>0</v>
      </c>
      <c r="AN134">
        <v>0</v>
      </c>
      <c r="AO134">
        <v>0</v>
      </c>
      <c r="AR134" t="s">
        <v>176</v>
      </c>
    </row>
    <row r="135" spans="1:44" x14ac:dyDescent="0.35">
      <c r="A135" t="s">
        <v>177</v>
      </c>
      <c r="B135" t="s">
        <v>67</v>
      </c>
      <c r="C135">
        <v>2402</v>
      </c>
      <c r="D135">
        <v>52</v>
      </c>
      <c r="E135">
        <v>52</v>
      </c>
      <c r="F135">
        <v>49</v>
      </c>
      <c r="G135">
        <v>0</v>
      </c>
      <c r="H135">
        <v>0</v>
      </c>
      <c r="I135">
        <v>0</v>
      </c>
      <c r="J135">
        <v>10140</v>
      </c>
      <c r="K135">
        <v>10140</v>
      </c>
      <c r="L135">
        <v>8820</v>
      </c>
      <c r="M135">
        <v>10140</v>
      </c>
      <c r="N135">
        <v>10140</v>
      </c>
      <c r="O135">
        <v>9360</v>
      </c>
      <c r="P135">
        <v>1.9230769230769232E-2</v>
      </c>
      <c r="Q135">
        <v>1.9230769230769232E-2</v>
      </c>
      <c r="R135">
        <v>5.7692307692307696E-2</v>
      </c>
      <c r="S135">
        <v>559.61538461538464</v>
      </c>
      <c r="T135">
        <v>559.61538461538464</v>
      </c>
      <c r="U135">
        <v>1678.846153846154</v>
      </c>
      <c r="V135">
        <v>0</v>
      </c>
      <c r="W135">
        <v>0</v>
      </c>
      <c r="X135">
        <v>0</v>
      </c>
      <c r="Y135">
        <v>0</v>
      </c>
      <c r="Z135">
        <v>0</v>
      </c>
      <c r="AB135">
        <v>6</v>
      </c>
      <c r="AC135">
        <v>4</v>
      </c>
      <c r="AD135">
        <v>7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R135" t="s">
        <v>177</v>
      </c>
    </row>
    <row r="136" spans="1:44" x14ac:dyDescent="0.35">
      <c r="A136" t="s">
        <v>178</v>
      </c>
      <c r="B136" t="s">
        <v>67</v>
      </c>
      <c r="C136">
        <v>2429</v>
      </c>
      <c r="D136">
        <v>32</v>
      </c>
      <c r="E136">
        <v>28</v>
      </c>
      <c r="F136">
        <v>36</v>
      </c>
      <c r="G136">
        <v>0</v>
      </c>
      <c r="H136">
        <v>0</v>
      </c>
      <c r="I136">
        <v>0</v>
      </c>
      <c r="J136">
        <v>6240</v>
      </c>
      <c r="K136">
        <v>5460</v>
      </c>
      <c r="L136">
        <v>6480</v>
      </c>
      <c r="M136">
        <v>20280</v>
      </c>
      <c r="N136">
        <v>20280</v>
      </c>
      <c r="O136">
        <v>18720</v>
      </c>
      <c r="P136">
        <v>0</v>
      </c>
      <c r="Q136">
        <v>0</v>
      </c>
      <c r="R136">
        <v>3.5714285714285712E-2</v>
      </c>
      <c r="S136">
        <v>0</v>
      </c>
      <c r="T136">
        <v>0</v>
      </c>
      <c r="U136">
        <v>649.28571428571422</v>
      </c>
      <c r="V136">
        <v>5</v>
      </c>
      <c r="W136">
        <v>0</v>
      </c>
      <c r="X136">
        <v>0</v>
      </c>
      <c r="Y136">
        <v>0</v>
      </c>
      <c r="Z136">
        <v>0</v>
      </c>
      <c r="AB136">
        <v>4</v>
      </c>
      <c r="AC136">
        <v>4</v>
      </c>
      <c r="AD136">
        <v>14</v>
      </c>
      <c r="AF136">
        <v>7</v>
      </c>
      <c r="AG136">
        <v>7</v>
      </c>
      <c r="AH136">
        <v>13</v>
      </c>
      <c r="AI136">
        <v>0</v>
      </c>
      <c r="AJ136">
        <v>1365</v>
      </c>
      <c r="AK136">
        <v>1365</v>
      </c>
      <c r="AL136">
        <v>2340</v>
      </c>
      <c r="AM136">
        <v>0</v>
      </c>
      <c r="AN136">
        <v>0</v>
      </c>
      <c r="AO136">
        <v>0</v>
      </c>
      <c r="AR136" t="s">
        <v>178</v>
      </c>
    </row>
    <row r="137" spans="1:44" x14ac:dyDescent="0.35">
      <c r="A137" t="s">
        <v>179</v>
      </c>
      <c r="B137" t="s">
        <v>64</v>
      </c>
      <c r="C137">
        <v>2434</v>
      </c>
      <c r="D137">
        <v>54</v>
      </c>
      <c r="E137">
        <v>37</v>
      </c>
      <c r="F137">
        <v>54</v>
      </c>
      <c r="G137">
        <v>0</v>
      </c>
      <c r="H137">
        <v>0</v>
      </c>
      <c r="I137">
        <v>0</v>
      </c>
      <c r="J137">
        <v>10530</v>
      </c>
      <c r="K137">
        <v>7215</v>
      </c>
      <c r="L137">
        <v>9720</v>
      </c>
      <c r="M137">
        <v>27300</v>
      </c>
      <c r="N137">
        <v>27300</v>
      </c>
      <c r="O137">
        <v>25200</v>
      </c>
      <c r="P137">
        <v>0.22727272727272727</v>
      </c>
      <c r="Q137">
        <v>0.47727272727272729</v>
      </c>
      <c r="R137">
        <v>0.93181818181818177</v>
      </c>
      <c r="S137">
        <v>6242.045454545454</v>
      </c>
      <c r="T137">
        <v>13108.295454545456</v>
      </c>
      <c r="U137">
        <v>25592.386363636364</v>
      </c>
      <c r="V137">
        <v>0</v>
      </c>
      <c r="W137">
        <v>0</v>
      </c>
      <c r="X137">
        <v>0</v>
      </c>
      <c r="Y137">
        <v>0</v>
      </c>
      <c r="Z137">
        <v>0</v>
      </c>
      <c r="AB137">
        <v>40</v>
      </c>
      <c r="AC137">
        <v>43</v>
      </c>
      <c r="AD137">
        <v>0</v>
      </c>
      <c r="AF137">
        <v>17</v>
      </c>
      <c r="AG137">
        <v>14</v>
      </c>
      <c r="AH137">
        <v>16</v>
      </c>
      <c r="AI137">
        <v>0</v>
      </c>
      <c r="AJ137">
        <v>3315</v>
      </c>
      <c r="AK137">
        <v>2730</v>
      </c>
      <c r="AL137">
        <v>2880</v>
      </c>
      <c r="AM137">
        <v>0</v>
      </c>
      <c r="AN137">
        <v>0</v>
      </c>
      <c r="AO137">
        <v>0</v>
      </c>
      <c r="AR137" t="s">
        <v>179</v>
      </c>
    </row>
    <row r="138" spans="1:44" x14ac:dyDescent="0.35">
      <c r="A138" t="s">
        <v>180</v>
      </c>
      <c r="B138" t="s">
        <v>67</v>
      </c>
      <c r="C138">
        <v>2435</v>
      </c>
      <c r="D138">
        <v>26</v>
      </c>
      <c r="E138">
        <v>26</v>
      </c>
      <c r="F138">
        <v>25</v>
      </c>
      <c r="G138">
        <v>0</v>
      </c>
      <c r="H138">
        <v>0</v>
      </c>
      <c r="I138">
        <v>0</v>
      </c>
      <c r="J138">
        <v>5070</v>
      </c>
      <c r="K138">
        <v>5070</v>
      </c>
      <c r="L138">
        <v>4500</v>
      </c>
      <c r="M138">
        <v>23400</v>
      </c>
      <c r="N138">
        <v>23400</v>
      </c>
      <c r="O138">
        <v>21600</v>
      </c>
      <c r="P138">
        <v>0.34615384615384615</v>
      </c>
      <c r="Q138">
        <v>0.92307692307692313</v>
      </c>
      <c r="R138">
        <v>0.96153846153846156</v>
      </c>
      <c r="S138">
        <v>5067.6923076923076</v>
      </c>
      <c r="T138">
        <v>13513.846153846154</v>
      </c>
      <c r="U138">
        <v>14076.923076923078</v>
      </c>
      <c r="V138">
        <v>13</v>
      </c>
      <c r="W138">
        <v>0</v>
      </c>
      <c r="X138">
        <v>0</v>
      </c>
      <c r="Y138">
        <v>0</v>
      </c>
      <c r="Z138">
        <v>0</v>
      </c>
      <c r="AB138">
        <v>8</v>
      </c>
      <c r="AC138">
        <v>8</v>
      </c>
      <c r="AD138">
        <v>25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R138" t="s">
        <v>180</v>
      </c>
    </row>
    <row r="139" spans="1:44" x14ac:dyDescent="0.35">
      <c r="A139" t="s">
        <v>181</v>
      </c>
      <c r="B139" t="s">
        <v>67</v>
      </c>
      <c r="C139">
        <v>2441</v>
      </c>
      <c r="D139">
        <v>27</v>
      </c>
      <c r="E139">
        <v>24</v>
      </c>
      <c r="F139">
        <v>18</v>
      </c>
      <c r="G139">
        <v>0</v>
      </c>
      <c r="H139">
        <v>0</v>
      </c>
      <c r="I139">
        <v>0</v>
      </c>
      <c r="J139">
        <v>5265</v>
      </c>
      <c r="K139">
        <v>4680</v>
      </c>
      <c r="L139">
        <v>3240</v>
      </c>
      <c r="M139">
        <v>17940</v>
      </c>
      <c r="N139">
        <v>17940</v>
      </c>
      <c r="O139">
        <v>16560</v>
      </c>
      <c r="P139">
        <v>0.375</v>
      </c>
      <c r="Q139">
        <v>0.83333333333333337</v>
      </c>
      <c r="R139">
        <v>0.83333333333333337</v>
      </c>
      <c r="S139">
        <v>4944.375</v>
      </c>
      <c r="T139">
        <v>10987.5</v>
      </c>
      <c r="U139">
        <v>10987.5</v>
      </c>
      <c r="V139">
        <v>0</v>
      </c>
      <c r="W139">
        <v>0</v>
      </c>
      <c r="X139">
        <v>0</v>
      </c>
      <c r="Y139">
        <v>0</v>
      </c>
      <c r="Z139">
        <v>0</v>
      </c>
      <c r="AB139">
        <v>7</v>
      </c>
      <c r="AC139">
        <v>6</v>
      </c>
      <c r="AD139">
        <v>18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R139" t="s">
        <v>181</v>
      </c>
    </row>
    <row r="140" spans="1:44" x14ac:dyDescent="0.35">
      <c r="A140" t="s">
        <v>182</v>
      </c>
      <c r="B140" t="s">
        <v>64</v>
      </c>
      <c r="C140">
        <v>2443</v>
      </c>
      <c r="D140">
        <v>48</v>
      </c>
      <c r="E140">
        <v>46</v>
      </c>
      <c r="F140">
        <v>40</v>
      </c>
      <c r="G140">
        <v>0</v>
      </c>
      <c r="H140">
        <v>0</v>
      </c>
      <c r="I140">
        <v>0</v>
      </c>
      <c r="J140">
        <v>9360</v>
      </c>
      <c r="K140">
        <v>8970</v>
      </c>
      <c r="L140">
        <v>7200</v>
      </c>
      <c r="M140">
        <v>25350</v>
      </c>
      <c r="N140">
        <v>25350</v>
      </c>
      <c r="O140">
        <v>23400</v>
      </c>
      <c r="P140">
        <v>4.3478260869565216E-2</v>
      </c>
      <c r="Q140">
        <v>0.82608695652173914</v>
      </c>
      <c r="R140">
        <v>0.89130434782608692</v>
      </c>
      <c r="S140">
        <v>1110</v>
      </c>
      <c r="T140">
        <v>21090</v>
      </c>
      <c r="U140">
        <v>22755</v>
      </c>
      <c r="V140">
        <v>19</v>
      </c>
      <c r="W140">
        <v>0</v>
      </c>
      <c r="X140">
        <v>0</v>
      </c>
      <c r="Y140">
        <v>0</v>
      </c>
      <c r="Z140">
        <v>0</v>
      </c>
      <c r="AB140">
        <v>12</v>
      </c>
      <c r="AC140">
        <v>12</v>
      </c>
      <c r="AD140">
        <v>19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R140" t="s">
        <v>182</v>
      </c>
    </row>
    <row r="141" spans="1:44" x14ac:dyDescent="0.35">
      <c r="A141" t="s">
        <v>183</v>
      </c>
      <c r="B141" t="s">
        <v>64</v>
      </c>
      <c r="C141">
        <v>2447</v>
      </c>
      <c r="D141">
        <v>41</v>
      </c>
      <c r="E141">
        <v>41</v>
      </c>
      <c r="F141">
        <v>49</v>
      </c>
      <c r="G141">
        <v>0</v>
      </c>
      <c r="H141">
        <v>0</v>
      </c>
      <c r="I141">
        <v>0</v>
      </c>
      <c r="J141">
        <v>7995</v>
      </c>
      <c r="K141">
        <v>7995</v>
      </c>
      <c r="L141">
        <v>8820</v>
      </c>
      <c r="M141">
        <v>15210</v>
      </c>
      <c r="N141">
        <v>15210</v>
      </c>
      <c r="O141">
        <v>14040</v>
      </c>
      <c r="P141">
        <v>0.51219512195121952</v>
      </c>
      <c r="Q141">
        <v>0.65853658536585369</v>
      </c>
      <c r="R141">
        <v>0.78048780487804881</v>
      </c>
      <c r="S141">
        <v>12707.560975609756</v>
      </c>
      <c r="T141">
        <v>16338.292682926831</v>
      </c>
      <c r="U141">
        <v>19363.90243902439</v>
      </c>
      <c r="V141">
        <v>26</v>
      </c>
      <c r="W141">
        <v>0</v>
      </c>
      <c r="X141">
        <v>0</v>
      </c>
      <c r="Y141">
        <v>0</v>
      </c>
      <c r="Z141">
        <v>0</v>
      </c>
      <c r="AB141">
        <v>18</v>
      </c>
      <c r="AC141">
        <v>15</v>
      </c>
      <c r="AD141">
        <v>26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R141" t="s">
        <v>183</v>
      </c>
    </row>
    <row r="142" spans="1:44" x14ac:dyDescent="0.35">
      <c r="A142" t="s">
        <v>185</v>
      </c>
      <c r="B142" t="s">
        <v>328</v>
      </c>
      <c r="C142">
        <v>2448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10140</v>
      </c>
      <c r="N142">
        <v>10140</v>
      </c>
      <c r="O142">
        <v>9360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B142">
        <v>0</v>
      </c>
      <c r="AC142">
        <v>0</v>
      </c>
      <c r="AD142">
        <v>0</v>
      </c>
      <c r="AF142">
        <v>0</v>
      </c>
      <c r="AG142">
        <v>0</v>
      </c>
      <c r="AH142">
        <v>0</v>
      </c>
      <c r="AI142" t="e">
        <v>#REF!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R142" t="s">
        <v>185</v>
      </c>
    </row>
    <row r="143" spans="1:44" x14ac:dyDescent="0.35">
      <c r="A143" t="s">
        <v>186</v>
      </c>
      <c r="B143" t="s">
        <v>64</v>
      </c>
      <c r="C143">
        <v>2449</v>
      </c>
      <c r="D143">
        <v>49</v>
      </c>
      <c r="E143">
        <v>46</v>
      </c>
      <c r="F143">
        <v>32</v>
      </c>
      <c r="G143">
        <v>0</v>
      </c>
      <c r="H143">
        <v>0</v>
      </c>
      <c r="I143">
        <v>0</v>
      </c>
      <c r="J143">
        <v>9555</v>
      </c>
      <c r="K143">
        <v>8970</v>
      </c>
      <c r="L143">
        <v>5760</v>
      </c>
      <c r="M143">
        <v>20280</v>
      </c>
      <c r="N143">
        <v>20280</v>
      </c>
      <c r="O143">
        <v>18720</v>
      </c>
      <c r="P143">
        <v>0.63043478260869568</v>
      </c>
      <c r="Q143">
        <v>0.78260869565217395</v>
      </c>
      <c r="R143">
        <v>0.84782608695652173</v>
      </c>
      <c r="S143">
        <v>15310.108695652174</v>
      </c>
      <c r="T143">
        <v>19005.652173913044</v>
      </c>
      <c r="U143">
        <v>20589.456521739132</v>
      </c>
      <c r="V143">
        <v>14</v>
      </c>
      <c r="W143">
        <v>0</v>
      </c>
      <c r="X143">
        <v>0</v>
      </c>
      <c r="Y143">
        <v>0</v>
      </c>
      <c r="Z143">
        <v>0</v>
      </c>
      <c r="AB143">
        <v>17</v>
      </c>
      <c r="AC143">
        <v>0</v>
      </c>
      <c r="AD143">
        <v>14</v>
      </c>
      <c r="AF143">
        <v>3</v>
      </c>
      <c r="AG143">
        <v>3</v>
      </c>
      <c r="AH143">
        <v>0</v>
      </c>
      <c r="AI143">
        <v>0</v>
      </c>
      <c r="AJ143">
        <v>585</v>
      </c>
      <c r="AK143">
        <v>585</v>
      </c>
      <c r="AL143">
        <v>0</v>
      </c>
      <c r="AM143">
        <v>0</v>
      </c>
      <c r="AN143">
        <v>0</v>
      </c>
      <c r="AO143">
        <v>0</v>
      </c>
      <c r="AR143" t="s">
        <v>186</v>
      </c>
    </row>
    <row r="144" spans="1:44" x14ac:dyDescent="0.35">
      <c r="A144" t="s">
        <v>187</v>
      </c>
      <c r="B144" t="s">
        <v>64</v>
      </c>
      <c r="C144">
        <v>2450</v>
      </c>
      <c r="D144">
        <v>33</v>
      </c>
      <c r="E144">
        <v>30</v>
      </c>
      <c r="F144">
        <v>34</v>
      </c>
      <c r="G144">
        <v>0</v>
      </c>
      <c r="H144">
        <v>0</v>
      </c>
      <c r="I144">
        <v>0</v>
      </c>
      <c r="J144">
        <v>6435</v>
      </c>
      <c r="K144">
        <v>5850</v>
      </c>
      <c r="L144">
        <v>6120</v>
      </c>
      <c r="M144">
        <v>10140</v>
      </c>
      <c r="N144">
        <v>10140</v>
      </c>
      <c r="O144">
        <v>9360</v>
      </c>
      <c r="P144">
        <v>6.4516129032258063E-2</v>
      </c>
      <c r="Q144">
        <v>9.6774193548387094E-2</v>
      </c>
      <c r="R144">
        <v>0.19354838709677419</v>
      </c>
      <c r="S144">
        <v>1187.4193548387098</v>
      </c>
      <c r="T144">
        <v>1781.1290322580644</v>
      </c>
      <c r="U144">
        <v>3562.2580645161288</v>
      </c>
      <c r="V144">
        <v>4</v>
      </c>
      <c r="W144">
        <v>0</v>
      </c>
      <c r="X144">
        <v>0</v>
      </c>
      <c r="Y144">
        <v>0</v>
      </c>
      <c r="Z144">
        <v>0</v>
      </c>
      <c r="AB144">
        <v>3</v>
      </c>
      <c r="AC144">
        <v>2</v>
      </c>
      <c r="AD144">
        <v>6</v>
      </c>
      <c r="AF144">
        <v>16</v>
      </c>
      <c r="AG144">
        <v>14</v>
      </c>
      <c r="AH144">
        <v>10</v>
      </c>
      <c r="AI144">
        <v>0</v>
      </c>
      <c r="AJ144">
        <v>3120</v>
      </c>
      <c r="AK144">
        <v>2730</v>
      </c>
      <c r="AL144">
        <v>1800</v>
      </c>
      <c r="AM144">
        <v>0</v>
      </c>
      <c r="AN144">
        <v>0</v>
      </c>
      <c r="AO144">
        <v>0</v>
      </c>
      <c r="AR144" t="s">
        <v>187</v>
      </c>
    </row>
    <row r="145" spans="1:44" x14ac:dyDescent="0.35">
      <c r="A145" t="s">
        <v>188</v>
      </c>
      <c r="B145" t="s">
        <v>64</v>
      </c>
      <c r="C145">
        <v>2453</v>
      </c>
      <c r="D145">
        <v>30</v>
      </c>
      <c r="E145">
        <v>30</v>
      </c>
      <c r="F145">
        <v>33</v>
      </c>
      <c r="G145">
        <v>0</v>
      </c>
      <c r="H145">
        <v>0</v>
      </c>
      <c r="I145">
        <v>0</v>
      </c>
      <c r="J145">
        <v>5850</v>
      </c>
      <c r="K145">
        <v>5850</v>
      </c>
      <c r="L145">
        <v>5940</v>
      </c>
      <c r="M145">
        <v>15210</v>
      </c>
      <c r="N145">
        <v>15210</v>
      </c>
      <c r="O145">
        <v>14040</v>
      </c>
      <c r="P145">
        <v>0.13333333333333333</v>
      </c>
      <c r="Q145">
        <v>0.2</v>
      </c>
      <c r="R145">
        <v>1</v>
      </c>
      <c r="S145">
        <v>2352</v>
      </c>
      <c r="T145">
        <v>3528</v>
      </c>
      <c r="U145">
        <v>17640</v>
      </c>
      <c r="V145">
        <v>0</v>
      </c>
      <c r="W145">
        <v>0</v>
      </c>
      <c r="X145">
        <v>0</v>
      </c>
      <c r="Y145">
        <v>0</v>
      </c>
      <c r="Z145">
        <v>0</v>
      </c>
      <c r="AB145">
        <v>5</v>
      </c>
      <c r="AC145">
        <v>4</v>
      </c>
      <c r="AD145">
        <v>7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R145" t="s">
        <v>188</v>
      </c>
    </row>
    <row r="146" spans="1:44" x14ac:dyDescent="0.35">
      <c r="A146" t="s">
        <v>189</v>
      </c>
      <c r="B146" t="s">
        <v>67</v>
      </c>
      <c r="C146">
        <v>2454</v>
      </c>
      <c r="D146">
        <v>19</v>
      </c>
      <c r="E146">
        <v>20</v>
      </c>
      <c r="F146">
        <v>23</v>
      </c>
      <c r="G146">
        <v>0</v>
      </c>
      <c r="H146">
        <v>0</v>
      </c>
      <c r="I146">
        <v>0</v>
      </c>
      <c r="J146">
        <v>3705</v>
      </c>
      <c r="K146">
        <v>3900</v>
      </c>
      <c r="L146">
        <v>4140</v>
      </c>
      <c r="M146">
        <v>10140</v>
      </c>
      <c r="N146">
        <v>10140</v>
      </c>
      <c r="O146">
        <v>9360</v>
      </c>
      <c r="P146">
        <v>0.8</v>
      </c>
      <c r="Q146">
        <v>0.8</v>
      </c>
      <c r="R146">
        <v>0.95</v>
      </c>
      <c r="S146">
        <v>9396</v>
      </c>
      <c r="T146">
        <v>9396</v>
      </c>
      <c r="U146">
        <v>11157.75</v>
      </c>
      <c r="V146">
        <v>14</v>
      </c>
      <c r="W146">
        <v>0</v>
      </c>
      <c r="X146">
        <v>0</v>
      </c>
      <c r="Y146">
        <v>0</v>
      </c>
      <c r="Z146">
        <v>0</v>
      </c>
      <c r="AB146">
        <v>5</v>
      </c>
      <c r="AC146">
        <v>5</v>
      </c>
      <c r="AD146">
        <v>14</v>
      </c>
      <c r="AF146">
        <v>0</v>
      </c>
      <c r="AG146">
        <v>0</v>
      </c>
      <c r="AH146">
        <v>1</v>
      </c>
      <c r="AI146">
        <v>0</v>
      </c>
      <c r="AJ146">
        <v>0</v>
      </c>
      <c r="AK146">
        <v>0</v>
      </c>
      <c r="AL146">
        <v>180</v>
      </c>
      <c r="AM146">
        <v>0</v>
      </c>
      <c r="AN146">
        <v>0</v>
      </c>
      <c r="AO146">
        <v>0</v>
      </c>
      <c r="AR146" t="s">
        <v>189</v>
      </c>
    </row>
    <row r="147" spans="1:44" x14ac:dyDescent="0.35">
      <c r="A147" t="s">
        <v>190</v>
      </c>
      <c r="B147" t="s">
        <v>64</v>
      </c>
      <c r="C147">
        <v>2455</v>
      </c>
      <c r="D147">
        <v>39</v>
      </c>
      <c r="E147">
        <v>38</v>
      </c>
      <c r="F147">
        <v>30</v>
      </c>
      <c r="G147">
        <v>0</v>
      </c>
      <c r="H147">
        <v>0</v>
      </c>
      <c r="I147">
        <v>0</v>
      </c>
      <c r="J147">
        <v>7605</v>
      </c>
      <c r="K147">
        <v>7410</v>
      </c>
      <c r="L147">
        <v>5400</v>
      </c>
      <c r="M147">
        <v>15210</v>
      </c>
      <c r="N147">
        <v>15210</v>
      </c>
      <c r="O147">
        <v>14040</v>
      </c>
      <c r="P147">
        <v>0.23684210526315788</v>
      </c>
      <c r="Q147">
        <v>0.36842105263157893</v>
      </c>
      <c r="R147">
        <v>0.76315789473684215</v>
      </c>
      <c r="S147">
        <v>4835.1315789473683</v>
      </c>
      <c r="T147">
        <v>7521.3157894736842</v>
      </c>
      <c r="U147">
        <v>15579.868421052632</v>
      </c>
      <c r="V147">
        <v>1</v>
      </c>
      <c r="W147">
        <v>0</v>
      </c>
      <c r="X147">
        <v>0</v>
      </c>
      <c r="Y147">
        <v>0</v>
      </c>
      <c r="Z147">
        <v>0</v>
      </c>
      <c r="AB147">
        <v>15</v>
      </c>
      <c r="AC147">
        <v>14</v>
      </c>
      <c r="AD147">
        <v>13</v>
      </c>
      <c r="AF147">
        <v>7</v>
      </c>
      <c r="AG147">
        <v>6</v>
      </c>
      <c r="AH147">
        <v>6</v>
      </c>
      <c r="AI147">
        <v>0</v>
      </c>
      <c r="AJ147">
        <v>1365</v>
      </c>
      <c r="AK147">
        <v>1170</v>
      </c>
      <c r="AL147">
        <v>1080</v>
      </c>
      <c r="AM147">
        <v>0</v>
      </c>
      <c r="AN147">
        <v>0</v>
      </c>
      <c r="AO147">
        <v>0</v>
      </c>
      <c r="AR147" t="s">
        <v>190</v>
      </c>
    </row>
    <row r="148" spans="1:44" x14ac:dyDescent="0.35">
      <c r="A148" t="s">
        <v>191</v>
      </c>
      <c r="B148" t="s">
        <v>67</v>
      </c>
      <c r="C148">
        <v>2457</v>
      </c>
      <c r="D148">
        <v>64</v>
      </c>
      <c r="E148">
        <v>63</v>
      </c>
      <c r="F148">
        <v>56</v>
      </c>
      <c r="G148">
        <v>0</v>
      </c>
      <c r="H148">
        <v>0</v>
      </c>
      <c r="I148">
        <v>0</v>
      </c>
      <c r="J148">
        <v>12480</v>
      </c>
      <c r="K148">
        <v>12285</v>
      </c>
      <c r="L148">
        <v>10080</v>
      </c>
      <c r="M148">
        <v>15210</v>
      </c>
      <c r="N148">
        <v>15210</v>
      </c>
      <c r="O148">
        <v>14040</v>
      </c>
      <c r="P148">
        <v>0.20634920634920634</v>
      </c>
      <c r="Q148">
        <v>0.68253968253968256</v>
      </c>
      <c r="R148">
        <v>0.88888888888888884</v>
      </c>
      <c r="S148">
        <v>7190.2380952380945</v>
      </c>
      <c r="T148">
        <v>23783.09523809524</v>
      </c>
      <c r="U148">
        <v>30973.333333333332</v>
      </c>
      <c r="V148">
        <v>0</v>
      </c>
      <c r="W148">
        <v>0</v>
      </c>
      <c r="X148">
        <v>0</v>
      </c>
      <c r="Y148">
        <v>0</v>
      </c>
      <c r="Z148">
        <v>0</v>
      </c>
      <c r="AB148">
        <v>8</v>
      </c>
      <c r="AC148">
        <v>5</v>
      </c>
      <c r="AD148">
        <v>9</v>
      </c>
      <c r="AF148">
        <v>3</v>
      </c>
      <c r="AG148">
        <v>2</v>
      </c>
      <c r="AH148">
        <v>3</v>
      </c>
      <c r="AI148">
        <v>0</v>
      </c>
      <c r="AJ148">
        <v>585</v>
      </c>
      <c r="AK148">
        <v>390</v>
      </c>
      <c r="AL148">
        <v>540</v>
      </c>
      <c r="AM148">
        <v>0</v>
      </c>
      <c r="AN148">
        <v>0</v>
      </c>
      <c r="AO148">
        <v>0</v>
      </c>
      <c r="AR148" t="s">
        <v>191</v>
      </c>
    </row>
    <row r="149" spans="1:44" x14ac:dyDescent="0.35">
      <c r="A149" t="s">
        <v>192</v>
      </c>
      <c r="B149" t="s">
        <v>64</v>
      </c>
      <c r="C149">
        <v>2458</v>
      </c>
      <c r="D149">
        <v>40</v>
      </c>
      <c r="E149">
        <v>40</v>
      </c>
      <c r="F149">
        <v>52</v>
      </c>
      <c r="G149">
        <v>0</v>
      </c>
      <c r="H149">
        <v>0</v>
      </c>
      <c r="I149">
        <v>0</v>
      </c>
      <c r="J149">
        <v>7800</v>
      </c>
      <c r="K149">
        <v>7800</v>
      </c>
      <c r="L149">
        <v>9360</v>
      </c>
      <c r="M149">
        <v>15210</v>
      </c>
      <c r="N149">
        <v>15210</v>
      </c>
      <c r="O149">
        <v>14040</v>
      </c>
      <c r="P149">
        <v>0</v>
      </c>
      <c r="Q149">
        <v>4.878048780487805E-2</v>
      </c>
      <c r="R149">
        <v>0.73170731707317072</v>
      </c>
      <c r="S149">
        <v>0</v>
      </c>
      <c r="T149">
        <v>1217.560975609756</v>
      </c>
      <c r="U149">
        <v>18263.414634146342</v>
      </c>
      <c r="V149">
        <v>0</v>
      </c>
      <c r="W149">
        <v>0</v>
      </c>
      <c r="X149">
        <v>0</v>
      </c>
      <c r="Y149">
        <v>0</v>
      </c>
      <c r="Z149">
        <v>0</v>
      </c>
      <c r="AB149">
        <v>0</v>
      </c>
      <c r="AC149">
        <v>0</v>
      </c>
      <c r="AD149">
        <v>9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R149" t="s">
        <v>192</v>
      </c>
    </row>
    <row r="150" spans="1:44" x14ac:dyDescent="0.35">
      <c r="A150" t="s">
        <v>193</v>
      </c>
      <c r="B150" t="s">
        <v>64</v>
      </c>
      <c r="C150">
        <v>2460</v>
      </c>
      <c r="D150">
        <v>29</v>
      </c>
      <c r="E150">
        <v>36</v>
      </c>
      <c r="F150">
        <v>42</v>
      </c>
      <c r="G150">
        <v>0</v>
      </c>
      <c r="H150">
        <v>0</v>
      </c>
      <c r="I150">
        <v>0</v>
      </c>
      <c r="J150">
        <v>5655</v>
      </c>
      <c r="K150">
        <v>7020</v>
      </c>
      <c r="L150">
        <v>7560</v>
      </c>
      <c r="M150">
        <v>15210</v>
      </c>
      <c r="N150">
        <v>15210</v>
      </c>
      <c r="O150">
        <v>14040</v>
      </c>
      <c r="P150">
        <v>0</v>
      </c>
      <c r="Q150">
        <v>2.7777777777777776E-2</v>
      </c>
      <c r="R150">
        <v>0.41666666666666669</v>
      </c>
      <c r="S150">
        <v>0</v>
      </c>
      <c r="T150">
        <v>562.08333333333326</v>
      </c>
      <c r="U150">
        <v>8431.25</v>
      </c>
      <c r="V150">
        <v>0</v>
      </c>
      <c r="W150">
        <v>0</v>
      </c>
      <c r="X150">
        <v>0</v>
      </c>
      <c r="Y150">
        <v>0</v>
      </c>
      <c r="Z150">
        <v>0</v>
      </c>
      <c r="AB150">
        <v>0</v>
      </c>
      <c r="AC150">
        <v>0</v>
      </c>
      <c r="AD150">
        <v>12</v>
      </c>
      <c r="AF150">
        <v>11</v>
      </c>
      <c r="AG150">
        <v>0</v>
      </c>
      <c r="AH150">
        <v>0</v>
      </c>
      <c r="AI150">
        <v>0</v>
      </c>
      <c r="AJ150">
        <v>2145</v>
      </c>
      <c r="AK150">
        <v>0</v>
      </c>
      <c r="AL150">
        <v>0</v>
      </c>
      <c r="AM150">
        <v>0</v>
      </c>
      <c r="AN150">
        <v>0</v>
      </c>
      <c r="AO150">
        <v>0</v>
      </c>
      <c r="AR150" t="s">
        <v>193</v>
      </c>
    </row>
    <row r="151" spans="1:44" x14ac:dyDescent="0.35">
      <c r="A151" t="s">
        <v>194</v>
      </c>
      <c r="B151" t="s">
        <v>64</v>
      </c>
      <c r="C151">
        <v>2463</v>
      </c>
      <c r="D151">
        <v>32</v>
      </c>
      <c r="E151">
        <v>25</v>
      </c>
      <c r="F151">
        <v>29</v>
      </c>
      <c r="G151">
        <v>0</v>
      </c>
      <c r="H151">
        <v>0</v>
      </c>
      <c r="I151">
        <v>0</v>
      </c>
      <c r="J151">
        <v>6240</v>
      </c>
      <c r="K151">
        <v>4875</v>
      </c>
      <c r="L151">
        <v>5220</v>
      </c>
      <c r="M151">
        <v>20280</v>
      </c>
      <c r="N151">
        <v>20280</v>
      </c>
      <c r="O151">
        <v>18720</v>
      </c>
      <c r="P151">
        <v>3.8461538461538464E-2</v>
      </c>
      <c r="Q151">
        <v>3.8461538461538464E-2</v>
      </c>
      <c r="R151">
        <v>7.6923076923076927E-2</v>
      </c>
      <c r="S151">
        <v>628.26923076923083</v>
      </c>
      <c r="T151">
        <v>628.26923076923083</v>
      </c>
      <c r="U151">
        <v>1256.5384615384617</v>
      </c>
      <c r="V151">
        <v>1</v>
      </c>
      <c r="W151">
        <v>0</v>
      </c>
      <c r="X151">
        <v>0</v>
      </c>
      <c r="Y151">
        <v>0</v>
      </c>
      <c r="Z151">
        <v>0</v>
      </c>
      <c r="AB151">
        <v>2</v>
      </c>
      <c r="AC151">
        <v>1</v>
      </c>
      <c r="AD151">
        <v>1</v>
      </c>
      <c r="AF151">
        <v>13</v>
      </c>
      <c r="AG151">
        <v>10</v>
      </c>
      <c r="AH151">
        <v>18</v>
      </c>
      <c r="AI151">
        <v>0</v>
      </c>
      <c r="AJ151">
        <v>2535</v>
      </c>
      <c r="AK151">
        <v>1950</v>
      </c>
      <c r="AL151">
        <v>3240</v>
      </c>
      <c r="AM151">
        <v>0</v>
      </c>
      <c r="AN151">
        <v>0</v>
      </c>
      <c r="AO151">
        <v>0</v>
      </c>
      <c r="AR151" t="s">
        <v>194</v>
      </c>
    </row>
    <row r="152" spans="1:44" x14ac:dyDescent="0.35">
      <c r="A152" t="s">
        <v>195</v>
      </c>
      <c r="B152" t="s">
        <v>67</v>
      </c>
      <c r="C152">
        <v>2465</v>
      </c>
      <c r="D152">
        <v>51</v>
      </c>
      <c r="E152">
        <v>46</v>
      </c>
      <c r="F152">
        <v>40</v>
      </c>
      <c r="G152">
        <v>0</v>
      </c>
      <c r="H152">
        <v>0</v>
      </c>
      <c r="I152">
        <v>0</v>
      </c>
      <c r="J152">
        <v>9945</v>
      </c>
      <c r="K152">
        <v>8970</v>
      </c>
      <c r="L152">
        <v>7200</v>
      </c>
      <c r="M152">
        <v>10140</v>
      </c>
      <c r="N152">
        <v>10140</v>
      </c>
      <c r="O152">
        <v>9360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B152">
        <v>15</v>
      </c>
      <c r="AC152">
        <v>18</v>
      </c>
      <c r="AD152">
        <v>18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R152" t="s">
        <v>195</v>
      </c>
    </row>
    <row r="153" spans="1:44" x14ac:dyDescent="0.35">
      <c r="A153" t="s">
        <v>196</v>
      </c>
      <c r="B153" t="s">
        <v>67</v>
      </c>
      <c r="C153">
        <v>2466</v>
      </c>
      <c r="D153">
        <v>72</v>
      </c>
      <c r="E153">
        <v>55</v>
      </c>
      <c r="F153">
        <v>80</v>
      </c>
      <c r="G153">
        <v>0</v>
      </c>
      <c r="H153">
        <v>0</v>
      </c>
      <c r="I153">
        <v>0</v>
      </c>
      <c r="J153">
        <v>14040</v>
      </c>
      <c r="K153">
        <v>10725</v>
      </c>
      <c r="L153">
        <v>14400</v>
      </c>
      <c r="M153">
        <v>25350</v>
      </c>
      <c r="N153">
        <v>25350</v>
      </c>
      <c r="O153">
        <v>23400</v>
      </c>
      <c r="P153">
        <v>0</v>
      </c>
      <c r="Q153">
        <v>0.18181818181818182</v>
      </c>
      <c r="R153">
        <v>0.94545454545454544</v>
      </c>
      <c r="S153">
        <v>0</v>
      </c>
      <c r="T153">
        <v>7120.909090909091</v>
      </c>
      <c r="U153">
        <v>37028.727272727272</v>
      </c>
      <c r="V153">
        <v>4</v>
      </c>
      <c r="W153">
        <v>0</v>
      </c>
      <c r="X153">
        <v>0</v>
      </c>
      <c r="Y153">
        <v>0</v>
      </c>
      <c r="Z153">
        <v>0</v>
      </c>
      <c r="AB153">
        <v>19</v>
      </c>
      <c r="AC153">
        <v>17</v>
      </c>
      <c r="AD153">
        <v>30</v>
      </c>
      <c r="AF153">
        <v>8</v>
      </c>
      <c r="AG153">
        <v>7</v>
      </c>
      <c r="AH153">
        <v>10</v>
      </c>
      <c r="AI153">
        <v>0</v>
      </c>
      <c r="AJ153">
        <v>1560</v>
      </c>
      <c r="AK153">
        <v>1365</v>
      </c>
      <c r="AL153">
        <v>1800</v>
      </c>
      <c r="AM153">
        <v>0</v>
      </c>
      <c r="AN153">
        <v>0</v>
      </c>
      <c r="AO153">
        <v>0</v>
      </c>
      <c r="AR153" t="s">
        <v>196</v>
      </c>
    </row>
    <row r="154" spans="1:44" x14ac:dyDescent="0.35">
      <c r="A154" t="s">
        <v>198</v>
      </c>
      <c r="B154" t="s">
        <v>67</v>
      </c>
      <c r="C154">
        <v>2469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20280</v>
      </c>
      <c r="N154">
        <v>20280</v>
      </c>
      <c r="O154">
        <v>18720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B154">
        <v>0</v>
      </c>
      <c r="AC154">
        <v>0</v>
      </c>
      <c r="AD154">
        <v>0</v>
      </c>
      <c r="AF154">
        <v>0</v>
      </c>
      <c r="AG154">
        <v>0</v>
      </c>
      <c r="AH154">
        <v>0</v>
      </c>
      <c r="AI154" t="e">
        <v>#REF!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R154" t="s">
        <v>198</v>
      </c>
    </row>
    <row r="155" spans="1:44" x14ac:dyDescent="0.35">
      <c r="A155" t="s">
        <v>199</v>
      </c>
      <c r="B155" t="s">
        <v>64</v>
      </c>
      <c r="C155">
        <v>2471</v>
      </c>
      <c r="D155">
        <v>47</v>
      </c>
      <c r="E155">
        <v>46</v>
      </c>
      <c r="F155">
        <v>39</v>
      </c>
      <c r="G155">
        <v>0</v>
      </c>
      <c r="H155">
        <v>0</v>
      </c>
      <c r="I155">
        <v>0</v>
      </c>
      <c r="J155">
        <v>9165</v>
      </c>
      <c r="K155">
        <v>8970</v>
      </c>
      <c r="L155">
        <v>7020</v>
      </c>
      <c r="M155">
        <v>15210</v>
      </c>
      <c r="N155">
        <v>15210</v>
      </c>
      <c r="O155">
        <v>14040</v>
      </c>
      <c r="P155">
        <v>2.1739130434782608E-2</v>
      </c>
      <c r="Q155">
        <v>0.56521739130434778</v>
      </c>
      <c r="R155">
        <v>0.95652173913043481</v>
      </c>
      <c r="S155">
        <v>546.8478260869565</v>
      </c>
      <c r="T155">
        <v>14218.043478260868</v>
      </c>
      <c r="U155">
        <v>24061.304347826088</v>
      </c>
      <c r="V155">
        <v>0</v>
      </c>
      <c r="W155">
        <v>0</v>
      </c>
      <c r="X155">
        <v>0</v>
      </c>
      <c r="Y155">
        <v>0</v>
      </c>
      <c r="Z155">
        <v>0</v>
      </c>
      <c r="AB155">
        <v>9</v>
      </c>
      <c r="AC155">
        <v>8</v>
      </c>
      <c r="AD155">
        <v>14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R155" t="s">
        <v>199</v>
      </c>
    </row>
    <row r="156" spans="1:44" x14ac:dyDescent="0.35">
      <c r="A156" t="s">
        <v>201</v>
      </c>
      <c r="B156" t="s">
        <v>64</v>
      </c>
      <c r="C156">
        <v>2475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10140</v>
      </c>
      <c r="N156">
        <v>10140</v>
      </c>
      <c r="O156">
        <v>9360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B156">
        <v>0</v>
      </c>
      <c r="AC156">
        <v>0</v>
      </c>
      <c r="AD156">
        <v>0</v>
      </c>
      <c r="AF156">
        <v>0</v>
      </c>
      <c r="AG156">
        <v>0</v>
      </c>
      <c r="AH156">
        <v>0</v>
      </c>
      <c r="AI156" t="e">
        <v>#REF!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R156" t="s">
        <v>201</v>
      </c>
    </row>
    <row r="157" spans="1:44" x14ac:dyDescent="0.35">
      <c r="A157" t="s">
        <v>202</v>
      </c>
      <c r="B157" t="s">
        <v>67</v>
      </c>
      <c r="C157">
        <v>2478</v>
      </c>
      <c r="D157">
        <v>28</v>
      </c>
      <c r="E157">
        <v>28</v>
      </c>
      <c r="F157">
        <v>26</v>
      </c>
      <c r="G157">
        <v>0</v>
      </c>
      <c r="H157">
        <v>0</v>
      </c>
      <c r="I157">
        <v>0</v>
      </c>
      <c r="J157">
        <v>5460</v>
      </c>
      <c r="K157">
        <v>5460</v>
      </c>
      <c r="L157">
        <v>4680</v>
      </c>
      <c r="M157">
        <v>10140</v>
      </c>
      <c r="N157">
        <v>10140</v>
      </c>
      <c r="O157">
        <v>9360</v>
      </c>
      <c r="P157">
        <v>0</v>
      </c>
      <c r="Q157">
        <v>3.5714285714285712E-2</v>
      </c>
      <c r="R157">
        <v>0.17857142857142858</v>
      </c>
      <c r="S157">
        <v>0</v>
      </c>
      <c r="T157">
        <v>557.14285714285711</v>
      </c>
      <c r="U157">
        <v>2785.7142857142858</v>
      </c>
      <c r="V157">
        <v>1</v>
      </c>
      <c r="W157">
        <v>0</v>
      </c>
      <c r="X157">
        <v>0</v>
      </c>
      <c r="Y157">
        <v>0</v>
      </c>
      <c r="Z157">
        <v>0</v>
      </c>
      <c r="AB157">
        <v>1</v>
      </c>
      <c r="AC157">
        <v>0</v>
      </c>
      <c r="AD157">
        <v>1</v>
      </c>
      <c r="AF157">
        <v>24</v>
      </c>
      <c r="AG157">
        <v>24</v>
      </c>
      <c r="AH157">
        <v>26</v>
      </c>
      <c r="AI157">
        <v>0</v>
      </c>
      <c r="AJ157">
        <v>4680</v>
      </c>
      <c r="AK157">
        <v>4680</v>
      </c>
      <c r="AL157">
        <v>4680</v>
      </c>
      <c r="AM157">
        <v>0</v>
      </c>
      <c r="AN157">
        <v>0</v>
      </c>
      <c r="AO157">
        <v>0</v>
      </c>
      <c r="AR157" t="s">
        <v>202</v>
      </c>
    </row>
    <row r="158" spans="1:44" x14ac:dyDescent="0.35">
      <c r="A158" t="s">
        <v>203</v>
      </c>
      <c r="B158" t="s">
        <v>67</v>
      </c>
      <c r="C158">
        <v>2479</v>
      </c>
      <c r="D158">
        <v>93</v>
      </c>
      <c r="E158">
        <v>79</v>
      </c>
      <c r="F158">
        <v>77</v>
      </c>
      <c r="G158">
        <v>0</v>
      </c>
      <c r="H158">
        <v>0</v>
      </c>
      <c r="I158">
        <v>0</v>
      </c>
      <c r="J158">
        <v>18135</v>
      </c>
      <c r="K158">
        <v>15405</v>
      </c>
      <c r="L158">
        <v>13860</v>
      </c>
      <c r="M158">
        <v>35100</v>
      </c>
      <c r="N158">
        <v>35100</v>
      </c>
      <c r="O158">
        <v>32400</v>
      </c>
      <c r="P158">
        <v>0.26582278481012656</v>
      </c>
      <c r="Q158">
        <v>0.86075949367088611</v>
      </c>
      <c r="R158">
        <v>0.97468354430379744</v>
      </c>
      <c r="S158">
        <v>12599.999999999998</v>
      </c>
      <c r="T158">
        <v>40800</v>
      </c>
      <c r="U158">
        <v>46200</v>
      </c>
      <c r="V158">
        <v>23</v>
      </c>
      <c r="W158">
        <v>0</v>
      </c>
      <c r="X158">
        <v>0</v>
      </c>
      <c r="Y158">
        <v>0</v>
      </c>
      <c r="Z158">
        <v>0</v>
      </c>
      <c r="AB158">
        <v>26</v>
      </c>
      <c r="AC158">
        <v>22</v>
      </c>
      <c r="AD158">
        <v>23</v>
      </c>
      <c r="AF158">
        <v>8</v>
      </c>
      <c r="AG158">
        <v>4</v>
      </c>
      <c r="AH158">
        <v>8</v>
      </c>
      <c r="AI158">
        <v>0</v>
      </c>
      <c r="AJ158">
        <v>1560</v>
      </c>
      <c r="AK158">
        <v>780</v>
      </c>
      <c r="AL158">
        <v>1440</v>
      </c>
      <c r="AM158">
        <v>0</v>
      </c>
      <c r="AN158">
        <v>0</v>
      </c>
      <c r="AO158">
        <v>0</v>
      </c>
      <c r="AR158" t="s">
        <v>203</v>
      </c>
    </row>
    <row r="159" spans="1:44" x14ac:dyDescent="0.35">
      <c r="A159" t="s">
        <v>204</v>
      </c>
      <c r="B159" t="s">
        <v>64</v>
      </c>
      <c r="C159">
        <v>2480</v>
      </c>
      <c r="D159">
        <v>29</v>
      </c>
      <c r="E159">
        <v>27</v>
      </c>
      <c r="F159">
        <v>26</v>
      </c>
      <c r="G159">
        <v>0</v>
      </c>
      <c r="H159">
        <v>0</v>
      </c>
      <c r="I159">
        <v>0</v>
      </c>
      <c r="J159">
        <v>5655</v>
      </c>
      <c r="K159">
        <v>5265</v>
      </c>
      <c r="L159">
        <v>4680</v>
      </c>
      <c r="M159">
        <v>10140</v>
      </c>
      <c r="N159">
        <v>10140</v>
      </c>
      <c r="O159">
        <v>9360</v>
      </c>
      <c r="P159">
        <v>0.7407407407407407</v>
      </c>
      <c r="Q159">
        <v>0.77777777777777779</v>
      </c>
      <c r="R159">
        <v>0.77777777777777779</v>
      </c>
      <c r="S159">
        <v>11555.555555555555</v>
      </c>
      <c r="T159">
        <v>12133.333333333334</v>
      </c>
      <c r="U159">
        <v>12133.333333333334</v>
      </c>
      <c r="V159">
        <v>0</v>
      </c>
      <c r="W159">
        <v>0</v>
      </c>
      <c r="X159">
        <v>0</v>
      </c>
      <c r="Y159">
        <v>0</v>
      </c>
      <c r="Z159">
        <v>0</v>
      </c>
      <c r="AB159">
        <v>17</v>
      </c>
      <c r="AC159">
        <v>16</v>
      </c>
      <c r="AD159">
        <v>14</v>
      </c>
      <c r="AF159">
        <v>2</v>
      </c>
      <c r="AG159">
        <v>1</v>
      </c>
      <c r="AH159">
        <v>4</v>
      </c>
      <c r="AI159">
        <v>0</v>
      </c>
      <c r="AJ159">
        <v>390</v>
      </c>
      <c r="AK159">
        <v>195</v>
      </c>
      <c r="AL159">
        <v>720</v>
      </c>
      <c r="AM159">
        <v>0</v>
      </c>
      <c r="AN159">
        <v>0</v>
      </c>
      <c r="AO159">
        <v>0</v>
      </c>
      <c r="AR159" t="s">
        <v>204</v>
      </c>
    </row>
    <row r="160" spans="1:44" x14ac:dyDescent="0.35">
      <c r="A160" t="s">
        <v>205</v>
      </c>
      <c r="B160" t="s">
        <v>64</v>
      </c>
      <c r="C160">
        <v>2481</v>
      </c>
      <c r="D160">
        <v>48</v>
      </c>
      <c r="E160">
        <v>47</v>
      </c>
      <c r="F160">
        <v>44</v>
      </c>
      <c r="G160">
        <v>0</v>
      </c>
      <c r="H160">
        <v>0</v>
      </c>
      <c r="I160">
        <v>0</v>
      </c>
      <c r="J160">
        <v>9360</v>
      </c>
      <c r="K160">
        <v>9165</v>
      </c>
      <c r="L160">
        <v>7920</v>
      </c>
      <c r="M160">
        <v>23400</v>
      </c>
      <c r="N160">
        <v>23400</v>
      </c>
      <c r="O160">
        <v>21600</v>
      </c>
      <c r="P160">
        <v>0</v>
      </c>
      <c r="Q160">
        <v>4.2553191489361701E-2</v>
      </c>
      <c r="R160">
        <v>0.8936170212765957</v>
      </c>
      <c r="S160">
        <v>0</v>
      </c>
      <c r="T160">
        <v>1125.3191489361702</v>
      </c>
      <c r="U160">
        <v>23631.702127659573</v>
      </c>
      <c r="V160">
        <v>0</v>
      </c>
      <c r="W160">
        <v>0</v>
      </c>
      <c r="X160">
        <v>0</v>
      </c>
      <c r="Y160">
        <v>0</v>
      </c>
      <c r="Z160">
        <v>0</v>
      </c>
      <c r="AB160">
        <v>0</v>
      </c>
      <c r="AC160">
        <v>0</v>
      </c>
      <c r="AD160">
        <v>0</v>
      </c>
      <c r="AF160">
        <v>2</v>
      </c>
      <c r="AG160">
        <v>0</v>
      </c>
      <c r="AH160">
        <v>0</v>
      </c>
      <c r="AI160">
        <v>0</v>
      </c>
      <c r="AJ160">
        <v>390</v>
      </c>
      <c r="AK160">
        <v>0</v>
      </c>
      <c r="AL160">
        <v>0</v>
      </c>
      <c r="AM160">
        <v>0</v>
      </c>
      <c r="AN160">
        <v>0</v>
      </c>
      <c r="AO160">
        <v>0</v>
      </c>
      <c r="AR160" t="s">
        <v>205</v>
      </c>
    </row>
    <row r="161" spans="1:44" x14ac:dyDescent="0.35">
      <c r="A161" t="s">
        <v>206</v>
      </c>
      <c r="B161" t="s">
        <v>67</v>
      </c>
      <c r="C161">
        <v>2482</v>
      </c>
      <c r="D161">
        <v>56</v>
      </c>
      <c r="E161">
        <v>49</v>
      </c>
      <c r="F161">
        <v>45</v>
      </c>
      <c r="G161">
        <v>0</v>
      </c>
      <c r="H161">
        <v>0</v>
      </c>
      <c r="I161">
        <v>0</v>
      </c>
      <c r="J161">
        <v>10920</v>
      </c>
      <c r="K161">
        <v>9555</v>
      </c>
      <c r="L161">
        <v>8100</v>
      </c>
      <c r="M161">
        <v>20280</v>
      </c>
      <c r="N161">
        <v>20280</v>
      </c>
      <c r="O161">
        <v>18720</v>
      </c>
      <c r="P161">
        <v>0</v>
      </c>
      <c r="Q161">
        <v>4.0816326530612242E-2</v>
      </c>
      <c r="R161">
        <v>1</v>
      </c>
      <c r="S161">
        <v>0</v>
      </c>
      <c r="T161">
        <v>1166.3265306122448</v>
      </c>
      <c r="U161">
        <v>28575</v>
      </c>
      <c r="V161">
        <v>9</v>
      </c>
      <c r="W161">
        <v>0</v>
      </c>
      <c r="X161">
        <v>0</v>
      </c>
      <c r="Y161">
        <v>0</v>
      </c>
      <c r="Z161">
        <v>0</v>
      </c>
      <c r="AB161">
        <v>12</v>
      </c>
      <c r="AC161">
        <v>0</v>
      </c>
      <c r="AD161">
        <v>9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R161" t="s">
        <v>206</v>
      </c>
    </row>
    <row r="162" spans="1:44" x14ac:dyDescent="0.35">
      <c r="A162" t="s">
        <v>207</v>
      </c>
      <c r="B162" t="s">
        <v>67</v>
      </c>
      <c r="C162">
        <v>2486</v>
      </c>
      <c r="D162">
        <v>19</v>
      </c>
      <c r="E162">
        <v>13</v>
      </c>
      <c r="F162">
        <v>16</v>
      </c>
      <c r="G162">
        <v>0</v>
      </c>
      <c r="H162">
        <v>0</v>
      </c>
      <c r="I162">
        <v>0</v>
      </c>
      <c r="J162">
        <v>3705</v>
      </c>
      <c r="K162">
        <v>2535</v>
      </c>
      <c r="L162">
        <v>2880</v>
      </c>
      <c r="M162">
        <v>10140</v>
      </c>
      <c r="N162">
        <v>10140</v>
      </c>
      <c r="O162">
        <v>9360</v>
      </c>
      <c r="P162">
        <v>0.92307692307692313</v>
      </c>
      <c r="Q162">
        <v>0.92307692307692313</v>
      </c>
      <c r="R162">
        <v>0.92307692307692313</v>
      </c>
      <c r="S162">
        <v>8418.461538461539</v>
      </c>
      <c r="T162">
        <v>8418.461538461539</v>
      </c>
      <c r="U162">
        <v>8418.461538461539</v>
      </c>
      <c r="V162">
        <v>11</v>
      </c>
      <c r="W162">
        <v>0</v>
      </c>
      <c r="X162">
        <v>0</v>
      </c>
      <c r="Y162">
        <v>0</v>
      </c>
      <c r="Z162">
        <v>0</v>
      </c>
      <c r="AB162">
        <v>12</v>
      </c>
      <c r="AC162">
        <v>8</v>
      </c>
      <c r="AD162">
        <v>11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R162" t="s">
        <v>207</v>
      </c>
    </row>
    <row r="163" spans="1:44" x14ac:dyDescent="0.35">
      <c r="A163" t="s">
        <v>208</v>
      </c>
      <c r="B163" t="s">
        <v>67</v>
      </c>
      <c r="C163">
        <v>3002</v>
      </c>
      <c r="D163">
        <v>25</v>
      </c>
      <c r="E163">
        <v>26</v>
      </c>
      <c r="F163">
        <v>19</v>
      </c>
      <c r="G163">
        <v>0</v>
      </c>
      <c r="H163">
        <v>0</v>
      </c>
      <c r="I163">
        <v>0</v>
      </c>
      <c r="J163">
        <v>4875</v>
      </c>
      <c r="K163">
        <v>5070</v>
      </c>
      <c r="L163">
        <v>3420</v>
      </c>
      <c r="M163">
        <v>10140</v>
      </c>
      <c r="N163">
        <v>10140</v>
      </c>
      <c r="O163">
        <v>9360</v>
      </c>
      <c r="P163">
        <v>0.65384615384615385</v>
      </c>
      <c r="Q163">
        <v>0.84615384615384615</v>
      </c>
      <c r="R163">
        <v>0.92307692307692313</v>
      </c>
      <c r="S163">
        <v>8738.6538461538457</v>
      </c>
      <c r="T163">
        <v>11308.846153846154</v>
      </c>
      <c r="U163">
        <v>12336.923076923078</v>
      </c>
      <c r="V163">
        <v>9</v>
      </c>
      <c r="W163">
        <v>0</v>
      </c>
      <c r="X163">
        <v>0</v>
      </c>
      <c r="Y163">
        <v>0</v>
      </c>
      <c r="Z163">
        <v>0</v>
      </c>
      <c r="AB163">
        <v>8</v>
      </c>
      <c r="AC163">
        <v>7</v>
      </c>
      <c r="AD163">
        <v>9</v>
      </c>
      <c r="AF163">
        <v>1</v>
      </c>
      <c r="AG163">
        <v>0</v>
      </c>
      <c r="AH163">
        <v>0</v>
      </c>
      <c r="AI163">
        <v>0</v>
      </c>
      <c r="AJ163">
        <v>195</v>
      </c>
      <c r="AK163">
        <v>0</v>
      </c>
      <c r="AL163">
        <v>0</v>
      </c>
      <c r="AM163">
        <v>0</v>
      </c>
      <c r="AN163">
        <v>0</v>
      </c>
      <c r="AO163">
        <v>0</v>
      </c>
      <c r="AR163" t="s">
        <v>208</v>
      </c>
    </row>
    <row r="164" spans="1:44" x14ac:dyDescent="0.35">
      <c r="A164" t="s">
        <v>209</v>
      </c>
      <c r="B164" t="s">
        <v>64</v>
      </c>
      <c r="C164">
        <v>3015</v>
      </c>
      <c r="D164">
        <v>24</v>
      </c>
      <c r="E164">
        <v>25</v>
      </c>
      <c r="F164">
        <v>24</v>
      </c>
      <c r="G164">
        <v>0</v>
      </c>
      <c r="H164">
        <v>0</v>
      </c>
      <c r="I164">
        <v>0</v>
      </c>
      <c r="J164">
        <v>4680</v>
      </c>
      <c r="K164">
        <v>4875</v>
      </c>
      <c r="L164">
        <v>4320</v>
      </c>
      <c r="M164">
        <v>10140</v>
      </c>
      <c r="N164">
        <v>10140</v>
      </c>
      <c r="O164">
        <v>9360</v>
      </c>
      <c r="P164">
        <v>0</v>
      </c>
      <c r="Q164">
        <v>0.64</v>
      </c>
      <c r="R164">
        <v>0.76</v>
      </c>
      <c r="S164">
        <v>0</v>
      </c>
      <c r="T164">
        <v>8880</v>
      </c>
      <c r="U164">
        <v>10545</v>
      </c>
      <c r="V164">
        <v>0</v>
      </c>
      <c r="W164">
        <v>0</v>
      </c>
      <c r="X164">
        <v>0</v>
      </c>
      <c r="Y164">
        <v>0</v>
      </c>
      <c r="Z164">
        <v>0</v>
      </c>
      <c r="AB164">
        <v>0</v>
      </c>
      <c r="AC164">
        <v>0</v>
      </c>
      <c r="AD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R164" t="s">
        <v>209</v>
      </c>
    </row>
    <row r="165" spans="1:44" x14ac:dyDescent="0.35">
      <c r="A165" t="s">
        <v>210</v>
      </c>
      <c r="B165" t="s">
        <v>64</v>
      </c>
      <c r="C165">
        <v>3302</v>
      </c>
      <c r="D165">
        <v>38</v>
      </c>
      <c r="E165">
        <v>38</v>
      </c>
      <c r="F165">
        <v>35</v>
      </c>
      <c r="G165">
        <v>0</v>
      </c>
      <c r="H165">
        <v>0</v>
      </c>
      <c r="I165">
        <v>0</v>
      </c>
      <c r="J165">
        <v>7410</v>
      </c>
      <c r="K165">
        <v>7410</v>
      </c>
      <c r="L165">
        <v>6300</v>
      </c>
      <c r="M165">
        <v>10140</v>
      </c>
      <c r="N165">
        <v>10140</v>
      </c>
      <c r="O165">
        <v>9360</v>
      </c>
      <c r="P165">
        <v>5.2631578947368418E-2</v>
      </c>
      <c r="Q165">
        <v>0.18421052631578946</v>
      </c>
      <c r="R165">
        <v>0.31578947368421051</v>
      </c>
      <c r="S165">
        <v>1111.578947368421</v>
      </c>
      <c r="T165">
        <v>3890.5263157894733</v>
      </c>
      <c r="U165">
        <v>6669.4736842105258</v>
      </c>
      <c r="V165">
        <v>8</v>
      </c>
      <c r="W165">
        <v>0</v>
      </c>
      <c r="X165">
        <v>0</v>
      </c>
      <c r="Y165">
        <v>0</v>
      </c>
      <c r="Z165">
        <v>0</v>
      </c>
      <c r="AB165">
        <v>4</v>
      </c>
      <c r="AC165">
        <v>2</v>
      </c>
      <c r="AD165">
        <v>8</v>
      </c>
      <c r="AF165">
        <v>14</v>
      </c>
      <c r="AG165">
        <v>14</v>
      </c>
      <c r="AH165">
        <v>14</v>
      </c>
      <c r="AI165">
        <v>0</v>
      </c>
      <c r="AJ165">
        <v>2730</v>
      </c>
      <c r="AK165">
        <v>2730</v>
      </c>
      <c r="AL165">
        <v>2520</v>
      </c>
      <c r="AM165">
        <v>0</v>
      </c>
      <c r="AN165">
        <v>0</v>
      </c>
      <c r="AO165">
        <v>0</v>
      </c>
      <c r="AR165" t="s">
        <v>210</v>
      </c>
    </row>
    <row r="166" spans="1:44" x14ac:dyDescent="0.35">
      <c r="A166" t="s">
        <v>212</v>
      </c>
      <c r="B166" t="s">
        <v>329</v>
      </c>
      <c r="C166">
        <v>3303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10140</v>
      </c>
      <c r="N166">
        <v>10140</v>
      </c>
      <c r="O166">
        <v>9360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B166">
        <v>0</v>
      </c>
      <c r="AC166">
        <v>0</v>
      </c>
      <c r="AD166">
        <v>0</v>
      </c>
      <c r="AF166">
        <v>0</v>
      </c>
      <c r="AG166">
        <v>0</v>
      </c>
      <c r="AH166">
        <v>0</v>
      </c>
      <c r="AI166" t="e">
        <v>#REF!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R166" t="s">
        <v>212</v>
      </c>
    </row>
    <row r="167" spans="1:44" x14ac:dyDescent="0.35">
      <c r="A167" t="s">
        <v>213</v>
      </c>
      <c r="B167" t="s">
        <v>64</v>
      </c>
      <c r="C167">
        <v>3306</v>
      </c>
      <c r="D167">
        <v>70</v>
      </c>
      <c r="E167">
        <v>71</v>
      </c>
      <c r="F167">
        <v>62</v>
      </c>
      <c r="G167">
        <v>0</v>
      </c>
      <c r="H167">
        <v>0</v>
      </c>
      <c r="I167">
        <v>0</v>
      </c>
      <c r="J167">
        <v>13650</v>
      </c>
      <c r="K167">
        <v>13845</v>
      </c>
      <c r="L167">
        <v>11160</v>
      </c>
      <c r="M167">
        <v>15210</v>
      </c>
      <c r="N167">
        <v>15210</v>
      </c>
      <c r="O167">
        <v>14040</v>
      </c>
      <c r="P167">
        <v>2.8169014084507043E-2</v>
      </c>
      <c r="Q167">
        <v>2.8169014084507043E-2</v>
      </c>
      <c r="R167">
        <v>0.88732394366197187</v>
      </c>
      <c r="S167">
        <v>1088.8732394366198</v>
      </c>
      <c r="T167">
        <v>1088.8732394366198</v>
      </c>
      <c r="U167">
        <v>34299.507042253521</v>
      </c>
      <c r="V167">
        <v>0</v>
      </c>
      <c r="W167">
        <v>0</v>
      </c>
      <c r="X167">
        <v>0</v>
      </c>
      <c r="Y167">
        <v>0</v>
      </c>
      <c r="Z167">
        <v>0</v>
      </c>
      <c r="AB167">
        <v>14</v>
      </c>
      <c r="AC167">
        <v>9</v>
      </c>
      <c r="AD167">
        <v>16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R167" t="s">
        <v>213</v>
      </c>
    </row>
    <row r="168" spans="1:44" x14ac:dyDescent="0.35">
      <c r="A168" t="s">
        <v>214</v>
      </c>
      <c r="B168" t="s">
        <v>67</v>
      </c>
      <c r="C168">
        <v>3310</v>
      </c>
      <c r="D168">
        <v>27</v>
      </c>
      <c r="E168">
        <v>21</v>
      </c>
      <c r="F168">
        <v>27</v>
      </c>
      <c r="G168">
        <v>0</v>
      </c>
      <c r="H168">
        <v>0</v>
      </c>
      <c r="I168">
        <v>0</v>
      </c>
      <c r="J168">
        <v>5265</v>
      </c>
      <c r="K168">
        <v>4095</v>
      </c>
      <c r="L168">
        <v>4860</v>
      </c>
      <c r="M168">
        <v>20280</v>
      </c>
      <c r="N168">
        <v>20280</v>
      </c>
      <c r="O168">
        <v>18720</v>
      </c>
      <c r="P168">
        <v>0.63636363636363635</v>
      </c>
      <c r="Q168">
        <v>0.90909090909090906</v>
      </c>
      <c r="R168">
        <v>0.90909090909090906</v>
      </c>
      <c r="S168">
        <v>9049.0909090909081</v>
      </c>
      <c r="T168">
        <v>12927.272727272726</v>
      </c>
      <c r="U168">
        <v>12927.272727272726</v>
      </c>
      <c r="V168">
        <v>20</v>
      </c>
      <c r="W168">
        <v>0</v>
      </c>
      <c r="X168">
        <v>0</v>
      </c>
      <c r="Y168">
        <v>0</v>
      </c>
      <c r="Z168">
        <v>0</v>
      </c>
      <c r="AB168">
        <v>13</v>
      </c>
      <c r="AC168">
        <v>0</v>
      </c>
      <c r="AD168">
        <v>20</v>
      </c>
      <c r="AF168">
        <v>2</v>
      </c>
      <c r="AG168">
        <v>0</v>
      </c>
      <c r="AH168">
        <v>0</v>
      </c>
      <c r="AI168">
        <v>0</v>
      </c>
      <c r="AJ168">
        <v>390</v>
      </c>
      <c r="AK168">
        <v>0</v>
      </c>
      <c r="AL168">
        <v>0</v>
      </c>
      <c r="AM168">
        <v>0</v>
      </c>
      <c r="AN168">
        <v>0</v>
      </c>
      <c r="AO168">
        <v>0</v>
      </c>
      <c r="AR168" t="s">
        <v>214</v>
      </c>
    </row>
    <row r="169" spans="1:44" x14ac:dyDescent="0.35">
      <c r="A169" t="s">
        <v>215</v>
      </c>
      <c r="B169" t="s">
        <v>64</v>
      </c>
      <c r="C169">
        <v>3311</v>
      </c>
      <c r="D169">
        <v>38</v>
      </c>
      <c r="E169">
        <v>38</v>
      </c>
      <c r="F169">
        <v>35</v>
      </c>
      <c r="G169">
        <v>0</v>
      </c>
      <c r="H169">
        <v>0</v>
      </c>
      <c r="I169">
        <v>0</v>
      </c>
      <c r="J169">
        <v>7410</v>
      </c>
      <c r="K169">
        <v>7410</v>
      </c>
      <c r="L169">
        <v>6300</v>
      </c>
      <c r="M169">
        <v>10140</v>
      </c>
      <c r="N169">
        <v>10140</v>
      </c>
      <c r="O169">
        <v>9360</v>
      </c>
      <c r="P169">
        <v>0.63157894736842102</v>
      </c>
      <c r="Q169">
        <v>0.78947368421052633</v>
      </c>
      <c r="R169">
        <v>0.78947368421052633</v>
      </c>
      <c r="S169">
        <v>13338.947368421052</v>
      </c>
      <c r="T169">
        <v>16673.684210526317</v>
      </c>
      <c r="U169">
        <v>16673.684210526317</v>
      </c>
      <c r="V169">
        <v>11</v>
      </c>
      <c r="W169">
        <v>0</v>
      </c>
      <c r="X169">
        <v>0</v>
      </c>
      <c r="Y169">
        <v>0</v>
      </c>
      <c r="Z169">
        <v>0</v>
      </c>
      <c r="AB169">
        <v>0</v>
      </c>
      <c r="AC169">
        <v>19</v>
      </c>
      <c r="AD169">
        <v>14</v>
      </c>
      <c r="AF169">
        <v>11</v>
      </c>
      <c r="AG169">
        <v>11</v>
      </c>
      <c r="AH169">
        <v>10</v>
      </c>
      <c r="AI169">
        <v>0</v>
      </c>
      <c r="AJ169">
        <v>2145</v>
      </c>
      <c r="AK169">
        <v>2145</v>
      </c>
      <c r="AL169">
        <v>1800</v>
      </c>
      <c r="AM169">
        <v>0</v>
      </c>
      <c r="AN169">
        <v>0</v>
      </c>
      <c r="AO169">
        <v>0</v>
      </c>
      <c r="AR169" t="s">
        <v>215</v>
      </c>
    </row>
    <row r="170" spans="1:44" x14ac:dyDescent="0.35">
      <c r="A170" t="s">
        <v>216</v>
      </c>
      <c r="B170" t="s">
        <v>64</v>
      </c>
      <c r="C170">
        <v>3314</v>
      </c>
      <c r="D170">
        <v>25</v>
      </c>
      <c r="E170">
        <v>26</v>
      </c>
      <c r="F170">
        <v>26</v>
      </c>
      <c r="G170">
        <v>0</v>
      </c>
      <c r="H170">
        <v>0</v>
      </c>
      <c r="I170">
        <v>0</v>
      </c>
      <c r="J170">
        <v>4875</v>
      </c>
      <c r="K170">
        <v>5070</v>
      </c>
      <c r="L170">
        <v>4680</v>
      </c>
      <c r="M170">
        <v>10140</v>
      </c>
      <c r="N170">
        <v>10140</v>
      </c>
      <c r="O170">
        <v>9360</v>
      </c>
      <c r="P170">
        <v>0.46153846153846156</v>
      </c>
      <c r="Q170">
        <v>0.53846153846153844</v>
      </c>
      <c r="R170">
        <v>0.69230769230769229</v>
      </c>
      <c r="S170">
        <v>6750</v>
      </c>
      <c r="T170">
        <v>7875</v>
      </c>
      <c r="U170">
        <v>10125</v>
      </c>
      <c r="V170">
        <v>9</v>
      </c>
      <c r="W170">
        <v>0</v>
      </c>
      <c r="X170">
        <v>0</v>
      </c>
      <c r="Y170">
        <v>0</v>
      </c>
      <c r="Z170">
        <v>0</v>
      </c>
      <c r="AB170">
        <v>0</v>
      </c>
      <c r="AC170">
        <v>13</v>
      </c>
      <c r="AD170">
        <v>10</v>
      </c>
      <c r="AF170">
        <v>2.5333333333333332</v>
      </c>
      <c r="AG170">
        <v>2.5333333333333332</v>
      </c>
      <c r="AH170">
        <v>2.5333333333333332</v>
      </c>
      <c r="AI170">
        <v>0</v>
      </c>
      <c r="AJ170">
        <v>494</v>
      </c>
      <c r="AK170">
        <v>494</v>
      </c>
      <c r="AL170">
        <v>456</v>
      </c>
      <c r="AM170">
        <v>0</v>
      </c>
      <c r="AN170">
        <v>0</v>
      </c>
      <c r="AO170">
        <v>0</v>
      </c>
      <c r="AR170" t="s">
        <v>216</v>
      </c>
    </row>
    <row r="171" spans="1:44" x14ac:dyDescent="0.35">
      <c r="A171" t="s">
        <v>217</v>
      </c>
      <c r="B171" t="s">
        <v>67</v>
      </c>
      <c r="C171">
        <v>3317</v>
      </c>
      <c r="D171">
        <v>29</v>
      </c>
      <c r="E171">
        <v>20</v>
      </c>
      <c r="F171">
        <v>26</v>
      </c>
      <c r="G171">
        <v>0</v>
      </c>
      <c r="H171">
        <v>0</v>
      </c>
      <c r="I171">
        <v>0</v>
      </c>
      <c r="J171">
        <v>5655</v>
      </c>
      <c r="K171">
        <v>3900</v>
      </c>
      <c r="L171">
        <v>4680</v>
      </c>
      <c r="M171">
        <v>10140</v>
      </c>
      <c r="N171">
        <v>10140</v>
      </c>
      <c r="O171">
        <v>9360</v>
      </c>
      <c r="P171">
        <v>0</v>
      </c>
      <c r="Q171">
        <v>0</v>
      </c>
      <c r="R171">
        <v>0.7</v>
      </c>
      <c r="S171">
        <v>0</v>
      </c>
      <c r="T171">
        <v>0</v>
      </c>
      <c r="U171">
        <v>9964.5</v>
      </c>
      <c r="V171">
        <v>8</v>
      </c>
      <c r="W171">
        <v>0</v>
      </c>
      <c r="X171">
        <v>0</v>
      </c>
      <c r="Y171">
        <v>0</v>
      </c>
      <c r="Z171">
        <v>0</v>
      </c>
      <c r="AB171">
        <v>0</v>
      </c>
      <c r="AC171">
        <v>0</v>
      </c>
      <c r="AD171">
        <v>10</v>
      </c>
      <c r="AF171">
        <v>2</v>
      </c>
      <c r="AG171">
        <v>0</v>
      </c>
      <c r="AH171">
        <v>0</v>
      </c>
      <c r="AI171">
        <v>0</v>
      </c>
      <c r="AJ171">
        <v>390</v>
      </c>
      <c r="AK171">
        <v>0</v>
      </c>
      <c r="AL171">
        <v>0</v>
      </c>
      <c r="AM171">
        <v>0</v>
      </c>
      <c r="AN171">
        <v>0</v>
      </c>
      <c r="AO171">
        <v>0</v>
      </c>
      <c r="AR171" t="s">
        <v>217</v>
      </c>
    </row>
    <row r="172" spans="1:44" x14ac:dyDescent="0.35">
      <c r="A172" t="s">
        <v>218</v>
      </c>
      <c r="B172" t="s">
        <v>67</v>
      </c>
      <c r="C172">
        <v>3319</v>
      </c>
      <c r="D172">
        <v>30</v>
      </c>
      <c r="E172">
        <v>30</v>
      </c>
      <c r="F172">
        <v>34</v>
      </c>
      <c r="G172">
        <v>0</v>
      </c>
      <c r="H172">
        <v>0</v>
      </c>
      <c r="I172">
        <v>0</v>
      </c>
      <c r="J172">
        <v>5850</v>
      </c>
      <c r="K172">
        <v>5850</v>
      </c>
      <c r="L172">
        <v>6120</v>
      </c>
      <c r="M172">
        <v>12089.999999999998</v>
      </c>
      <c r="N172">
        <v>12089.999999999998</v>
      </c>
      <c r="O172">
        <v>11159.999999999998</v>
      </c>
      <c r="P172">
        <v>0.33333333333333331</v>
      </c>
      <c r="Q172">
        <v>0.6333333333333333</v>
      </c>
      <c r="R172">
        <v>0.7</v>
      </c>
      <c r="S172">
        <v>5940</v>
      </c>
      <c r="T172">
        <v>11286</v>
      </c>
      <c r="U172">
        <v>12474</v>
      </c>
      <c r="V172">
        <v>1</v>
      </c>
      <c r="W172">
        <v>0</v>
      </c>
      <c r="X172">
        <v>0</v>
      </c>
      <c r="Y172">
        <v>0</v>
      </c>
      <c r="Z172">
        <v>0</v>
      </c>
      <c r="AB172">
        <v>0</v>
      </c>
      <c r="AC172">
        <v>5</v>
      </c>
      <c r="AD172">
        <v>13</v>
      </c>
      <c r="AF172">
        <v>19</v>
      </c>
      <c r="AG172">
        <v>22</v>
      </c>
      <c r="AH172">
        <v>14</v>
      </c>
      <c r="AI172">
        <v>0</v>
      </c>
      <c r="AJ172">
        <v>3705</v>
      </c>
      <c r="AK172">
        <v>4290</v>
      </c>
      <c r="AL172">
        <v>2520</v>
      </c>
      <c r="AM172">
        <v>0</v>
      </c>
      <c r="AN172">
        <v>0</v>
      </c>
      <c r="AO172">
        <v>0</v>
      </c>
      <c r="AR172" t="s">
        <v>218</v>
      </c>
    </row>
    <row r="173" spans="1:44" x14ac:dyDescent="0.35">
      <c r="A173" t="s">
        <v>219</v>
      </c>
      <c r="B173" t="s">
        <v>67</v>
      </c>
      <c r="C173">
        <v>3322</v>
      </c>
      <c r="D173">
        <v>19</v>
      </c>
      <c r="E173">
        <v>18</v>
      </c>
      <c r="F173">
        <v>15</v>
      </c>
      <c r="G173">
        <v>0</v>
      </c>
      <c r="H173">
        <v>0</v>
      </c>
      <c r="I173">
        <v>0</v>
      </c>
      <c r="J173">
        <v>3705</v>
      </c>
      <c r="K173">
        <v>3510</v>
      </c>
      <c r="L173">
        <v>2700</v>
      </c>
      <c r="M173">
        <v>10140</v>
      </c>
      <c r="N173">
        <v>10140</v>
      </c>
      <c r="O173">
        <v>9360</v>
      </c>
      <c r="P173">
        <v>0.1111111111111111</v>
      </c>
      <c r="Q173">
        <v>0.16666666666666666</v>
      </c>
      <c r="R173">
        <v>0.16666666666666666</v>
      </c>
      <c r="S173">
        <v>1101.6666666666665</v>
      </c>
      <c r="T173">
        <v>1652.5</v>
      </c>
      <c r="U173">
        <v>1652.5</v>
      </c>
      <c r="V173">
        <v>0</v>
      </c>
      <c r="W173">
        <v>0</v>
      </c>
      <c r="X173">
        <v>0</v>
      </c>
      <c r="Y173">
        <v>0</v>
      </c>
      <c r="Z173">
        <v>0</v>
      </c>
      <c r="AB173">
        <v>0</v>
      </c>
      <c r="AC173">
        <v>1</v>
      </c>
      <c r="AD173">
        <v>1</v>
      </c>
      <c r="AF173">
        <v>12</v>
      </c>
      <c r="AG173">
        <v>11</v>
      </c>
      <c r="AH173">
        <v>10</v>
      </c>
      <c r="AI173">
        <v>0</v>
      </c>
      <c r="AJ173">
        <v>2340</v>
      </c>
      <c r="AK173">
        <v>2145</v>
      </c>
      <c r="AL173">
        <v>1800</v>
      </c>
      <c r="AM173">
        <v>0</v>
      </c>
      <c r="AN173">
        <v>0</v>
      </c>
      <c r="AO173">
        <v>0</v>
      </c>
      <c r="AR173" t="s">
        <v>219</v>
      </c>
    </row>
    <row r="174" spans="1:44" x14ac:dyDescent="0.35">
      <c r="A174" t="s">
        <v>220</v>
      </c>
      <c r="B174" t="s">
        <v>67</v>
      </c>
      <c r="C174">
        <v>3323</v>
      </c>
      <c r="D174">
        <v>20</v>
      </c>
      <c r="E174">
        <v>18</v>
      </c>
      <c r="F174">
        <v>20</v>
      </c>
      <c r="G174">
        <v>0</v>
      </c>
      <c r="H174">
        <v>0</v>
      </c>
      <c r="I174">
        <v>0</v>
      </c>
      <c r="J174">
        <v>3900</v>
      </c>
      <c r="K174">
        <v>3510</v>
      </c>
      <c r="L174">
        <v>3600</v>
      </c>
      <c r="M174">
        <v>10140</v>
      </c>
      <c r="N174">
        <v>10140</v>
      </c>
      <c r="O174">
        <v>9360</v>
      </c>
      <c r="P174">
        <v>0.5</v>
      </c>
      <c r="Q174">
        <v>0.66666666666666663</v>
      </c>
      <c r="R174">
        <v>0.77777777777777779</v>
      </c>
      <c r="S174">
        <v>5505</v>
      </c>
      <c r="T174">
        <v>7340</v>
      </c>
      <c r="U174">
        <v>8563.3333333333339</v>
      </c>
      <c r="V174">
        <v>0</v>
      </c>
      <c r="W174">
        <v>0</v>
      </c>
      <c r="X174">
        <v>0</v>
      </c>
      <c r="Y174">
        <v>0</v>
      </c>
      <c r="Z174">
        <v>0</v>
      </c>
      <c r="AB174">
        <v>0</v>
      </c>
      <c r="AC174">
        <v>0</v>
      </c>
      <c r="AD174">
        <v>6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R174" t="s">
        <v>220</v>
      </c>
    </row>
    <row r="175" spans="1:44" x14ac:dyDescent="0.35">
      <c r="A175" t="s">
        <v>221</v>
      </c>
      <c r="B175" t="s">
        <v>67</v>
      </c>
      <c r="C175">
        <v>3325</v>
      </c>
      <c r="D175">
        <v>45</v>
      </c>
      <c r="E175">
        <v>34</v>
      </c>
      <c r="F175">
        <v>32</v>
      </c>
      <c r="G175">
        <v>0</v>
      </c>
      <c r="H175">
        <v>0</v>
      </c>
      <c r="I175">
        <v>0</v>
      </c>
      <c r="J175">
        <v>8775</v>
      </c>
      <c r="K175">
        <v>6630</v>
      </c>
      <c r="L175">
        <v>5760</v>
      </c>
      <c r="M175">
        <v>15210</v>
      </c>
      <c r="N175">
        <v>15210</v>
      </c>
      <c r="O175">
        <v>14040</v>
      </c>
      <c r="P175">
        <v>0</v>
      </c>
      <c r="Q175">
        <v>2.9411764705882353E-2</v>
      </c>
      <c r="R175">
        <v>0.76470588235294112</v>
      </c>
      <c r="S175">
        <v>0</v>
      </c>
      <c r="T175">
        <v>622.5</v>
      </c>
      <c r="U175">
        <v>16184.999999999998</v>
      </c>
      <c r="V175">
        <v>0</v>
      </c>
      <c r="W175">
        <v>0</v>
      </c>
      <c r="X175">
        <v>0</v>
      </c>
      <c r="Y175">
        <v>0</v>
      </c>
      <c r="Z175">
        <v>0</v>
      </c>
      <c r="AB175">
        <v>9</v>
      </c>
      <c r="AC175">
        <v>8</v>
      </c>
      <c r="AD175">
        <v>11</v>
      </c>
      <c r="AF175">
        <v>3</v>
      </c>
      <c r="AG175">
        <v>3</v>
      </c>
      <c r="AH175">
        <v>1</v>
      </c>
      <c r="AI175">
        <v>0</v>
      </c>
      <c r="AJ175">
        <v>585</v>
      </c>
      <c r="AK175">
        <v>585</v>
      </c>
      <c r="AL175">
        <v>180</v>
      </c>
      <c r="AM175">
        <v>0</v>
      </c>
      <c r="AN175">
        <v>0</v>
      </c>
      <c r="AO175">
        <v>0</v>
      </c>
      <c r="AR175" t="s">
        <v>221</v>
      </c>
    </row>
    <row r="176" spans="1:44" x14ac:dyDescent="0.35">
      <c r="A176" t="s">
        <v>222</v>
      </c>
      <c r="B176" t="s">
        <v>67</v>
      </c>
      <c r="C176">
        <v>3328</v>
      </c>
      <c r="D176">
        <v>21</v>
      </c>
      <c r="E176">
        <v>21</v>
      </c>
      <c r="F176">
        <v>11</v>
      </c>
      <c r="G176">
        <v>0</v>
      </c>
      <c r="H176">
        <v>0</v>
      </c>
      <c r="I176">
        <v>0</v>
      </c>
      <c r="J176">
        <v>4095</v>
      </c>
      <c r="K176">
        <v>4095</v>
      </c>
      <c r="L176">
        <v>1980</v>
      </c>
      <c r="M176">
        <v>10140</v>
      </c>
      <c r="N176">
        <v>10140</v>
      </c>
      <c r="O176">
        <v>9360</v>
      </c>
      <c r="P176">
        <v>0.19047619047619047</v>
      </c>
      <c r="Q176">
        <v>0.23809523809523808</v>
      </c>
      <c r="R176">
        <v>0.47619047619047616</v>
      </c>
      <c r="S176">
        <v>1937.1428571428571</v>
      </c>
      <c r="T176">
        <v>2421.4285714285711</v>
      </c>
      <c r="U176">
        <v>4842.8571428571422</v>
      </c>
      <c r="V176">
        <v>0</v>
      </c>
      <c r="W176">
        <v>0</v>
      </c>
      <c r="X176">
        <v>0</v>
      </c>
      <c r="Y176">
        <v>0</v>
      </c>
      <c r="Z176">
        <v>0</v>
      </c>
      <c r="AB176">
        <v>3</v>
      </c>
      <c r="AC176">
        <v>0</v>
      </c>
      <c r="AD176">
        <v>2</v>
      </c>
      <c r="AF176">
        <v>0</v>
      </c>
      <c r="AG176">
        <v>0</v>
      </c>
      <c r="AH176">
        <v>1</v>
      </c>
      <c r="AI176">
        <v>0</v>
      </c>
      <c r="AJ176">
        <v>0</v>
      </c>
      <c r="AK176">
        <v>0</v>
      </c>
      <c r="AL176">
        <v>180</v>
      </c>
      <c r="AM176">
        <v>0</v>
      </c>
      <c r="AN176">
        <v>0</v>
      </c>
      <c r="AO176">
        <v>0</v>
      </c>
      <c r="AR176" t="s">
        <v>222</v>
      </c>
    </row>
    <row r="177" spans="1:44" x14ac:dyDescent="0.35">
      <c r="A177" t="s">
        <v>223</v>
      </c>
      <c r="B177" t="s">
        <v>67</v>
      </c>
      <c r="C177">
        <v>3329</v>
      </c>
      <c r="D177">
        <v>37</v>
      </c>
      <c r="E177">
        <v>35</v>
      </c>
      <c r="F177">
        <v>29</v>
      </c>
      <c r="G177">
        <v>0</v>
      </c>
      <c r="H177">
        <v>0</v>
      </c>
      <c r="I177">
        <v>0</v>
      </c>
      <c r="J177">
        <v>7215</v>
      </c>
      <c r="K177">
        <v>6825</v>
      </c>
      <c r="L177">
        <v>5220</v>
      </c>
      <c r="M177">
        <v>23400</v>
      </c>
      <c r="N177">
        <v>23400</v>
      </c>
      <c r="O177">
        <v>21600</v>
      </c>
      <c r="P177">
        <v>0</v>
      </c>
      <c r="Q177">
        <v>8.5714285714285715E-2</v>
      </c>
      <c r="R177">
        <v>0.65714285714285714</v>
      </c>
      <c r="S177">
        <v>0</v>
      </c>
      <c r="T177">
        <v>1650.8571428571429</v>
      </c>
      <c r="U177">
        <v>12656.571428571429</v>
      </c>
      <c r="V177">
        <v>4</v>
      </c>
      <c r="W177">
        <v>0</v>
      </c>
      <c r="X177">
        <v>0</v>
      </c>
      <c r="Y177">
        <v>0</v>
      </c>
      <c r="Z177">
        <v>0</v>
      </c>
      <c r="AB177">
        <v>6</v>
      </c>
      <c r="AC177">
        <v>1</v>
      </c>
      <c r="AD177">
        <v>6</v>
      </c>
      <c r="AF177">
        <v>7</v>
      </c>
      <c r="AG177">
        <v>4</v>
      </c>
      <c r="AH177">
        <v>9</v>
      </c>
      <c r="AI177">
        <v>0</v>
      </c>
      <c r="AJ177">
        <v>1365</v>
      </c>
      <c r="AK177">
        <v>780</v>
      </c>
      <c r="AL177">
        <v>1620</v>
      </c>
      <c r="AM177">
        <v>0</v>
      </c>
      <c r="AN177">
        <v>0</v>
      </c>
      <c r="AO177">
        <v>0</v>
      </c>
      <c r="AR177" t="s">
        <v>223</v>
      </c>
    </row>
    <row r="178" spans="1:44" x14ac:dyDescent="0.35">
      <c r="A178" t="s">
        <v>224</v>
      </c>
      <c r="B178" t="s">
        <v>64</v>
      </c>
      <c r="C178">
        <v>3330</v>
      </c>
      <c r="D178">
        <v>34</v>
      </c>
      <c r="E178">
        <v>34</v>
      </c>
      <c r="F178">
        <v>34</v>
      </c>
      <c r="G178">
        <v>0</v>
      </c>
      <c r="H178">
        <v>0</v>
      </c>
      <c r="I178">
        <v>0</v>
      </c>
      <c r="J178">
        <v>6630</v>
      </c>
      <c r="K178">
        <v>6630</v>
      </c>
      <c r="L178">
        <v>6120</v>
      </c>
      <c r="M178">
        <v>10140</v>
      </c>
      <c r="N178">
        <v>10140</v>
      </c>
      <c r="O178">
        <v>9360</v>
      </c>
      <c r="P178">
        <v>0.44117647058823528</v>
      </c>
      <c r="Q178">
        <v>0.55882352941176472</v>
      </c>
      <c r="R178">
        <v>0.6470588235294118</v>
      </c>
      <c r="S178">
        <v>8550</v>
      </c>
      <c r="T178">
        <v>10830</v>
      </c>
      <c r="U178">
        <v>12540</v>
      </c>
      <c r="V178">
        <v>0</v>
      </c>
      <c r="W178">
        <v>0</v>
      </c>
      <c r="X178">
        <v>0</v>
      </c>
      <c r="Y178">
        <v>0</v>
      </c>
      <c r="Z178">
        <v>0</v>
      </c>
      <c r="AB178">
        <v>7</v>
      </c>
      <c r="AC178">
        <v>8</v>
      </c>
      <c r="AD178">
        <v>10</v>
      </c>
      <c r="AF178">
        <v>16</v>
      </c>
      <c r="AG178">
        <v>16</v>
      </c>
      <c r="AH178">
        <v>15</v>
      </c>
      <c r="AI178">
        <v>0</v>
      </c>
      <c r="AJ178">
        <v>3120</v>
      </c>
      <c r="AK178">
        <v>3120</v>
      </c>
      <c r="AL178">
        <v>2700</v>
      </c>
      <c r="AM178">
        <v>0</v>
      </c>
      <c r="AN178">
        <v>0</v>
      </c>
      <c r="AO178">
        <v>0</v>
      </c>
      <c r="AR178" t="s">
        <v>224</v>
      </c>
    </row>
    <row r="179" spans="1:44" x14ac:dyDescent="0.35">
      <c r="A179" t="s">
        <v>225</v>
      </c>
      <c r="B179" t="s">
        <v>67</v>
      </c>
      <c r="C179">
        <v>3331</v>
      </c>
      <c r="D179">
        <v>25</v>
      </c>
      <c r="E179">
        <v>22</v>
      </c>
      <c r="F179">
        <v>27</v>
      </c>
      <c r="G179">
        <v>0</v>
      </c>
      <c r="H179">
        <v>0</v>
      </c>
      <c r="I179">
        <v>0</v>
      </c>
      <c r="J179">
        <v>4875</v>
      </c>
      <c r="K179">
        <v>4290</v>
      </c>
      <c r="L179">
        <v>4860</v>
      </c>
      <c r="M179">
        <v>10140</v>
      </c>
      <c r="N179">
        <v>10140</v>
      </c>
      <c r="O179">
        <v>9360</v>
      </c>
      <c r="P179">
        <v>0.40909090909090912</v>
      </c>
      <c r="Q179">
        <v>0.54545454545454541</v>
      </c>
      <c r="R179">
        <v>0.63636363636363635</v>
      </c>
      <c r="S179">
        <v>5737.5</v>
      </c>
      <c r="T179">
        <v>7649.9999999999991</v>
      </c>
      <c r="U179">
        <v>8925</v>
      </c>
      <c r="V179">
        <v>3</v>
      </c>
      <c r="W179">
        <v>0</v>
      </c>
      <c r="X179">
        <v>0</v>
      </c>
      <c r="Y179">
        <v>0</v>
      </c>
      <c r="Z179">
        <v>0</v>
      </c>
      <c r="AB179">
        <v>5</v>
      </c>
      <c r="AC179">
        <v>4</v>
      </c>
      <c r="AD179">
        <v>4</v>
      </c>
      <c r="AF179">
        <v>10</v>
      </c>
      <c r="AG179">
        <v>9</v>
      </c>
      <c r="AH179">
        <v>8</v>
      </c>
      <c r="AI179">
        <v>0</v>
      </c>
      <c r="AJ179">
        <v>1950</v>
      </c>
      <c r="AK179">
        <v>1755</v>
      </c>
      <c r="AL179">
        <v>1440</v>
      </c>
      <c r="AM179">
        <v>0</v>
      </c>
      <c r="AN179">
        <v>0</v>
      </c>
      <c r="AO179">
        <v>0</v>
      </c>
      <c r="AR179" t="s">
        <v>225</v>
      </c>
    </row>
    <row r="180" spans="1:44" x14ac:dyDescent="0.35">
      <c r="A180" t="s">
        <v>226</v>
      </c>
      <c r="B180" t="s">
        <v>67</v>
      </c>
      <c r="C180">
        <v>3347</v>
      </c>
      <c r="D180">
        <v>28</v>
      </c>
      <c r="E180">
        <v>24</v>
      </c>
      <c r="F180">
        <v>14</v>
      </c>
      <c r="G180">
        <v>0</v>
      </c>
      <c r="H180">
        <v>0</v>
      </c>
      <c r="I180">
        <v>0</v>
      </c>
      <c r="J180">
        <v>5460</v>
      </c>
      <c r="K180">
        <v>4680</v>
      </c>
      <c r="L180">
        <v>2520</v>
      </c>
      <c r="M180">
        <v>10140</v>
      </c>
      <c r="N180">
        <v>10140</v>
      </c>
      <c r="O180">
        <v>9360</v>
      </c>
      <c r="P180">
        <v>0.25</v>
      </c>
      <c r="Q180">
        <v>0.70833333333333337</v>
      </c>
      <c r="R180">
        <v>0.83333333333333337</v>
      </c>
      <c r="S180">
        <v>3165</v>
      </c>
      <c r="T180">
        <v>8967.5</v>
      </c>
      <c r="U180">
        <v>10550</v>
      </c>
      <c r="V180">
        <v>8</v>
      </c>
      <c r="W180">
        <v>0</v>
      </c>
      <c r="X180">
        <v>0</v>
      </c>
      <c r="Y180">
        <v>0</v>
      </c>
      <c r="Z180">
        <v>0</v>
      </c>
      <c r="AB180">
        <v>16</v>
      </c>
      <c r="AC180">
        <v>0</v>
      </c>
      <c r="AD180">
        <v>14</v>
      </c>
      <c r="AF180">
        <v>2</v>
      </c>
      <c r="AG180">
        <v>2</v>
      </c>
      <c r="AH180">
        <v>0</v>
      </c>
      <c r="AI180">
        <v>0</v>
      </c>
      <c r="AJ180">
        <v>390</v>
      </c>
      <c r="AK180">
        <v>390</v>
      </c>
      <c r="AL180">
        <v>0</v>
      </c>
      <c r="AM180">
        <v>0</v>
      </c>
      <c r="AN180">
        <v>0</v>
      </c>
      <c r="AO180">
        <v>0</v>
      </c>
      <c r="AR180" t="s">
        <v>226</v>
      </c>
    </row>
    <row r="181" spans="1:44" x14ac:dyDescent="0.35">
      <c r="A181" t="s">
        <v>227</v>
      </c>
      <c r="B181" t="s">
        <v>64</v>
      </c>
      <c r="C181">
        <v>2187</v>
      </c>
      <c r="D181">
        <v>23</v>
      </c>
      <c r="E181">
        <v>16</v>
      </c>
      <c r="F181">
        <v>29</v>
      </c>
      <c r="G181">
        <v>0</v>
      </c>
      <c r="H181">
        <v>0</v>
      </c>
      <c r="I181">
        <v>0</v>
      </c>
      <c r="J181">
        <v>4485</v>
      </c>
      <c r="K181">
        <v>3120</v>
      </c>
      <c r="L181">
        <v>5220</v>
      </c>
      <c r="M181">
        <v>10140</v>
      </c>
      <c r="N181">
        <v>10140</v>
      </c>
      <c r="O181">
        <v>9360</v>
      </c>
      <c r="P181">
        <v>6.25E-2</v>
      </c>
      <c r="Q181">
        <v>6.25E-2</v>
      </c>
      <c r="R181">
        <v>0.5</v>
      </c>
      <c r="S181">
        <v>801.5625</v>
      </c>
      <c r="T181">
        <v>801.5625</v>
      </c>
      <c r="U181">
        <v>6412.5</v>
      </c>
      <c r="V181">
        <v>0</v>
      </c>
      <c r="W181">
        <v>0</v>
      </c>
      <c r="X181">
        <v>0</v>
      </c>
      <c r="Y181">
        <v>0</v>
      </c>
      <c r="Z181">
        <v>0</v>
      </c>
      <c r="AB181">
        <v>0</v>
      </c>
      <c r="AC181">
        <v>0</v>
      </c>
      <c r="AD181">
        <v>0</v>
      </c>
      <c r="AF181">
        <v>7</v>
      </c>
      <c r="AG181">
        <v>2</v>
      </c>
      <c r="AH181">
        <v>11</v>
      </c>
      <c r="AI181">
        <v>0</v>
      </c>
      <c r="AJ181">
        <v>1365</v>
      </c>
      <c r="AK181">
        <v>390</v>
      </c>
      <c r="AL181">
        <v>1980</v>
      </c>
      <c r="AM181">
        <v>0</v>
      </c>
      <c r="AN181">
        <v>0</v>
      </c>
      <c r="AO181">
        <v>0</v>
      </c>
      <c r="AR181" t="s">
        <v>227</v>
      </c>
    </row>
    <row r="182" spans="1:44" x14ac:dyDescent="0.35">
      <c r="A182" t="s">
        <v>228</v>
      </c>
      <c r="B182" t="s">
        <v>67</v>
      </c>
      <c r="C182">
        <v>3351</v>
      </c>
      <c r="D182">
        <v>26</v>
      </c>
      <c r="E182">
        <v>26</v>
      </c>
      <c r="F182">
        <v>20</v>
      </c>
      <c r="G182">
        <v>0</v>
      </c>
      <c r="H182">
        <v>0</v>
      </c>
      <c r="I182">
        <v>0</v>
      </c>
      <c r="J182">
        <v>5070</v>
      </c>
      <c r="K182">
        <v>5070</v>
      </c>
      <c r="L182">
        <v>3600</v>
      </c>
      <c r="M182">
        <v>10140</v>
      </c>
      <c r="N182">
        <v>10140</v>
      </c>
      <c r="O182">
        <v>9360</v>
      </c>
      <c r="P182">
        <v>7.6923076923076927E-2</v>
      </c>
      <c r="Q182">
        <v>0.42307692307692307</v>
      </c>
      <c r="R182">
        <v>0.80769230769230771</v>
      </c>
      <c r="S182">
        <v>1056.9230769230769</v>
      </c>
      <c r="T182">
        <v>5813.0769230769229</v>
      </c>
      <c r="U182">
        <v>11097.692307692309</v>
      </c>
      <c r="V182">
        <v>12</v>
      </c>
      <c r="W182">
        <v>0</v>
      </c>
      <c r="X182">
        <v>0</v>
      </c>
      <c r="Y182">
        <v>0</v>
      </c>
      <c r="Z182">
        <v>0</v>
      </c>
      <c r="AB182">
        <v>5</v>
      </c>
      <c r="AC182">
        <v>0</v>
      </c>
      <c r="AD182">
        <v>12</v>
      </c>
      <c r="AF182">
        <v>3.3333333333333335</v>
      </c>
      <c r="AG182">
        <v>3.3333333333333335</v>
      </c>
      <c r="AH182">
        <v>3</v>
      </c>
      <c r="AI182">
        <v>0</v>
      </c>
      <c r="AJ182">
        <v>650</v>
      </c>
      <c r="AK182">
        <v>650</v>
      </c>
      <c r="AL182">
        <v>540</v>
      </c>
      <c r="AM182">
        <v>0</v>
      </c>
      <c r="AN182">
        <v>0</v>
      </c>
      <c r="AO182">
        <v>0</v>
      </c>
      <c r="AR182" t="s">
        <v>228</v>
      </c>
    </row>
    <row r="183" spans="1:44" x14ac:dyDescent="0.35">
      <c r="A183" t="s">
        <v>229</v>
      </c>
      <c r="B183" t="s">
        <v>67</v>
      </c>
      <c r="C183">
        <v>3352</v>
      </c>
      <c r="D183">
        <v>23</v>
      </c>
      <c r="E183">
        <v>20</v>
      </c>
      <c r="F183">
        <v>25</v>
      </c>
      <c r="G183">
        <v>0</v>
      </c>
      <c r="H183">
        <v>0</v>
      </c>
      <c r="I183">
        <v>0</v>
      </c>
      <c r="J183">
        <v>4485</v>
      </c>
      <c r="K183">
        <v>3900</v>
      </c>
      <c r="L183">
        <v>4500</v>
      </c>
      <c r="M183">
        <v>15210</v>
      </c>
      <c r="N183">
        <v>15210</v>
      </c>
      <c r="O183">
        <v>14040</v>
      </c>
      <c r="P183">
        <v>0</v>
      </c>
      <c r="Q183">
        <v>0.2</v>
      </c>
      <c r="R183">
        <v>0.45</v>
      </c>
      <c r="S183">
        <v>0</v>
      </c>
      <c r="T183">
        <v>2577</v>
      </c>
      <c r="U183">
        <v>5798.25</v>
      </c>
      <c r="V183">
        <v>5</v>
      </c>
      <c r="W183">
        <v>0</v>
      </c>
      <c r="X183">
        <v>0</v>
      </c>
      <c r="Y183">
        <v>0</v>
      </c>
      <c r="Z183">
        <v>0</v>
      </c>
      <c r="AB183">
        <v>5</v>
      </c>
      <c r="AC183">
        <v>11</v>
      </c>
      <c r="AD183">
        <v>5</v>
      </c>
      <c r="AF183">
        <v>5</v>
      </c>
      <c r="AG183">
        <v>4</v>
      </c>
      <c r="AH183">
        <v>6</v>
      </c>
      <c r="AI183">
        <v>0</v>
      </c>
      <c r="AJ183">
        <v>975</v>
      </c>
      <c r="AK183">
        <v>780</v>
      </c>
      <c r="AL183">
        <v>1080</v>
      </c>
      <c r="AM183">
        <v>0</v>
      </c>
      <c r="AN183">
        <v>0</v>
      </c>
      <c r="AO183">
        <v>0</v>
      </c>
      <c r="AR183" t="s">
        <v>229</v>
      </c>
    </row>
    <row r="184" spans="1:44" x14ac:dyDescent="0.35">
      <c r="A184" t="s">
        <v>230</v>
      </c>
      <c r="B184" t="s">
        <v>67</v>
      </c>
      <c r="C184">
        <v>3359</v>
      </c>
      <c r="D184">
        <v>20</v>
      </c>
      <c r="E184">
        <v>21</v>
      </c>
      <c r="F184">
        <v>26</v>
      </c>
      <c r="G184">
        <v>0</v>
      </c>
      <c r="H184">
        <v>0</v>
      </c>
      <c r="I184">
        <v>0</v>
      </c>
      <c r="J184">
        <v>3900</v>
      </c>
      <c r="K184">
        <v>4095</v>
      </c>
      <c r="L184">
        <v>4680</v>
      </c>
      <c r="M184">
        <v>10140</v>
      </c>
      <c r="N184">
        <v>10140</v>
      </c>
      <c r="O184">
        <v>9360</v>
      </c>
      <c r="P184">
        <v>0.2857142857142857</v>
      </c>
      <c r="Q184">
        <v>0.7142857142857143</v>
      </c>
      <c r="R184">
        <v>0.90476190476190477</v>
      </c>
      <c r="S184">
        <v>3621.4285714285711</v>
      </c>
      <c r="T184">
        <v>9053.5714285714294</v>
      </c>
      <c r="U184">
        <v>11467.857142857143</v>
      </c>
      <c r="V184">
        <v>0</v>
      </c>
      <c r="W184">
        <v>0</v>
      </c>
      <c r="X184">
        <v>0</v>
      </c>
      <c r="Y184">
        <v>0</v>
      </c>
      <c r="Z184">
        <v>0</v>
      </c>
      <c r="AB184">
        <v>6</v>
      </c>
      <c r="AC184">
        <v>5</v>
      </c>
      <c r="AD184">
        <v>9</v>
      </c>
      <c r="AF184">
        <v>4.5999999999999996</v>
      </c>
      <c r="AG184">
        <v>4.5999999999999996</v>
      </c>
      <c r="AH184">
        <v>0</v>
      </c>
      <c r="AI184">
        <v>0</v>
      </c>
      <c r="AJ184">
        <v>897</v>
      </c>
      <c r="AK184">
        <v>897</v>
      </c>
      <c r="AL184">
        <v>0</v>
      </c>
      <c r="AM184">
        <v>0</v>
      </c>
      <c r="AN184">
        <v>0</v>
      </c>
      <c r="AO184">
        <v>0</v>
      </c>
      <c r="AR184" t="s">
        <v>230</v>
      </c>
    </row>
    <row r="185" spans="1:44" x14ac:dyDescent="0.35">
      <c r="A185" t="s">
        <v>231</v>
      </c>
      <c r="B185" t="s">
        <v>67</v>
      </c>
      <c r="C185">
        <v>3361</v>
      </c>
      <c r="D185">
        <v>28</v>
      </c>
      <c r="E185">
        <v>27</v>
      </c>
      <c r="F185">
        <v>24</v>
      </c>
      <c r="G185">
        <v>0</v>
      </c>
      <c r="H185">
        <v>0</v>
      </c>
      <c r="I185">
        <v>0</v>
      </c>
      <c r="J185">
        <v>5460</v>
      </c>
      <c r="K185">
        <v>5265</v>
      </c>
      <c r="L185">
        <v>4320</v>
      </c>
      <c r="M185">
        <v>10140</v>
      </c>
      <c r="N185">
        <v>10140</v>
      </c>
      <c r="O185">
        <v>9360</v>
      </c>
      <c r="P185">
        <v>0.1111111111111111</v>
      </c>
      <c r="Q185">
        <v>0.48148148148148145</v>
      </c>
      <c r="R185">
        <v>0.70370370370370372</v>
      </c>
      <c r="S185">
        <v>1671.6666666666665</v>
      </c>
      <c r="T185">
        <v>7243.8888888888887</v>
      </c>
      <c r="U185">
        <v>10587.222222222223</v>
      </c>
      <c r="V185">
        <v>11</v>
      </c>
      <c r="W185">
        <v>0</v>
      </c>
      <c r="X185">
        <v>0</v>
      </c>
      <c r="Y185">
        <v>0</v>
      </c>
      <c r="Z185">
        <v>0</v>
      </c>
      <c r="AB185">
        <v>12</v>
      </c>
      <c r="AC185">
        <v>10</v>
      </c>
      <c r="AD185">
        <v>11</v>
      </c>
      <c r="AF185">
        <v>15</v>
      </c>
      <c r="AG185">
        <v>17</v>
      </c>
      <c r="AH185">
        <v>7</v>
      </c>
      <c r="AI185">
        <v>0</v>
      </c>
      <c r="AJ185">
        <v>2925</v>
      </c>
      <c r="AK185">
        <v>3315</v>
      </c>
      <c r="AL185">
        <v>1260</v>
      </c>
      <c r="AM185">
        <v>0</v>
      </c>
      <c r="AN185">
        <v>0</v>
      </c>
      <c r="AO185">
        <v>0</v>
      </c>
      <c r="AR185" t="s">
        <v>231</v>
      </c>
    </row>
    <row r="186" spans="1:44" x14ac:dyDescent="0.35">
      <c r="A186" t="s">
        <v>232</v>
      </c>
      <c r="B186" t="s">
        <v>67</v>
      </c>
      <c r="C186">
        <v>3363</v>
      </c>
      <c r="D186">
        <v>25</v>
      </c>
      <c r="E186">
        <v>26</v>
      </c>
      <c r="F186">
        <v>23</v>
      </c>
      <c r="G186">
        <v>0</v>
      </c>
      <c r="H186">
        <v>0</v>
      </c>
      <c r="I186">
        <v>0</v>
      </c>
      <c r="J186">
        <v>4875</v>
      </c>
      <c r="K186">
        <v>5070</v>
      </c>
      <c r="L186">
        <v>4140</v>
      </c>
      <c r="M186">
        <v>10140</v>
      </c>
      <c r="N186">
        <v>10140</v>
      </c>
      <c r="O186">
        <v>9360</v>
      </c>
      <c r="P186">
        <v>0.15384615384615385</v>
      </c>
      <c r="Q186">
        <v>0.15384615384615385</v>
      </c>
      <c r="R186">
        <v>0.38461538461538464</v>
      </c>
      <c r="S186">
        <v>2166.9230769230771</v>
      </c>
      <c r="T186">
        <v>2166.9230769230771</v>
      </c>
      <c r="U186">
        <v>5417.3076923076924</v>
      </c>
      <c r="V186">
        <v>6</v>
      </c>
      <c r="W186">
        <v>0</v>
      </c>
      <c r="X186">
        <v>0</v>
      </c>
      <c r="Y186">
        <v>0</v>
      </c>
      <c r="Z186">
        <v>0</v>
      </c>
      <c r="AB186">
        <v>5</v>
      </c>
      <c r="AC186">
        <v>5</v>
      </c>
      <c r="AD186">
        <v>6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R186" t="s">
        <v>232</v>
      </c>
    </row>
    <row r="187" spans="1:44" x14ac:dyDescent="0.35">
      <c r="A187" t="s">
        <v>233</v>
      </c>
      <c r="B187" t="s">
        <v>64</v>
      </c>
      <c r="C187">
        <v>3366</v>
      </c>
      <c r="D187">
        <v>15</v>
      </c>
      <c r="E187">
        <v>12</v>
      </c>
      <c r="F187">
        <v>17</v>
      </c>
      <c r="G187">
        <v>0</v>
      </c>
      <c r="H187">
        <v>0</v>
      </c>
      <c r="I187">
        <v>0</v>
      </c>
      <c r="J187">
        <v>2925</v>
      </c>
      <c r="K187">
        <v>2340</v>
      </c>
      <c r="L187">
        <v>3060</v>
      </c>
      <c r="M187">
        <v>10140</v>
      </c>
      <c r="N187">
        <v>10140</v>
      </c>
      <c r="O187">
        <v>9360</v>
      </c>
      <c r="P187">
        <v>0.61538461538461542</v>
      </c>
      <c r="Q187">
        <v>0.84615384615384615</v>
      </c>
      <c r="R187">
        <v>0.84615384615384615</v>
      </c>
      <c r="S187">
        <v>5123.0769230769238</v>
      </c>
      <c r="T187">
        <v>7044.2307692307695</v>
      </c>
      <c r="U187">
        <v>7044.2307692307695</v>
      </c>
      <c r="V187">
        <v>0</v>
      </c>
      <c r="W187">
        <v>0</v>
      </c>
      <c r="X187">
        <v>0</v>
      </c>
      <c r="Y187">
        <v>0</v>
      </c>
      <c r="Z187">
        <v>0</v>
      </c>
      <c r="AB187">
        <v>4</v>
      </c>
      <c r="AC187">
        <v>0</v>
      </c>
      <c r="AD187">
        <v>10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R187" t="s">
        <v>233</v>
      </c>
    </row>
    <row r="188" spans="1:44" x14ac:dyDescent="0.35">
      <c r="A188" t="s">
        <v>234</v>
      </c>
      <c r="B188" t="s">
        <v>67</v>
      </c>
      <c r="C188">
        <v>3367</v>
      </c>
      <c r="D188">
        <v>26</v>
      </c>
      <c r="E188">
        <v>25</v>
      </c>
      <c r="F188">
        <v>23</v>
      </c>
      <c r="G188">
        <v>0</v>
      </c>
      <c r="H188">
        <v>0</v>
      </c>
      <c r="I188">
        <v>0</v>
      </c>
      <c r="J188">
        <v>5070</v>
      </c>
      <c r="K188">
        <v>4875</v>
      </c>
      <c r="L188">
        <v>4140</v>
      </c>
      <c r="M188">
        <v>10140</v>
      </c>
      <c r="N188">
        <v>10140</v>
      </c>
      <c r="O188">
        <v>9360</v>
      </c>
      <c r="P188">
        <v>0.52</v>
      </c>
      <c r="Q188">
        <v>0.52</v>
      </c>
      <c r="R188">
        <v>0.68</v>
      </c>
      <c r="S188">
        <v>7324.2</v>
      </c>
      <c r="T188">
        <v>7324.2</v>
      </c>
      <c r="U188">
        <v>9577.8000000000011</v>
      </c>
      <c r="V188">
        <v>4</v>
      </c>
      <c r="W188">
        <v>0</v>
      </c>
      <c r="X188">
        <v>0</v>
      </c>
      <c r="Y188">
        <v>0</v>
      </c>
      <c r="Z188">
        <v>0</v>
      </c>
      <c r="AB188">
        <v>5</v>
      </c>
      <c r="AC188">
        <v>5</v>
      </c>
      <c r="AD188">
        <v>7</v>
      </c>
      <c r="AF188">
        <v>17</v>
      </c>
      <c r="AG188">
        <v>16</v>
      </c>
      <c r="AH188">
        <v>12</v>
      </c>
      <c r="AI188">
        <v>0</v>
      </c>
      <c r="AJ188">
        <v>3315</v>
      </c>
      <c r="AK188">
        <v>3120</v>
      </c>
      <c r="AL188">
        <v>2160</v>
      </c>
      <c r="AM188">
        <v>0</v>
      </c>
      <c r="AN188">
        <v>0</v>
      </c>
      <c r="AO188">
        <v>0</v>
      </c>
      <c r="AR188" t="s">
        <v>234</v>
      </c>
    </row>
    <row r="189" spans="1:44" x14ac:dyDescent="0.35">
      <c r="A189" t="s">
        <v>235</v>
      </c>
      <c r="B189" t="s">
        <v>67</v>
      </c>
      <c r="C189">
        <v>3372</v>
      </c>
      <c r="D189">
        <v>52</v>
      </c>
      <c r="E189">
        <v>51</v>
      </c>
      <c r="F189">
        <v>52</v>
      </c>
      <c r="G189">
        <v>0</v>
      </c>
      <c r="H189">
        <v>0</v>
      </c>
      <c r="I189">
        <v>0</v>
      </c>
      <c r="J189">
        <v>10140</v>
      </c>
      <c r="K189">
        <v>9945</v>
      </c>
      <c r="L189">
        <v>9360</v>
      </c>
      <c r="M189">
        <v>25350</v>
      </c>
      <c r="N189">
        <v>25350</v>
      </c>
      <c r="O189">
        <v>23400</v>
      </c>
      <c r="P189">
        <v>0.11764705882352941</v>
      </c>
      <c r="Q189">
        <v>0.27450980392156865</v>
      </c>
      <c r="R189">
        <v>0.82352941176470584</v>
      </c>
      <c r="S189">
        <v>3464.1176470588234</v>
      </c>
      <c r="T189">
        <v>8082.9411764705892</v>
      </c>
      <c r="U189">
        <v>24248.823529411762</v>
      </c>
      <c r="V189">
        <v>40</v>
      </c>
      <c r="W189">
        <v>0</v>
      </c>
      <c r="X189">
        <v>0</v>
      </c>
      <c r="Y189">
        <v>0</v>
      </c>
      <c r="Z189">
        <v>0</v>
      </c>
      <c r="AB189">
        <v>15</v>
      </c>
      <c r="AC189">
        <v>26</v>
      </c>
      <c r="AD189">
        <v>53</v>
      </c>
      <c r="AF189">
        <v>14</v>
      </c>
      <c r="AG189">
        <v>11</v>
      </c>
      <c r="AH189">
        <v>7</v>
      </c>
      <c r="AI189">
        <v>0</v>
      </c>
      <c r="AJ189">
        <v>2730</v>
      </c>
      <c r="AK189">
        <v>2145</v>
      </c>
      <c r="AL189">
        <v>1260</v>
      </c>
      <c r="AM189">
        <v>0</v>
      </c>
      <c r="AN189">
        <v>0</v>
      </c>
      <c r="AO189">
        <v>0</v>
      </c>
      <c r="AR189" t="s">
        <v>235</v>
      </c>
    </row>
    <row r="190" spans="1:44" x14ac:dyDescent="0.35">
      <c r="A190" t="s">
        <v>236</v>
      </c>
      <c r="B190" t="s">
        <v>67</v>
      </c>
      <c r="C190">
        <v>3377</v>
      </c>
      <c r="D190">
        <v>21</v>
      </c>
      <c r="E190">
        <v>18</v>
      </c>
      <c r="F190">
        <v>19</v>
      </c>
      <c r="G190">
        <v>0</v>
      </c>
      <c r="H190">
        <v>0</v>
      </c>
      <c r="I190">
        <v>0</v>
      </c>
      <c r="J190">
        <v>4095</v>
      </c>
      <c r="K190">
        <v>3510</v>
      </c>
      <c r="L190">
        <v>3420</v>
      </c>
      <c r="M190">
        <v>11700</v>
      </c>
      <c r="N190">
        <v>11700</v>
      </c>
      <c r="O190">
        <v>10800</v>
      </c>
      <c r="P190">
        <v>0.47619047619047616</v>
      </c>
      <c r="Q190">
        <v>0.8571428571428571</v>
      </c>
      <c r="R190">
        <v>0.90476190476190477</v>
      </c>
      <c r="S190">
        <v>5250</v>
      </c>
      <c r="T190">
        <v>9450</v>
      </c>
      <c r="U190">
        <v>9975</v>
      </c>
      <c r="V190">
        <v>0</v>
      </c>
      <c r="W190">
        <v>0</v>
      </c>
      <c r="X190">
        <v>0</v>
      </c>
      <c r="Y190">
        <v>0</v>
      </c>
      <c r="Z190">
        <v>0</v>
      </c>
      <c r="AB190">
        <v>12</v>
      </c>
      <c r="AC190">
        <v>0</v>
      </c>
      <c r="AD190">
        <v>12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R190" t="s">
        <v>236</v>
      </c>
    </row>
    <row r="191" spans="1:44" x14ac:dyDescent="0.35">
      <c r="A191" t="s">
        <v>237</v>
      </c>
      <c r="B191" t="s">
        <v>67</v>
      </c>
      <c r="C191">
        <v>3386</v>
      </c>
      <c r="D191">
        <v>35</v>
      </c>
      <c r="E191">
        <v>35</v>
      </c>
      <c r="F191">
        <v>31</v>
      </c>
      <c r="G191">
        <v>0</v>
      </c>
      <c r="H191">
        <v>0</v>
      </c>
      <c r="I191">
        <v>0</v>
      </c>
      <c r="J191">
        <v>6825</v>
      </c>
      <c r="K191">
        <v>6825</v>
      </c>
      <c r="L191">
        <v>5580</v>
      </c>
      <c r="M191">
        <v>10140</v>
      </c>
      <c r="N191">
        <v>10140</v>
      </c>
      <c r="O191">
        <v>9360</v>
      </c>
      <c r="P191">
        <v>0.11428571428571428</v>
      </c>
      <c r="Q191">
        <v>0.65714285714285714</v>
      </c>
      <c r="R191">
        <v>0.8</v>
      </c>
      <c r="S191">
        <v>2197.7142857142858</v>
      </c>
      <c r="T191">
        <v>12636.857142857143</v>
      </c>
      <c r="U191">
        <v>15384</v>
      </c>
      <c r="V191">
        <v>5</v>
      </c>
      <c r="W191">
        <v>0</v>
      </c>
      <c r="X191">
        <v>0</v>
      </c>
      <c r="Y191">
        <v>0</v>
      </c>
      <c r="Z191">
        <v>0</v>
      </c>
      <c r="AB191">
        <v>3</v>
      </c>
      <c r="AC191">
        <v>2</v>
      </c>
      <c r="AD191">
        <v>11</v>
      </c>
      <c r="AF191">
        <v>10</v>
      </c>
      <c r="AG191">
        <v>9</v>
      </c>
      <c r="AH191">
        <v>6</v>
      </c>
      <c r="AI191">
        <v>0</v>
      </c>
      <c r="AJ191">
        <v>1950</v>
      </c>
      <c r="AK191">
        <v>1755</v>
      </c>
      <c r="AL191">
        <v>1080</v>
      </c>
      <c r="AM191">
        <v>0</v>
      </c>
      <c r="AN191">
        <v>0</v>
      </c>
      <c r="AO191">
        <v>0</v>
      </c>
      <c r="AR191" t="s">
        <v>237</v>
      </c>
    </row>
    <row r="192" spans="1:44" x14ac:dyDescent="0.35">
      <c r="A192" t="s">
        <v>238</v>
      </c>
      <c r="B192" t="s">
        <v>67</v>
      </c>
      <c r="C192">
        <v>3406</v>
      </c>
      <c r="D192">
        <v>23</v>
      </c>
      <c r="E192">
        <v>20</v>
      </c>
      <c r="F192">
        <v>16</v>
      </c>
      <c r="G192">
        <v>0</v>
      </c>
      <c r="H192">
        <v>0</v>
      </c>
      <c r="I192">
        <v>0</v>
      </c>
      <c r="J192">
        <v>4485</v>
      </c>
      <c r="K192">
        <v>3900</v>
      </c>
      <c r="L192">
        <v>2880</v>
      </c>
      <c r="M192">
        <v>10140</v>
      </c>
      <c r="N192">
        <v>10140</v>
      </c>
      <c r="O192">
        <v>9360</v>
      </c>
      <c r="P192">
        <v>0</v>
      </c>
      <c r="Q192">
        <v>0.45454545454545453</v>
      </c>
      <c r="R192">
        <v>0.81818181818181823</v>
      </c>
      <c r="S192">
        <v>0</v>
      </c>
      <c r="T192">
        <v>5120.454545454545</v>
      </c>
      <c r="U192">
        <v>9216.818181818182</v>
      </c>
      <c r="V192">
        <v>0</v>
      </c>
      <c r="W192">
        <v>0</v>
      </c>
      <c r="X192">
        <v>0</v>
      </c>
      <c r="Y192">
        <v>0</v>
      </c>
      <c r="Z192">
        <v>0</v>
      </c>
      <c r="AB192">
        <v>24</v>
      </c>
      <c r="AC192">
        <v>4</v>
      </c>
      <c r="AD192">
        <v>4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R192" t="s">
        <v>238</v>
      </c>
    </row>
    <row r="193" spans="1:44" x14ac:dyDescent="0.35">
      <c r="A193" t="s">
        <v>239</v>
      </c>
      <c r="B193" t="s">
        <v>67</v>
      </c>
      <c r="C193">
        <v>3411</v>
      </c>
      <c r="D193">
        <v>47</v>
      </c>
      <c r="E193">
        <v>38</v>
      </c>
      <c r="F193">
        <v>36</v>
      </c>
      <c r="G193">
        <v>0</v>
      </c>
      <c r="H193">
        <v>0</v>
      </c>
      <c r="I193">
        <v>0</v>
      </c>
      <c r="J193">
        <v>9165</v>
      </c>
      <c r="K193">
        <v>7410</v>
      </c>
      <c r="L193">
        <v>6480</v>
      </c>
      <c r="M193">
        <v>10140</v>
      </c>
      <c r="N193">
        <v>10140</v>
      </c>
      <c r="O193">
        <v>9360</v>
      </c>
      <c r="P193">
        <v>0.63157894736842102</v>
      </c>
      <c r="Q193">
        <v>0.89473684210526316</v>
      </c>
      <c r="R193">
        <v>0.89473684210526316</v>
      </c>
      <c r="S193">
        <v>14561.052631578947</v>
      </c>
      <c r="T193">
        <v>20628.157894736843</v>
      </c>
      <c r="U193">
        <v>20628.157894736843</v>
      </c>
      <c r="V193">
        <v>23</v>
      </c>
      <c r="W193">
        <v>0</v>
      </c>
      <c r="X193">
        <v>0</v>
      </c>
      <c r="Y193">
        <v>0</v>
      </c>
      <c r="Z193">
        <v>0</v>
      </c>
      <c r="AB193">
        <v>27</v>
      </c>
      <c r="AC193">
        <v>22</v>
      </c>
      <c r="AD193">
        <v>23</v>
      </c>
      <c r="AF193">
        <v>10</v>
      </c>
      <c r="AG193">
        <v>8</v>
      </c>
      <c r="AH193">
        <v>4</v>
      </c>
      <c r="AI193">
        <v>0</v>
      </c>
      <c r="AJ193">
        <v>1950</v>
      </c>
      <c r="AK193">
        <v>1560</v>
      </c>
      <c r="AL193">
        <v>720</v>
      </c>
      <c r="AM193">
        <v>0</v>
      </c>
      <c r="AN193">
        <v>0</v>
      </c>
      <c r="AO193">
        <v>0</v>
      </c>
      <c r="AR193" t="s">
        <v>239</v>
      </c>
    </row>
    <row r="194" spans="1:44" x14ac:dyDescent="0.35">
      <c r="A194" t="s">
        <v>240</v>
      </c>
      <c r="B194" t="s">
        <v>64</v>
      </c>
      <c r="C194">
        <v>3412</v>
      </c>
      <c r="D194">
        <v>60</v>
      </c>
      <c r="E194">
        <v>60</v>
      </c>
      <c r="F194">
        <v>55</v>
      </c>
      <c r="G194">
        <v>0</v>
      </c>
      <c r="H194">
        <v>0</v>
      </c>
      <c r="I194">
        <v>0</v>
      </c>
      <c r="J194">
        <v>11700</v>
      </c>
      <c r="K194">
        <v>11700</v>
      </c>
      <c r="L194">
        <v>9900</v>
      </c>
      <c r="M194">
        <v>15210</v>
      </c>
      <c r="N194">
        <v>15210</v>
      </c>
      <c r="O194">
        <v>14040</v>
      </c>
      <c r="P194">
        <v>0.33333333333333331</v>
      </c>
      <c r="Q194">
        <v>0.75</v>
      </c>
      <c r="R194">
        <v>0.8</v>
      </c>
      <c r="S194">
        <v>11100</v>
      </c>
      <c r="T194">
        <v>24975</v>
      </c>
      <c r="U194">
        <v>26640</v>
      </c>
      <c r="V194">
        <v>22</v>
      </c>
      <c r="W194">
        <v>0</v>
      </c>
      <c r="X194">
        <v>0</v>
      </c>
      <c r="Y194">
        <v>0</v>
      </c>
      <c r="Z194">
        <v>0</v>
      </c>
      <c r="AB194">
        <v>24</v>
      </c>
      <c r="AC194">
        <v>17</v>
      </c>
      <c r="AD194">
        <v>22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R194" t="s">
        <v>240</v>
      </c>
    </row>
    <row r="195" spans="1:44" x14ac:dyDescent="0.35">
      <c r="A195" t="s">
        <v>241</v>
      </c>
      <c r="B195" t="s">
        <v>64</v>
      </c>
      <c r="C195">
        <v>2181</v>
      </c>
      <c r="D195">
        <v>19</v>
      </c>
      <c r="E195">
        <v>18</v>
      </c>
      <c r="F195">
        <v>13</v>
      </c>
      <c r="G195">
        <v>0</v>
      </c>
      <c r="H195">
        <v>0</v>
      </c>
      <c r="I195">
        <v>0</v>
      </c>
      <c r="J195">
        <v>3705</v>
      </c>
      <c r="K195">
        <v>3510</v>
      </c>
      <c r="L195">
        <v>2340</v>
      </c>
      <c r="M195">
        <v>10140</v>
      </c>
      <c r="N195">
        <v>10140</v>
      </c>
      <c r="O195">
        <v>9360</v>
      </c>
      <c r="P195">
        <v>0</v>
      </c>
      <c r="Q195">
        <v>5.5555555555555552E-2</v>
      </c>
      <c r="R195">
        <v>0.61111111111111116</v>
      </c>
      <c r="S195">
        <v>0</v>
      </c>
      <c r="T195">
        <v>530.83333333333326</v>
      </c>
      <c r="U195">
        <v>5839.166666666667</v>
      </c>
      <c r="V195">
        <v>4</v>
      </c>
      <c r="W195">
        <v>0</v>
      </c>
      <c r="X195">
        <v>0</v>
      </c>
      <c r="Y195">
        <v>0</v>
      </c>
      <c r="Z195">
        <v>0</v>
      </c>
      <c r="AB195">
        <v>3</v>
      </c>
      <c r="AC195">
        <v>2</v>
      </c>
      <c r="AD195">
        <v>4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R195" t="s">
        <v>241</v>
      </c>
    </row>
    <row r="196" spans="1:44" x14ac:dyDescent="0.35">
      <c r="A196" t="s">
        <v>242</v>
      </c>
      <c r="B196" t="s">
        <v>67</v>
      </c>
      <c r="C196">
        <v>3428</v>
      </c>
      <c r="D196">
        <v>37</v>
      </c>
      <c r="E196">
        <v>37</v>
      </c>
      <c r="F196">
        <v>37</v>
      </c>
      <c r="G196">
        <v>0</v>
      </c>
      <c r="H196">
        <v>0</v>
      </c>
      <c r="I196">
        <v>0</v>
      </c>
      <c r="J196">
        <v>7215</v>
      </c>
      <c r="K196">
        <v>7215</v>
      </c>
      <c r="L196">
        <v>6660</v>
      </c>
      <c r="M196">
        <v>10140</v>
      </c>
      <c r="N196">
        <v>10140</v>
      </c>
      <c r="O196">
        <v>9360</v>
      </c>
      <c r="P196">
        <v>5.4054054054054057E-2</v>
      </c>
      <c r="Q196">
        <v>0.13513513513513514</v>
      </c>
      <c r="R196">
        <v>0.1891891891891892</v>
      </c>
      <c r="S196">
        <v>1140</v>
      </c>
      <c r="T196">
        <v>2850</v>
      </c>
      <c r="U196">
        <v>3990</v>
      </c>
      <c r="V196">
        <v>4</v>
      </c>
      <c r="W196">
        <v>0</v>
      </c>
      <c r="X196">
        <v>0</v>
      </c>
      <c r="Y196">
        <v>0</v>
      </c>
      <c r="Z196">
        <v>0</v>
      </c>
      <c r="AB196">
        <v>9</v>
      </c>
      <c r="AC196">
        <v>10</v>
      </c>
      <c r="AD196">
        <v>11</v>
      </c>
      <c r="AF196">
        <v>9</v>
      </c>
      <c r="AG196">
        <v>8</v>
      </c>
      <c r="AH196">
        <v>10</v>
      </c>
      <c r="AI196">
        <v>0</v>
      </c>
      <c r="AJ196">
        <v>1755</v>
      </c>
      <c r="AK196">
        <v>1560</v>
      </c>
      <c r="AL196">
        <v>1800</v>
      </c>
      <c r="AM196">
        <v>0</v>
      </c>
      <c r="AN196">
        <v>0</v>
      </c>
      <c r="AO196">
        <v>0</v>
      </c>
      <c r="AR196" t="s">
        <v>242</v>
      </c>
    </row>
    <row r="197" spans="1:44" x14ac:dyDescent="0.35">
      <c r="A197" t="s">
        <v>243</v>
      </c>
      <c r="B197" t="s">
        <v>67</v>
      </c>
      <c r="C197">
        <v>3431</v>
      </c>
      <c r="D197">
        <v>55</v>
      </c>
      <c r="E197">
        <v>46</v>
      </c>
      <c r="F197">
        <v>46</v>
      </c>
      <c r="G197">
        <v>0</v>
      </c>
      <c r="H197">
        <v>0</v>
      </c>
      <c r="I197">
        <v>0</v>
      </c>
      <c r="J197">
        <v>10725</v>
      </c>
      <c r="K197">
        <v>8970</v>
      </c>
      <c r="L197">
        <v>8280</v>
      </c>
      <c r="M197">
        <v>10140</v>
      </c>
      <c r="N197">
        <v>10140</v>
      </c>
      <c r="O197">
        <v>9360</v>
      </c>
      <c r="P197">
        <v>6.3829787234042548E-2</v>
      </c>
      <c r="Q197">
        <v>0.10638297872340426</v>
      </c>
      <c r="R197">
        <v>0.1276595744680851</v>
      </c>
      <c r="S197">
        <v>1785.6382978723402</v>
      </c>
      <c r="T197">
        <v>2976.0638297872342</v>
      </c>
      <c r="U197">
        <v>3571.2765957446804</v>
      </c>
      <c r="V197">
        <v>0</v>
      </c>
      <c r="W197">
        <v>0</v>
      </c>
      <c r="X197">
        <v>0</v>
      </c>
      <c r="Y197">
        <v>0</v>
      </c>
      <c r="Z197">
        <v>0</v>
      </c>
      <c r="AB197">
        <v>61</v>
      </c>
      <c r="AC197">
        <v>3</v>
      </c>
      <c r="AD197">
        <v>2</v>
      </c>
      <c r="AF197">
        <v>21</v>
      </c>
      <c r="AG197">
        <v>18</v>
      </c>
      <c r="AH197">
        <v>18</v>
      </c>
      <c r="AI197">
        <v>0</v>
      </c>
      <c r="AJ197">
        <v>4095</v>
      </c>
      <c r="AK197">
        <v>3510</v>
      </c>
      <c r="AL197">
        <v>3240</v>
      </c>
      <c r="AM197">
        <v>0</v>
      </c>
      <c r="AN197">
        <v>0</v>
      </c>
      <c r="AO197">
        <v>0</v>
      </c>
      <c r="AR197" t="s">
        <v>243</v>
      </c>
    </row>
    <row r="198" spans="1:44" x14ac:dyDescent="0.35">
      <c r="A198" t="s">
        <v>244</v>
      </c>
      <c r="B198" t="s">
        <v>67</v>
      </c>
      <c r="C198">
        <v>3432</v>
      </c>
      <c r="D198">
        <v>98</v>
      </c>
      <c r="E198">
        <v>74</v>
      </c>
      <c r="F198">
        <v>85</v>
      </c>
      <c r="G198">
        <v>0</v>
      </c>
      <c r="H198">
        <v>0</v>
      </c>
      <c r="I198">
        <v>0</v>
      </c>
      <c r="J198">
        <v>19110</v>
      </c>
      <c r="K198">
        <v>14430</v>
      </c>
      <c r="L198">
        <v>15300</v>
      </c>
      <c r="M198">
        <v>23400</v>
      </c>
      <c r="N198">
        <v>23400</v>
      </c>
      <c r="O198">
        <v>21600</v>
      </c>
      <c r="P198">
        <v>0.28378378378378377</v>
      </c>
      <c r="Q198">
        <v>0.8783783783783784</v>
      </c>
      <c r="R198">
        <v>0.93243243243243246</v>
      </c>
      <c r="S198">
        <v>13860</v>
      </c>
      <c r="T198">
        <v>42900</v>
      </c>
      <c r="U198">
        <v>45540</v>
      </c>
      <c r="V198">
        <v>1</v>
      </c>
      <c r="W198">
        <v>0</v>
      </c>
      <c r="X198">
        <v>0</v>
      </c>
      <c r="Y198">
        <v>0</v>
      </c>
      <c r="Z198">
        <v>0</v>
      </c>
      <c r="AB198">
        <v>0</v>
      </c>
      <c r="AC198">
        <v>16</v>
      </c>
      <c r="AD198">
        <v>24</v>
      </c>
      <c r="AF198">
        <v>5</v>
      </c>
      <c r="AG198">
        <v>2</v>
      </c>
      <c r="AH198">
        <v>3</v>
      </c>
      <c r="AI198">
        <v>0</v>
      </c>
      <c r="AJ198">
        <v>975</v>
      </c>
      <c r="AK198">
        <v>390</v>
      </c>
      <c r="AL198">
        <v>540</v>
      </c>
      <c r="AM198">
        <v>0</v>
      </c>
      <c r="AN198">
        <v>0</v>
      </c>
      <c r="AO198">
        <v>0</v>
      </c>
      <c r="AR198" t="s">
        <v>244</v>
      </c>
    </row>
    <row r="199" spans="1:44" x14ac:dyDescent="0.35">
      <c r="A199" t="s">
        <v>245</v>
      </c>
      <c r="B199" t="s">
        <v>64</v>
      </c>
      <c r="C199">
        <v>3433</v>
      </c>
      <c r="D199">
        <v>39</v>
      </c>
      <c r="E199">
        <v>37</v>
      </c>
      <c r="F199">
        <v>38</v>
      </c>
      <c r="G199">
        <v>0</v>
      </c>
      <c r="H199">
        <v>0</v>
      </c>
      <c r="I199">
        <v>0</v>
      </c>
      <c r="J199">
        <v>7605</v>
      </c>
      <c r="K199">
        <v>7215</v>
      </c>
      <c r="L199">
        <v>6840</v>
      </c>
      <c r="M199">
        <v>39130.000000000007</v>
      </c>
      <c r="N199">
        <v>39130.000000000007</v>
      </c>
      <c r="O199">
        <v>36120.000000000007</v>
      </c>
      <c r="P199">
        <v>0.32432432432432434</v>
      </c>
      <c r="Q199">
        <v>0.54054054054054057</v>
      </c>
      <c r="R199">
        <v>0.78378378378378377</v>
      </c>
      <c r="S199">
        <v>7024.864864864865</v>
      </c>
      <c r="T199">
        <v>11708.108108108108</v>
      </c>
      <c r="U199">
        <v>16976.756756756757</v>
      </c>
      <c r="V199">
        <v>0</v>
      </c>
      <c r="W199">
        <v>0</v>
      </c>
      <c r="X199">
        <v>0</v>
      </c>
      <c r="Y199">
        <v>0</v>
      </c>
      <c r="Z199">
        <v>0</v>
      </c>
      <c r="AB199">
        <v>0</v>
      </c>
      <c r="AC199">
        <v>20</v>
      </c>
      <c r="AD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R199" t="s">
        <v>245</v>
      </c>
    </row>
    <row r="200" spans="1:44" x14ac:dyDescent="0.35">
      <c r="A200" t="s">
        <v>246</v>
      </c>
      <c r="B200" t="s">
        <v>89</v>
      </c>
      <c r="C200">
        <v>3436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11700</v>
      </c>
      <c r="N200">
        <v>11700</v>
      </c>
      <c r="O200">
        <v>10800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B200">
        <v>0</v>
      </c>
      <c r="AC200">
        <v>0</v>
      </c>
      <c r="AD200">
        <v>0</v>
      </c>
      <c r="AF200">
        <v>0</v>
      </c>
      <c r="AG200">
        <v>0</v>
      </c>
      <c r="AH200">
        <v>0</v>
      </c>
      <c r="AI200" t="e">
        <v>#REF!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R200" t="s">
        <v>246</v>
      </c>
    </row>
    <row r="201" spans="1:44" x14ac:dyDescent="0.35">
      <c r="A201" t="s">
        <v>247</v>
      </c>
      <c r="B201" t="s">
        <v>64</v>
      </c>
      <c r="C201">
        <v>5201</v>
      </c>
      <c r="D201">
        <v>50</v>
      </c>
      <c r="E201">
        <v>47</v>
      </c>
      <c r="F201">
        <v>39</v>
      </c>
      <c r="G201">
        <v>0</v>
      </c>
      <c r="H201">
        <v>0</v>
      </c>
      <c r="I201">
        <v>0</v>
      </c>
      <c r="J201">
        <v>9750</v>
      </c>
      <c r="K201">
        <v>9165</v>
      </c>
      <c r="L201">
        <v>7020</v>
      </c>
      <c r="M201">
        <v>10140</v>
      </c>
      <c r="N201">
        <v>10140</v>
      </c>
      <c r="O201">
        <v>9360</v>
      </c>
      <c r="P201">
        <v>2.1276595744680851E-2</v>
      </c>
      <c r="Q201">
        <v>2.1276595744680851E-2</v>
      </c>
      <c r="R201">
        <v>2.1276595744680851E-2</v>
      </c>
      <c r="S201">
        <v>551.80851063829789</v>
      </c>
      <c r="T201">
        <v>551.80851063829789</v>
      </c>
      <c r="U201">
        <v>551.80851063829789</v>
      </c>
      <c r="V201">
        <v>0</v>
      </c>
      <c r="W201">
        <v>0</v>
      </c>
      <c r="X201">
        <v>0</v>
      </c>
      <c r="Y201">
        <v>0</v>
      </c>
      <c r="Z201">
        <v>0</v>
      </c>
      <c r="AB201">
        <v>0</v>
      </c>
      <c r="AC201">
        <v>0</v>
      </c>
      <c r="AD201">
        <v>1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R201" t="s">
        <v>247</v>
      </c>
    </row>
    <row r="202" spans="1:44" x14ac:dyDescent="0.35">
      <c r="A202" t="s">
        <v>248</v>
      </c>
      <c r="B202" t="s">
        <v>67</v>
      </c>
      <c r="C202">
        <v>5203</v>
      </c>
      <c r="D202">
        <v>51</v>
      </c>
      <c r="E202">
        <v>42</v>
      </c>
      <c r="F202">
        <v>52</v>
      </c>
      <c r="G202">
        <v>0</v>
      </c>
      <c r="H202">
        <v>0</v>
      </c>
      <c r="I202">
        <v>0</v>
      </c>
      <c r="J202">
        <v>9945</v>
      </c>
      <c r="K202">
        <v>8190</v>
      </c>
      <c r="L202">
        <v>9360</v>
      </c>
      <c r="M202">
        <v>20280</v>
      </c>
      <c r="N202">
        <v>20280</v>
      </c>
      <c r="O202">
        <v>18720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B202">
        <v>4</v>
      </c>
      <c r="AC202">
        <v>6</v>
      </c>
      <c r="AD202">
        <v>0</v>
      </c>
      <c r="AF202">
        <v>42</v>
      </c>
      <c r="AG202">
        <v>35</v>
      </c>
      <c r="AH202">
        <v>44</v>
      </c>
      <c r="AI202">
        <v>0</v>
      </c>
      <c r="AJ202">
        <v>8190</v>
      </c>
      <c r="AK202">
        <v>6825</v>
      </c>
      <c r="AL202">
        <v>7920</v>
      </c>
      <c r="AM202">
        <v>0</v>
      </c>
      <c r="AN202">
        <v>0</v>
      </c>
      <c r="AO202">
        <v>0</v>
      </c>
      <c r="AR202" t="s">
        <v>248</v>
      </c>
    </row>
    <row r="203" spans="1:44" x14ac:dyDescent="0.35">
      <c r="A203" t="s">
        <v>249</v>
      </c>
      <c r="B203" t="s">
        <v>64</v>
      </c>
      <c r="C203">
        <v>2162</v>
      </c>
      <c r="D203">
        <v>33</v>
      </c>
      <c r="E203">
        <v>30</v>
      </c>
      <c r="F203">
        <v>27</v>
      </c>
      <c r="G203">
        <v>0</v>
      </c>
      <c r="H203">
        <v>0</v>
      </c>
      <c r="I203">
        <v>0</v>
      </c>
      <c r="J203">
        <v>6435</v>
      </c>
      <c r="K203">
        <v>5850</v>
      </c>
      <c r="L203">
        <v>4860</v>
      </c>
      <c r="M203">
        <v>25350</v>
      </c>
      <c r="N203">
        <v>25350</v>
      </c>
      <c r="O203">
        <v>23400</v>
      </c>
      <c r="P203">
        <v>3.125E-2</v>
      </c>
      <c r="Q203">
        <v>0.71875</v>
      </c>
      <c r="R203">
        <v>0.875</v>
      </c>
      <c r="S203">
        <v>535.78125</v>
      </c>
      <c r="T203">
        <v>12322.96875</v>
      </c>
      <c r="U203">
        <v>15001.875</v>
      </c>
      <c r="V203">
        <v>0</v>
      </c>
      <c r="W203">
        <v>0</v>
      </c>
      <c r="X203">
        <v>0</v>
      </c>
      <c r="Y203">
        <v>0</v>
      </c>
      <c r="Z203">
        <v>0</v>
      </c>
      <c r="AB203">
        <v>8</v>
      </c>
      <c r="AC203">
        <v>12</v>
      </c>
      <c r="AD203">
        <v>0</v>
      </c>
      <c r="AF203">
        <v>3.1333333333333333</v>
      </c>
      <c r="AG203">
        <v>4</v>
      </c>
      <c r="AH203">
        <v>6</v>
      </c>
      <c r="AI203">
        <v>0</v>
      </c>
      <c r="AJ203">
        <v>611</v>
      </c>
      <c r="AK203">
        <v>780</v>
      </c>
      <c r="AL203">
        <v>1080</v>
      </c>
      <c r="AM203">
        <v>0</v>
      </c>
      <c r="AN203">
        <v>0</v>
      </c>
      <c r="AO203">
        <v>0</v>
      </c>
      <c r="AR203" t="s">
        <v>249</v>
      </c>
    </row>
    <row r="204" spans="1:44" x14ac:dyDescent="0.35">
      <c r="A204" t="s">
        <v>250</v>
      </c>
      <c r="B204" t="s">
        <v>64</v>
      </c>
      <c r="C204">
        <v>5205</v>
      </c>
      <c r="D204">
        <v>26</v>
      </c>
      <c r="E204">
        <v>26</v>
      </c>
      <c r="F204">
        <v>26</v>
      </c>
      <c r="G204">
        <v>0</v>
      </c>
      <c r="H204">
        <v>0</v>
      </c>
      <c r="I204">
        <v>0</v>
      </c>
      <c r="J204">
        <v>5070</v>
      </c>
      <c r="K204">
        <v>5070</v>
      </c>
      <c r="L204">
        <v>4680</v>
      </c>
      <c r="M204">
        <v>10140</v>
      </c>
      <c r="N204">
        <v>10140</v>
      </c>
      <c r="O204">
        <v>9360</v>
      </c>
      <c r="P204">
        <v>7.6923076923076927E-2</v>
      </c>
      <c r="Q204">
        <v>0.19230769230769232</v>
      </c>
      <c r="R204">
        <v>0.26923076923076922</v>
      </c>
      <c r="S204">
        <v>1140</v>
      </c>
      <c r="T204">
        <v>2850</v>
      </c>
      <c r="U204">
        <v>3990</v>
      </c>
      <c r="V204">
        <v>1</v>
      </c>
      <c r="W204">
        <v>0</v>
      </c>
      <c r="X204">
        <v>0</v>
      </c>
      <c r="Y204">
        <v>0</v>
      </c>
      <c r="Z204">
        <v>0</v>
      </c>
      <c r="AB204">
        <v>0</v>
      </c>
      <c r="AC204">
        <v>0</v>
      </c>
      <c r="AD204">
        <v>7</v>
      </c>
      <c r="AF204">
        <v>19</v>
      </c>
      <c r="AG204">
        <v>19</v>
      </c>
      <c r="AH204">
        <v>18</v>
      </c>
      <c r="AI204">
        <v>0</v>
      </c>
      <c r="AJ204">
        <v>3705</v>
      </c>
      <c r="AK204">
        <v>3705</v>
      </c>
      <c r="AL204">
        <v>3240</v>
      </c>
      <c r="AM204">
        <v>0</v>
      </c>
      <c r="AN204">
        <v>0</v>
      </c>
      <c r="AO204">
        <v>0</v>
      </c>
      <c r="AR204" t="s">
        <v>250</v>
      </c>
    </row>
    <row r="205" spans="1:44" x14ac:dyDescent="0.35">
      <c r="A205" t="s">
        <v>252</v>
      </c>
      <c r="B205" t="s">
        <v>64</v>
      </c>
      <c r="C205">
        <v>4019</v>
      </c>
      <c r="D205">
        <v>78</v>
      </c>
      <c r="E205">
        <v>71</v>
      </c>
      <c r="F205">
        <v>0</v>
      </c>
      <c r="G205">
        <v>0</v>
      </c>
      <c r="H205">
        <v>0</v>
      </c>
      <c r="I205">
        <v>0</v>
      </c>
      <c r="J205">
        <v>15210</v>
      </c>
      <c r="K205">
        <v>13845</v>
      </c>
      <c r="L205">
        <v>0</v>
      </c>
      <c r="M205">
        <v>20280</v>
      </c>
      <c r="N205">
        <v>20280</v>
      </c>
      <c r="O205">
        <v>18720</v>
      </c>
      <c r="P205">
        <v>0</v>
      </c>
      <c r="Q205">
        <v>2.8169014084507043E-2</v>
      </c>
      <c r="R205">
        <v>0.76056338028169013</v>
      </c>
      <c r="S205">
        <v>0</v>
      </c>
      <c r="T205">
        <v>818.45070422535218</v>
      </c>
      <c r="U205">
        <v>22098.169014084506</v>
      </c>
      <c r="V205">
        <v>9</v>
      </c>
      <c r="W205">
        <v>0</v>
      </c>
      <c r="X205">
        <v>0</v>
      </c>
      <c r="Y205">
        <v>0</v>
      </c>
      <c r="Z205">
        <v>0</v>
      </c>
      <c r="AB205">
        <v>21</v>
      </c>
      <c r="AC205">
        <v>20</v>
      </c>
      <c r="AD205">
        <v>29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R205" t="s">
        <v>252</v>
      </c>
    </row>
    <row r="206" spans="1:44" x14ac:dyDescent="0.35">
      <c r="A206" t="s">
        <v>253</v>
      </c>
      <c r="B206" t="s">
        <v>64</v>
      </c>
      <c r="C206">
        <v>2075</v>
      </c>
      <c r="D206">
        <v>47</v>
      </c>
      <c r="E206">
        <v>32</v>
      </c>
      <c r="F206">
        <v>37</v>
      </c>
      <c r="G206">
        <v>0</v>
      </c>
      <c r="H206">
        <v>0</v>
      </c>
      <c r="I206">
        <v>0</v>
      </c>
      <c r="J206">
        <v>9165</v>
      </c>
      <c r="K206">
        <v>6240</v>
      </c>
      <c r="L206">
        <v>6660</v>
      </c>
      <c r="M206">
        <v>19500</v>
      </c>
      <c r="N206">
        <v>19500</v>
      </c>
      <c r="O206">
        <v>18000</v>
      </c>
      <c r="P206">
        <v>7.4999999999999997E-2</v>
      </c>
      <c r="Q206">
        <v>0.55000000000000004</v>
      </c>
      <c r="R206">
        <v>0.97499999999999998</v>
      </c>
      <c r="S206">
        <v>1654.875</v>
      </c>
      <c r="T206">
        <v>12135.750000000002</v>
      </c>
      <c r="U206">
        <v>21513.375</v>
      </c>
      <c r="V206">
        <v>0</v>
      </c>
      <c r="W206">
        <v>0</v>
      </c>
      <c r="X206">
        <v>0</v>
      </c>
      <c r="Y206">
        <v>0</v>
      </c>
      <c r="Z206">
        <v>0</v>
      </c>
      <c r="AB206">
        <v>10</v>
      </c>
      <c r="AC206">
        <v>0</v>
      </c>
      <c r="AD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R206" t="s">
        <v>253</v>
      </c>
    </row>
    <row r="207" spans="1:44" x14ac:dyDescent="0.35">
      <c r="A207" t="s">
        <v>254</v>
      </c>
      <c r="B207" t="s">
        <v>67</v>
      </c>
      <c r="C207">
        <v>2191</v>
      </c>
      <c r="D207">
        <v>29</v>
      </c>
      <c r="E207">
        <v>25</v>
      </c>
      <c r="F207">
        <v>19</v>
      </c>
      <c r="G207">
        <v>0</v>
      </c>
      <c r="H207">
        <v>0</v>
      </c>
      <c r="I207">
        <v>0</v>
      </c>
      <c r="J207">
        <v>5655</v>
      </c>
      <c r="K207">
        <v>4875</v>
      </c>
      <c r="L207">
        <v>3420</v>
      </c>
      <c r="M207">
        <v>11700</v>
      </c>
      <c r="N207">
        <v>11700</v>
      </c>
      <c r="O207">
        <v>10800</v>
      </c>
      <c r="P207">
        <v>0.44</v>
      </c>
      <c r="Q207">
        <v>0.48</v>
      </c>
      <c r="R207">
        <v>0.76</v>
      </c>
      <c r="S207">
        <v>6138</v>
      </c>
      <c r="T207">
        <v>6696</v>
      </c>
      <c r="U207">
        <v>10602</v>
      </c>
      <c r="V207">
        <v>11</v>
      </c>
      <c r="W207">
        <v>0</v>
      </c>
      <c r="X207">
        <v>0</v>
      </c>
      <c r="Y207">
        <v>0</v>
      </c>
      <c r="Z207">
        <v>0</v>
      </c>
      <c r="AB207">
        <v>17</v>
      </c>
      <c r="AC207">
        <v>25</v>
      </c>
      <c r="AD207">
        <v>11</v>
      </c>
      <c r="AF207">
        <v>4</v>
      </c>
      <c r="AG207">
        <v>3</v>
      </c>
      <c r="AH207">
        <v>4</v>
      </c>
      <c r="AI207">
        <v>0</v>
      </c>
      <c r="AJ207">
        <v>780</v>
      </c>
      <c r="AK207">
        <v>585</v>
      </c>
      <c r="AL207">
        <v>720</v>
      </c>
      <c r="AM207">
        <v>0</v>
      </c>
      <c r="AN207">
        <v>0</v>
      </c>
      <c r="AO207">
        <v>0</v>
      </c>
      <c r="AR207" t="s">
        <v>254</v>
      </c>
    </row>
    <row r="208" spans="1:44" x14ac:dyDescent="0.35">
      <c r="A208" t="s">
        <v>255</v>
      </c>
      <c r="B208" t="s">
        <v>64</v>
      </c>
      <c r="C208">
        <v>2078</v>
      </c>
      <c r="D208">
        <v>35</v>
      </c>
      <c r="E208">
        <v>34</v>
      </c>
      <c r="F208">
        <v>37</v>
      </c>
      <c r="G208">
        <v>0</v>
      </c>
      <c r="H208">
        <v>0</v>
      </c>
      <c r="I208">
        <v>0</v>
      </c>
      <c r="J208">
        <v>6825</v>
      </c>
      <c r="K208">
        <v>6630</v>
      </c>
      <c r="L208">
        <v>6660</v>
      </c>
      <c r="M208">
        <v>8190</v>
      </c>
      <c r="N208">
        <v>8190</v>
      </c>
      <c r="O208">
        <v>7560</v>
      </c>
      <c r="P208">
        <v>5.8823529411764705E-2</v>
      </c>
      <c r="Q208">
        <v>8.8235294117647065E-2</v>
      </c>
      <c r="R208">
        <v>0.5</v>
      </c>
      <c r="S208">
        <v>1183.2352941176471</v>
      </c>
      <c r="T208">
        <v>1774.8529411764707</v>
      </c>
      <c r="U208">
        <v>10057.5</v>
      </c>
      <c r="V208">
        <v>0</v>
      </c>
      <c r="W208">
        <v>0</v>
      </c>
      <c r="X208">
        <v>0</v>
      </c>
      <c r="Y208">
        <v>0</v>
      </c>
      <c r="AB208">
        <v>13</v>
      </c>
      <c r="AC208">
        <v>12</v>
      </c>
      <c r="AD208">
        <v>4</v>
      </c>
      <c r="AF208">
        <v>6</v>
      </c>
      <c r="AG208">
        <v>7</v>
      </c>
      <c r="AH208">
        <v>3.6666666666666665</v>
      </c>
      <c r="AI208">
        <v>0</v>
      </c>
      <c r="AJ208">
        <v>1170</v>
      </c>
      <c r="AK208">
        <v>1365</v>
      </c>
      <c r="AL208">
        <v>660</v>
      </c>
      <c r="AM208">
        <v>0</v>
      </c>
      <c r="AN208">
        <v>0</v>
      </c>
      <c r="AO208">
        <v>0</v>
      </c>
      <c r="AR208" t="s">
        <v>255</v>
      </c>
    </row>
    <row r="209" spans="1:44" x14ac:dyDescent="0.35">
      <c r="A209" t="s">
        <v>257</v>
      </c>
      <c r="B209" t="s">
        <v>67</v>
      </c>
      <c r="C209">
        <v>2185</v>
      </c>
      <c r="D209">
        <v>41</v>
      </c>
      <c r="E209">
        <v>41</v>
      </c>
      <c r="F209">
        <v>42</v>
      </c>
      <c r="G209">
        <v>0</v>
      </c>
      <c r="H209">
        <v>0</v>
      </c>
      <c r="I209">
        <v>0</v>
      </c>
      <c r="J209">
        <v>7995</v>
      </c>
      <c r="K209">
        <v>7995</v>
      </c>
      <c r="L209">
        <v>7560</v>
      </c>
      <c r="M209">
        <v>10140</v>
      </c>
      <c r="N209">
        <v>10140</v>
      </c>
      <c r="O209">
        <v>9360</v>
      </c>
      <c r="P209">
        <v>0</v>
      </c>
      <c r="Q209">
        <v>4.878048780487805E-2</v>
      </c>
      <c r="R209">
        <v>7.3170731707317069E-2</v>
      </c>
      <c r="S209">
        <v>0</v>
      </c>
      <c r="T209">
        <v>1148.780487804878</v>
      </c>
      <c r="U209">
        <v>1723.1707317073169</v>
      </c>
      <c r="V209">
        <v>0</v>
      </c>
      <c r="W209">
        <v>0</v>
      </c>
      <c r="X209">
        <v>0</v>
      </c>
      <c r="Y209">
        <v>0</v>
      </c>
      <c r="AB209">
        <v>7</v>
      </c>
      <c r="AC209">
        <v>8</v>
      </c>
      <c r="AD209">
        <v>9</v>
      </c>
      <c r="AF209">
        <v>12</v>
      </c>
      <c r="AG209">
        <v>11</v>
      </c>
      <c r="AH209">
        <v>10</v>
      </c>
      <c r="AI209">
        <v>0</v>
      </c>
      <c r="AJ209">
        <v>2340</v>
      </c>
      <c r="AK209">
        <v>2145</v>
      </c>
      <c r="AL209">
        <v>1800</v>
      </c>
      <c r="AM209">
        <v>0</v>
      </c>
      <c r="AN209">
        <v>0</v>
      </c>
      <c r="AO209">
        <v>0</v>
      </c>
      <c r="AR209" t="s">
        <v>257</v>
      </c>
    </row>
    <row r="786" spans="1:41" x14ac:dyDescent="0.35">
      <c r="D786">
        <v>0</v>
      </c>
      <c r="E786">
        <v>0</v>
      </c>
      <c r="F786" t="e">
        <v>#REF!</v>
      </c>
      <c r="G786">
        <v>0</v>
      </c>
      <c r="H786">
        <v>0</v>
      </c>
      <c r="I786">
        <v>0</v>
      </c>
      <c r="J786">
        <v>0</v>
      </c>
      <c r="K786">
        <v>0</v>
      </c>
      <c r="L786" t="e">
        <v>#REF!</v>
      </c>
      <c r="M786">
        <v>0</v>
      </c>
      <c r="N786">
        <v>0</v>
      </c>
      <c r="O786">
        <v>0</v>
      </c>
      <c r="P786" t="e">
        <v>#REF!</v>
      </c>
      <c r="Q786" t="e">
        <v>#REF!</v>
      </c>
      <c r="R786" t="e">
        <v>#REF!</v>
      </c>
      <c r="S786" t="e">
        <v>#REF!</v>
      </c>
      <c r="T786" t="e">
        <v>#REF!</v>
      </c>
      <c r="U786" t="e">
        <v>#REF!</v>
      </c>
      <c r="V786" t="e">
        <v>#REF!</v>
      </c>
      <c r="W786" t="e">
        <v>#REF!</v>
      </c>
      <c r="X786" t="e">
        <v>#REF!</v>
      </c>
      <c r="Y786" t="e">
        <v>#REF!</v>
      </c>
      <c r="Z786">
        <v>0</v>
      </c>
      <c r="AB786" t="e">
        <v>#REF!</v>
      </c>
      <c r="AC786" t="e">
        <v>#REF!</v>
      </c>
      <c r="AD786" t="e">
        <v>#REF!</v>
      </c>
      <c r="AF786" t="e">
        <v>#REF!</v>
      </c>
      <c r="AG786" t="e">
        <v>#REF!</v>
      </c>
      <c r="AH786" t="e">
        <v>#REF!</v>
      </c>
      <c r="AI786" t="e">
        <v>#REF!</v>
      </c>
      <c r="AJ786" t="e">
        <v>#REF!</v>
      </c>
      <c r="AK786" t="e">
        <v>#REF!</v>
      </c>
      <c r="AL786" t="e">
        <v>#REF!</v>
      </c>
      <c r="AM786" t="e">
        <v>#REF!</v>
      </c>
      <c r="AN786" t="e">
        <v>#REF!</v>
      </c>
      <c r="AO786" t="e">
        <v>#REF!</v>
      </c>
    </row>
    <row r="791" spans="1:41" x14ac:dyDescent="0.35">
      <c r="C791">
        <v>1</v>
      </c>
      <c r="D791">
        <v>2</v>
      </c>
      <c r="E791">
        <v>3</v>
      </c>
      <c r="F791">
        <v>4</v>
      </c>
      <c r="G791">
        <v>5</v>
      </c>
      <c r="H791">
        <v>6</v>
      </c>
      <c r="I791">
        <v>7</v>
      </c>
      <c r="J791">
        <v>8</v>
      </c>
      <c r="K791">
        <v>9</v>
      </c>
      <c r="L791">
        <v>10</v>
      </c>
      <c r="M791">
        <v>11</v>
      </c>
      <c r="N791">
        <v>12</v>
      </c>
      <c r="O791">
        <v>13</v>
      </c>
      <c r="P791">
        <v>14</v>
      </c>
      <c r="Q791">
        <v>15</v>
      </c>
      <c r="R791">
        <v>16</v>
      </c>
      <c r="S791">
        <v>17</v>
      </c>
      <c r="T791">
        <v>18</v>
      </c>
      <c r="U791">
        <v>19</v>
      </c>
      <c r="V791">
        <v>20</v>
      </c>
      <c r="W791">
        <v>21</v>
      </c>
      <c r="X791">
        <v>22</v>
      </c>
      <c r="Y791">
        <v>23</v>
      </c>
      <c r="Z791">
        <v>24</v>
      </c>
      <c r="AA791">
        <v>25</v>
      </c>
      <c r="AB791">
        <v>26</v>
      </c>
      <c r="AC791">
        <v>27</v>
      </c>
      <c r="AD791">
        <v>28</v>
      </c>
      <c r="AE791">
        <v>29</v>
      </c>
      <c r="AF791">
        <v>30</v>
      </c>
      <c r="AG791">
        <v>31</v>
      </c>
      <c r="AH791">
        <v>32</v>
      </c>
      <c r="AI791">
        <v>33</v>
      </c>
    </row>
    <row r="792" spans="1:41" x14ac:dyDescent="0.35">
      <c r="A792" t="s">
        <v>0</v>
      </c>
      <c r="B792" t="s">
        <v>1</v>
      </c>
      <c r="C792" t="s">
        <v>2</v>
      </c>
      <c r="D792" t="s">
        <v>3</v>
      </c>
      <c r="E792" t="s">
        <v>4</v>
      </c>
      <c r="F792" t="s">
        <v>5</v>
      </c>
      <c r="G792" t="s">
        <v>6</v>
      </c>
      <c r="H792" t="s">
        <v>7</v>
      </c>
      <c r="I792" t="s">
        <v>8</v>
      </c>
      <c r="J792" t="s">
        <v>9</v>
      </c>
      <c r="K792" t="s">
        <v>10</v>
      </c>
      <c r="L792" t="s">
        <v>11</v>
      </c>
      <c r="M792" t="s">
        <v>12</v>
      </c>
      <c r="N792" t="s">
        <v>13</v>
      </c>
      <c r="O792" t="s">
        <v>14</v>
      </c>
      <c r="P792" t="s">
        <v>15</v>
      </c>
      <c r="Q792" t="s">
        <v>16</v>
      </c>
      <c r="R792" t="s">
        <v>17</v>
      </c>
      <c r="S792" t="s">
        <v>18</v>
      </c>
      <c r="T792" t="s">
        <v>19</v>
      </c>
      <c r="U792" t="s">
        <v>20</v>
      </c>
      <c r="V792" t="s">
        <v>21</v>
      </c>
      <c r="W792" t="s">
        <v>22</v>
      </c>
      <c r="X792" t="s">
        <v>23</v>
      </c>
      <c r="Y792" t="s">
        <v>24</v>
      </c>
      <c r="Z792" t="s">
        <v>25</v>
      </c>
      <c r="AA792" t="s">
        <v>26</v>
      </c>
      <c r="AB792" t="s">
        <v>27</v>
      </c>
      <c r="AC792" t="s">
        <v>28</v>
      </c>
      <c r="AD792" t="s">
        <v>29</v>
      </c>
      <c r="AE792" t="s">
        <v>30</v>
      </c>
    </row>
    <row r="793" spans="1:41" x14ac:dyDescent="0.35">
      <c r="A793" t="b">
        <v>1</v>
      </c>
      <c r="B793" t="b">
        <v>1</v>
      </c>
      <c r="C793" t="b">
        <v>1</v>
      </c>
      <c r="D793" t="b">
        <v>1</v>
      </c>
      <c r="E793" t="b">
        <v>1</v>
      </c>
      <c r="F793" t="b">
        <v>1</v>
      </c>
      <c r="G793" t="b">
        <v>1</v>
      </c>
      <c r="H793" t="b">
        <v>1</v>
      </c>
      <c r="I793" t="b">
        <v>1</v>
      </c>
      <c r="J793" t="b">
        <v>1</v>
      </c>
      <c r="K793" t="b">
        <v>1</v>
      </c>
      <c r="L793" t="b">
        <v>1</v>
      </c>
      <c r="M793" t="b">
        <v>1</v>
      </c>
      <c r="N793" t="b">
        <v>1</v>
      </c>
      <c r="O793" t="b">
        <v>1</v>
      </c>
      <c r="P793" t="b">
        <v>1</v>
      </c>
      <c r="Q793" t="b">
        <v>1</v>
      </c>
      <c r="R793" t="b">
        <v>1</v>
      </c>
      <c r="S793" t="b">
        <v>1</v>
      </c>
      <c r="T793" t="b">
        <v>1</v>
      </c>
      <c r="U793" t="b">
        <v>1</v>
      </c>
      <c r="V793" t="b">
        <v>1</v>
      </c>
      <c r="W793" t="b">
        <v>1</v>
      </c>
      <c r="X793" t="b">
        <v>1</v>
      </c>
      <c r="Y793" t="b">
        <v>1</v>
      </c>
      <c r="Z793" t="b">
        <v>1</v>
      </c>
      <c r="AA793" t="b">
        <v>1</v>
      </c>
      <c r="AB793" t="b">
        <v>1</v>
      </c>
      <c r="AC793" t="b">
        <v>1</v>
      </c>
      <c r="AD793" t="b">
        <v>1</v>
      </c>
      <c r="AE793" t="b">
        <v>1</v>
      </c>
    </row>
    <row r="797" spans="1:41" x14ac:dyDescent="0.35">
      <c r="D797">
        <v>9236</v>
      </c>
      <c r="E797">
        <v>8026</v>
      </c>
      <c r="F797" t="e">
        <v>#REF!</v>
      </c>
      <c r="G797">
        <v>0</v>
      </c>
      <c r="H797">
        <v>0</v>
      </c>
      <c r="I797">
        <v>0</v>
      </c>
      <c r="J797">
        <v>1801020</v>
      </c>
      <c r="K797">
        <v>1565070</v>
      </c>
      <c r="L797" t="e">
        <v>#REF!</v>
      </c>
      <c r="M797">
        <v>3822910</v>
      </c>
      <c r="N797">
        <v>3802630</v>
      </c>
      <c r="O797">
        <v>3510120</v>
      </c>
      <c r="P797" t="e">
        <v>#REF!</v>
      </c>
      <c r="Q797" t="e">
        <v>#REF!</v>
      </c>
      <c r="R797" t="e">
        <v>#REF!</v>
      </c>
      <c r="S797" t="e">
        <v>#REF!</v>
      </c>
      <c r="T797" t="e">
        <v>#REF!</v>
      </c>
      <c r="U797" t="e">
        <v>#REF!</v>
      </c>
      <c r="V797" t="e">
        <v>#REF!</v>
      </c>
      <c r="W797" t="e">
        <v>#REF!</v>
      </c>
      <c r="X797" t="e">
        <v>#REF!</v>
      </c>
      <c r="Y797" t="e">
        <v>#REF!</v>
      </c>
      <c r="AA797">
        <v>0</v>
      </c>
      <c r="AB797" t="e">
        <v>#REF!</v>
      </c>
      <c r="AC797" t="e">
        <v>#REF!</v>
      </c>
      <c r="AD797" t="e">
        <v>#REF!</v>
      </c>
      <c r="AE797">
        <v>134626.38</v>
      </c>
      <c r="AF797" t="e">
        <v>#REF!</v>
      </c>
      <c r="AG797" t="e">
        <v>#REF!</v>
      </c>
      <c r="AH797" t="e">
        <v>#REF!</v>
      </c>
      <c r="AI797" t="e">
        <v>#REF!</v>
      </c>
      <c r="AJ797" t="e">
        <v>#REF!</v>
      </c>
      <c r="AK797" t="e">
        <v>#REF!</v>
      </c>
      <c r="AL797" t="e">
        <v>#REF!</v>
      </c>
      <c r="AM797" t="e">
        <v>#REF!</v>
      </c>
      <c r="AN797" t="e">
        <v>#REF!</v>
      </c>
      <c r="AO797" t="e">
        <v>#REF!</v>
      </c>
    </row>
    <row r="798" spans="1:41" x14ac:dyDescent="0.35">
      <c r="D798">
        <v>0</v>
      </c>
      <c r="E798">
        <v>0</v>
      </c>
      <c r="F798" t="e">
        <v>#REF!</v>
      </c>
      <c r="J798">
        <v>0</v>
      </c>
      <c r="K798">
        <v>0</v>
      </c>
      <c r="L798" t="e">
        <v>#REF!</v>
      </c>
    </row>
    <row r="799" spans="1:41" x14ac:dyDescent="0.35">
      <c r="V799" t="e">
        <v>#REF!</v>
      </c>
      <c r="W799" t="e">
        <v>#REF!</v>
      </c>
      <c r="X799" t="e">
        <v>#REF!</v>
      </c>
      <c r="Y799" t="e">
        <v>#REF!</v>
      </c>
      <c r="AB799" t="e">
        <v>#REF!</v>
      </c>
      <c r="AC799" t="e">
        <v>#REF!</v>
      </c>
      <c r="AD799" t="e">
        <v>#REF!</v>
      </c>
      <c r="AF799" t="e">
        <v>#REF!</v>
      </c>
      <c r="AG799" t="e">
        <v>#REF!</v>
      </c>
      <c r="AH799" t="e">
        <v>#REF!</v>
      </c>
      <c r="AJ799" t="e">
        <v>#REF!</v>
      </c>
      <c r="AK799" t="e">
        <v>#REF!</v>
      </c>
      <c r="AL799" t="e">
        <v>#REF!</v>
      </c>
      <c r="AM799" t="e">
        <v>#REF!</v>
      </c>
      <c r="AN799" t="e">
        <v>#REF!</v>
      </c>
      <c r="AO799" t="e"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38AF-42B5-468C-BAB1-96D742525B3F}">
  <sheetPr codeName="Sheet3"/>
  <dimension ref="A1:AP92"/>
  <sheetViews>
    <sheetView showGridLines="0" tabSelected="1" zoomScale="80" zoomScaleNormal="80" workbookViewId="0">
      <selection activeCell="A2" sqref="A2:D2"/>
    </sheetView>
  </sheetViews>
  <sheetFormatPr defaultColWidth="9.1796875" defaultRowHeight="12.5" x14ac:dyDescent="0.25"/>
  <cols>
    <col min="1" max="1" width="11.81640625" style="3" customWidth="1"/>
    <col min="2" max="2" width="25" style="3" customWidth="1"/>
    <col min="3" max="3" width="19.26953125" style="3" customWidth="1"/>
    <col min="4" max="4" width="10.26953125" style="3" bestFit="1" customWidth="1"/>
    <col min="5" max="6" width="9.1796875" style="3"/>
    <col min="7" max="8" width="10.26953125" style="3" bestFit="1" customWidth="1"/>
    <col min="9" max="9" width="11.26953125" style="3" customWidth="1"/>
    <col min="10" max="10" width="0.81640625" style="3" customWidth="1"/>
    <col min="11" max="12" width="11.26953125" style="3" bestFit="1" customWidth="1"/>
    <col min="13" max="13" width="7.453125" style="3" customWidth="1"/>
    <col min="14" max="14" width="0.7265625" style="3" customWidth="1"/>
    <col min="15" max="15" width="7.453125" style="3" customWidth="1"/>
    <col min="16" max="16" width="25.26953125" style="3" customWidth="1"/>
    <col min="17" max="17" width="20.1796875" style="3" customWidth="1"/>
    <col min="18" max="19" width="9.1796875" style="3"/>
    <col min="20" max="20" width="10.54296875" style="3" customWidth="1"/>
    <col min="21" max="21" width="13.54296875" style="3" customWidth="1"/>
    <col min="22" max="22" width="13.7265625" style="3" customWidth="1"/>
    <col min="23" max="23" width="15.1796875" style="3" customWidth="1"/>
    <col min="24" max="24" width="1.26953125" style="3" customWidth="1"/>
    <col min="25" max="26" width="10.26953125" style="3" bestFit="1" customWidth="1"/>
    <col min="27" max="27" width="3.7265625" style="3" customWidth="1"/>
    <col min="28" max="28" width="2" style="3" customWidth="1"/>
    <col min="29" max="29" width="7.26953125" style="3" hidden="1" customWidth="1"/>
    <col min="30" max="30" width="15.54296875" style="3" hidden="1" customWidth="1"/>
    <col min="31" max="31" width="21" style="3" hidden="1" customWidth="1"/>
    <col min="32" max="38" width="0" style="3" hidden="1" customWidth="1"/>
    <col min="39" max="39" width="11.7265625" style="3" hidden="1" customWidth="1"/>
    <col min="40" max="40" width="11" style="3" hidden="1" customWidth="1"/>
    <col min="41" max="41" width="3.54296875" style="3" hidden="1" customWidth="1"/>
    <col min="42" max="256" width="9.1796875" style="3"/>
    <col min="257" max="257" width="7.7265625" style="3" customWidth="1"/>
    <col min="258" max="258" width="25" style="3" customWidth="1"/>
    <col min="259" max="259" width="19.26953125" style="3" customWidth="1"/>
    <col min="260" max="260" width="10.26953125" style="3" bestFit="1" customWidth="1"/>
    <col min="261" max="262" width="9.1796875" style="3"/>
    <col min="263" max="265" width="10.26953125" style="3" bestFit="1" customWidth="1"/>
    <col min="266" max="266" width="0.81640625" style="3" customWidth="1"/>
    <col min="267" max="268" width="11.26953125" style="3" bestFit="1" customWidth="1"/>
    <col min="269" max="269" width="7.453125" style="3" customWidth="1"/>
    <col min="270" max="270" width="0.7265625" style="3" customWidth="1"/>
    <col min="271" max="271" width="7.453125" style="3" customWidth="1"/>
    <col min="272" max="272" width="25.26953125" style="3" customWidth="1"/>
    <col min="273" max="273" width="20.1796875" style="3" customWidth="1"/>
    <col min="274" max="275" width="9.1796875" style="3"/>
    <col min="276" max="276" width="9.453125" style="3" customWidth="1"/>
    <col min="277" max="277" width="10" style="3" customWidth="1"/>
    <col min="278" max="278" width="10.1796875" style="3" customWidth="1"/>
    <col min="279" max="279" width="11" style="3" customWidth="1"/>
    <col min="280" max="280" width="1.26953125" style="3" customWidth="1"/>
    <col min="281" max="282" width="10.26953125" style="3" bestFit="1" customWidth="1"/>
    <col min="283" max="283" width="3.7265625" style="3" customWidth="1"/>
    <col min="284" max="284" width="2" style="3" customWidth="1"/>
    <col min="285" max="297" width="0" style="3" hidden="1" customWidth="1"/>
    <col min="298" max="512" width="9.1796875" style="3"/>
    <col min="513" max="513" width="7.7265625" style="3" customWidth="1"/>
    <col min="514" max="514" width="25" style="3" customWidth="1"/>
    <col min="515" max="515" width="19.26953125" style="3" customWidth="1"/>
    <col min="516" max="516" width="10.26953125" style="3" bestFit="1" customWidth="1"/>
    <col min="517" max="518" width="9.1796875" style="3"/>
    <col min="519" max="521" width="10.26953125" style="3" bestFit="1" customWidth="1"/>
    <col min="522" max="522" width="0.81640625" style="3" customWidth="1"/>
    <col min="523" max="524" width="11.26953125" style="3" bestFit="1" customWidth="1"/>
    <col min="525" max="525" width="7.453125" style="3" customWidth="1"/>
    <col min="526" max="526" width="0.7265625" style="3" customWidth="1"/>
    <col min="527" max="527" width="7.453125" style="3" customWidth="1"/>
    <col min="528" max="528" width="25.26953125" style="3" customWidth="1"/>
    <col min="529" max="529" width="20.1796875" style="3" customWidth="1"/>
    <col min="530" max="531" width="9.1796875" style="3"/>
    <col min="532" max="532" width="9.453125" style="3" customWidth="1"/>
    <col min="533" max="533" width="10" style="3" customWidth="1"/>
    <col min="534" max="534" width="10.1796875" style="3" customWidth="1"/>
    <col min="535" max="535" width="11" style="3" customWidth="1"/>
    <col min="536" max="536" width="1.26953125" style="3" customWidth="1"/>
    <col min="537" max="538" width="10.26953125" style="3" bestFit="1" customWidth="1"/>
    <col min="539" max="539" width="3.7265625" style="3" customWidth="1"/>
    <col min="540" max="540" width="2" style="3" customWidth="1"/>
    <col min="541" max="553" width="0" style="3" hidden="1" customWidth="1"/>
    <col min="554" max="768" width="9.1796875" style="3"/>
    <col min="769" max="769" width="7.7265625" style="3" customWidth="1"/>
    <col min="770" max="770" width="25" style="3" customWidth="1"/>
    <col min="771" max="771" width="19.26953125" style="3" customWidth="1"/>
    <col min="772" max="772" width="10.26953125" style="3" bestFit="1" customWidth="1"/>
    <col min="773" max="774" width="9.1796875" style="3"/>
    <col min="775" max="777" width="10.26953125" style="3" bestFit="1" customWidth="1"/>
    <col min="778" max="778" width="0.81640625" style="3" customWidth="1"/>
    <col min="779" max="780" width="11.26953125" style="3" bestFit="1" customWidth="1"/>
    <col min="781" max="781" width="7.453125" style="3" customWidth="1"/>
    <col min="782" max="782" width="0.7265625" style="3" customWidth="1"/>
    <col min="783" max="783" width="7.453125" style="3" customWidth="1"/>
    <col min="784" max="784" width="25.26953125" style="3" customWidth="1"/>
    <col min="785" max="785" width="20.1796875" style="3" customWidth="1"/>
    <col min="786" max="787" width="9.1796875" style="3"/>
    <col min="788" max="788" width="9.453125" style="3" customWidth="1"/>
    <col min="789" max="789" width="10" style="3" customWidth="1"/>
    <col min="790" max="790" width="10.1796875" style="3" customWidth="1"/>
    <col min="791" max="791" width="11" style="3" customWidth="1"/>
    <col min="792" max="792" width="1.26953125" style="3" customWidth="1"/>
    <col min="793" max="794" width="10.26953125" style="3" bestFit="1" customWidth="1"/>
    <col min="795" max="795" width="3.7265625" style="3" customWidth="1"/>
    <col min="796" max="796" width="2" style="3" customWidth="1"/>
    <col min="797" max="809" width="0" style="3" hidden="1" customWidth="1"/>
    <col min="810" max="1024" width="9.1796875" style="3"/>
    <col min="1025" max="1025" width="7.7265625" style="3" customWidth="1"/>
    <col min="1026" max="1026" width="25" style="3" customWidth="1"/>
    <col min="1027" max="1027" width="19.26953125" style="3" customWidth="1"/>
    <col min="1028" max="1028" width="10.26953125" style="3" bestFit="1" customWidth="1"/>
    <col min="1029" max="1030" width="9.1796875" style="3"/>
    <col min="1031" max="1033" width="10.26953125" style="3" bestFit="1" customWidth="1"/>
    <col min="1034" max="1034" width="0.81640625" style="3" customWidth="1"/>
    <col min="1035" max="1036" width="11.26953125" style="3" bestFit="1" customWidth="1"/>
    <col min="1037" max="1037" width="7.453125" style="3" customWidth="1"/>
    <col min="1038" max="1038" width="0.7265625" style="3" customWidth="1"/>
    <col min="1039" max="1039" width="7.453125" style="3" customWidth="1"/>
    <col min="1040" max="1040" width="25.26953125" style="3" customWidth="1"/>
    <col min="1041" max="1041" width="20.1796875" style="3" customWidth="1"/>
    <col min="1042" max="1043" width="9.1796875" style="3"/>
    <col min="1044" max="1044" width="9.453125" style="3" customWidth="1"/>
    <col min="1045" max="1045" width="10" style="3" customWidth="1"/>
    <col min="1046" max="1046" width="10.1796875" style="3" customWidth="1"/>
    <col min="1047" max="1047" width="11" style="3" customWidth="1"/>
    <col min="1048" max="1048" width="1.26953125" style="3" customWidth="1"/>
    <col min="1049" max="1050" width="10.26953125" style="3" bestFit="1" customWidth="1"/>
    <col min="1051" max="1051" width="3.7265625" style="3" customWidth="1"/>
    <col min="1052" max="1052" width="2" style="3" customWidth="1"/>
    <col min="1053" max="1065" width="0" style="3" hidden="1" customWidth="1"/>
    <col min="1066" max="1280" width="9.1796875" style="3"/>
    <col min="1281" max="1281" width="7.7265625" style="3" customWidth="1"/>
    <col min="1282" max="1282" width="25" style="3" customWidth="1"/>
    <col min="1283" max="1283" width="19.26953125" style="3" customWidth="1"/>
    <col min="1284" max="1284" width="10.26953125" style="3" bestFit="1" customWidth="1"/>
    <col min="1285" max="1286" width="9.1796875" style="3"/>
    <col min="1287" max="1289" width="10.26953125" style="3" bestFit="1" customWidth="1"/>
    <col min="1290" max="1290" width="0.81640625" style="3" customWidth="1"/>
    <col min="1291" max="1292" width="11.26953125" style="3" bestFit="1" customWidth="1"/>
    <col min="1293" max="1293" width="7.453125" style="3" customWidth="1"/>
    <col min="1294" max="1294" width="0.7265625" style="3" customWidth="1"/>
    <col min="1295" max="1295" width="7.453125" style="3" customWidth="1"/>
    <col min="1296" max="1296" width="25.26953125" style="3" customWidth="1"/>
    <col min="1297" max="1297" width="20.1796875" style="3" customWidth="1"/>
    <col min="1298" max="1299" width="9.1796875" style="3"/>
    <col min="1300" max="1300" width="9.453125" style="3" customWidth="1"/>
    <col min="1301" max="1301" width="10" style="3" customWidth="1"/>
    <col min="1302" max="1302" width="10.1796875" style="3" customWidth="1"/>
    <col min="1303" max="1303" width="11" style="3" customWidth="1"/>
    <col min="1304" max="1304" width="1.26953125" style="3" customWidth="1"/>
    <col min="1305" max="1306" width="10.26953125" style="3" bestFit="1" customWidth="1"/>
    <col min="1307" max="1307" width="3.7265625" style="3" customWidth="1"/>
    <col min="1308" max="1308" width="2" style="3" customWidth="1"/>
    <col min="1309" max="1321" width="0" style="3" hidden="1" customWidth="1"/>
    <col min="1322" max="1536" width="9.1796875" style="3"/>
    <col min="1537" max="1537" width="7.7265625" style="3" customWidth="1"/>
    <col min="1538" max="1538" width="25" style="3" customWidth="1"/>
    <col min="1539" max="1539" width="19.26953125" style="3" customWidth="1"/>
    <col min="1540" max="1540" width="10.26953125" style="3" bestFit="1" customWidth="1"/>
    <col min="1541" max="1542" width="9.1796875" style="3"/>
    <col min="1543" max="1545" width="10.26953125" style="3" bestFit="1" customWidth="1"/>
    <col min="1546" max="1546" width="0.81640625" style="3" customWidth="1"/>
    <col min="1547" max="1548" width="11.26953125" style="3" bestFit="1" customWidth="1"/>
    <col min="1549" max="1549" width="7.453125" style="3" customWidth="1"/>
    <col min="1550" max="1550" width="0.7265625" style="3" customWidth="1"/>
    <col min="1551" max="1551" width="7.453125" style="3" customWidth="1"/>
    <col min="1552" max="1552" width="25.26953125" style="3" customWidth="1"/>
    <col min="1553" max="1553" width="20.1796875" style="3" customWidth="1"/>
    <col min="1554" max="1555" width="9.1796875" style="3"/>
    <col min="1556" max="1556" width="9.453125" style="3" customWidth="1"/>
    <col min="1557" max="1557" width="10" style="3" customWidth="1"/>
    <col min="1558" max="1558" width="10.1796875" style="3" customWidth="1"/>
    <col min="1559" max="1559" width="11" style="3" customWidth="1"/>
    <col min="1560" max="1560" width="1.26953125" style="3" customWidth="1"/>
    <col min="1561" max="1562" width="10.26953125" style="3" bestFit="1" customWidth="1"/>
    <col min="1563" max="1563" width="3.7265625" style="3" customWidth="1"/>
    <col min="1564" max="1564" width="2" style="3" customWidth="1"/>
    <col min="1565" max="1577" width="0" style="3" hidden="1" customWidth="1"/>
    <col min="1578" max="1792" width="9.1796875" style="3"/>
    <col min="1793" max="1793" width="7.7265625" style="3" customWidth="1"/>
    <col min="1794" max="1794" width="25" style="3" customWidth="1"/>
    <col min="1795" max="1795" width="19.26953125" style="3" customWidth="1"/>
    <col min="1796" max="1796" width="10.26953125" style="3" bestFit="1" customWidth="1"/>
    <col min="1797" max="1798" width="9.1796875" style="3"/>
    <col min="1799" max="1801" width="10.26953125" style="3" bestFit="1" customWidth="1"/>
    <col min="1802" max="1802" width="0.81640625" style="3" customWidth="1"/>
    <col min="1803" max="1804" width="11.26953125" style="3" bestFit="1" customWidth="1"/>
    <col min="1805" max="1805" width="7.453125" style="3" customWidth="1"/>
    <col min="1806" max="1806" width="0.7265625" style="3" customWidth="1"/>
    <col min="1807" max="1807" width="7.453125" style="3" customWidth="1"/>
    <col min="1808" max="1808" width="25.26953125" style="3" customWidth="1"/>
    <col min="1809" max="1809" width="20.1796875" style="3" customWidth="1"/>
    <col min="1810" max="1811" width="9.1796875" style="3"/>
    <col min="1812" max="1812" width="9.453125" style="3" customWidth="1"/>
    <col min="1813" max="1813" width="10" style="3" customWidth="1"/>
    <col min="1814" max="1814" width="10.1796875" style="3" customWidth="1"/>
    <col min="1815" max="1815" width="11" style="3" customWidth="1"/>
    <col min="1816" max="1816" width="1.26953125" style="3" customWidth="1"/>
    <col min="1817" max="1818" width="10.26953125" style="3" bestFit="1" customWidth="1"/>
    <col min="1819" max="1819" width="3.7265625" style="3" customWidth="1"/>
    <col min="1820" max="1820" width="2" style="3" customWidth="1"/>
    <col min="1821" max="1833" width="0" style="3" hidden="1" customWidth="1"/>
    <col min="1834" max="2048" width="9.1796875" style="3"/>
    <col min="2049" max="2049" width="7.7265625" style="3" customWidth="1"/>
    <col min="2050" max="2050" width="25" style="3" customWidth="1"/>
    <col min="2051" max="2051" width="19.26953125" style="3" customWidth="1"/>
    <col min="2052" max="2052" width="10.26953125" style="3" bestFit="1" customWidth="1"/>
    <col min="2053" max="2054" width="9.1796875" style="3"/>
    <col min="2055" max="2057" width="10.26953125" style="3" bestFit="1" customWidth="1"/>
    <col min="2058" max="2058" width="0.81640625" style="3" customWidth="1"/>
    <col min="2059" max="2060" width="11.26953125" style="3" bestFit="1" customWidth="1"/>
    <col min="2061" max="2061" width="7.453125" style="3" customWidth="1"/>
    <col min="2062" max="2062" width="0.7265625" style="3" customWidth="1"/>
    <col min="2063" max="2063" width="7.453125" style="3" customWidth="1"/>
    <col min="2064" max="2064" width="25.26953125" style="3" customWidth="1"/>
    <col min="2065" max="2065" width="20.1796875" style="3" customWidth="1"/>
    <col min="2066" max="2067" width="9.1796875" style="3"/>
    <col min="2068" max="2068" width="9.453125" style="3" customWidth="1"/>
    <col min="2069" max="2069" width="10" style="3" customWidth="1"/>
    <col min="2070" max="2070" width="10.1796875" style="3" customWidth="1"/>
    <col min="2071" max="2071" width="11" style="3" customWidth="1"/>
    <col min="2072" max="2072" width="1.26953125" style="3" customWidth="1"/>
    <col min="2073" max="2074" width="10.26953125" style="3" bestFit="1" customWidth="1"/>
    <col min="2075" max="2075" width="3.7265625" style="3" customWidth="1"/>
    <col min="2076" max="2076" width="2" style="3" customWidth="1"/>
    <col min="2077" max="2089" width="0" style="3" hidden="1" customWidth="1"/>
    <col min="2090" max="2304" width="9.1796875" style="3"/>
    <col min="2305" max="2305" width="7.7265625" style="3" customWidth="1"/>
    <col min="2306" max="2306" width="25" style="3" customWidth="1"/>
    <col min="2307" max="2307" width="19.26953125" style="3" customWidth="1"/>
    <col min="2308" max="2308" width="10.26953125" style="3" bestFit="1" customWidth="1"/>
    <col min="2309" max="2310" width="9.1796875" style="3"/>
    <col min="2311" max="2313" width="10.26953125" style="3" bestFit="1" customWidth="1"/>
    <col min="2314" max="2314" width="0.81640625" style="3" customWidth="1"/>
    <col min="2315" max="2316" width="11.26953125" style="3" bestFit="1" customWidth="1"/>
    <col min="2317" max="2317" width="7.453125" style="3" customWidth="1"/>
    <col min="2318" max="2318" width="0.7265625" style="3" customWidth="1"/>
    <col min="2319" max="2319" width="7.453125" style="3" customWidth="1"/>
    <col min="2320" max="2320" width="25.26953125" style="3" customWidth="1"/>
    <col min="2321" max="2321" width="20.1796875" style="3" customWidth="1"/>
    <col min="2322" max="2323" width="9.1796875" style="3"/>
    <col min="2324" max="2324" width="9.453125" style="3" customWidth="1"/>
    <col min="2325" max="2325" width="10" style="3" customWidth="1"/>
    <col min="2326" max="2326" width="10.1796875" style="3" customWidth="1"/>
    <col min="2327" max="2327" width="11" style="3" customWidth="1"/>
    <col min="2328" max="2328" width="1.26953125" style="3" customWidth="1"/>
    <col min="2329" max="2330" width="10.26953125" style="3" bestFit="1" customWidth="1"/>
    <col min="2331" max="2331" width="3.7265625" style="3" customWidth="1"/>
    <col min="2332" max="2332" width="2" style="3" customWidth="1"/>
    <col min="2333" max="2345" width="0" style="3" hidden="1" customWidth="1"/>
    <col min="2346" max="2560" width="9.1796875" style="3"/>
    <col min="2561" max="2561" width="7.7265625" style="3" customWidth="1"/>
    <col min="2562" max="2562" width="25" style="3" customWidth="1"/>
    <col min="2563" max="2563" width="19.26953125" style="3" customWidth="1"/>
    <col min="2564" max="2564" width="10.26953125" style="3" bestFit="1" customWidth="1"/>
    <col min="2565" max="2566" width="9.1796875" style="3"/>
    <col min="2567" max="2569" width="10.26953125" style="3" bestFit="1" customWidth="1"/>
    <col min="2570" max="2570" width="0.81640625" style="3" customWidth="1"/>
    <col min="2571" max="2572" width="11.26953125" style="3" bestFit="1" customWidth="1"/>
    <col min="2573" max="2573" width="7.453125" style="3" customWidth="1"/>
    <col min="2574" max="2574" width="0.7265625" style="3" customWidth="1"/>
    <col min="2575" max="2575" width="7.453125" style="3" customWidth="1"/>
    <col min="2576" max="2576" width="25.26953125" style="3" customWidth="1"/>
    <col min="2577" max="2577" width="20.1796875" style="3" customWidth="1"/>
    <col min="2578" max="2579" width="9.1796875" style="3"/>
    <col min="2580" max="2580" width="9.453125" style="3" customWidth="1"/>
    <col min="2581" max="2581" width="10" style="3" customWidth="1"/>
    <col min="2582" max="2582" width="10.1796875" style="3" customWidth="1"/>
    <col min="2583" max="2583" width="11" style="3" customWidth="1"/>
    <col min="2584" max="2584" width="1.26953125" style="3" customWidth="1"/>
    <col min="2585" max="2586" width="10.26953125" style="3" bestFit="1" customWidth="1"/>
    <col min="2587" max="2587" width="3.7265625" style="3" customWidth="1"/>
    <col min="2588" max="2588" width="2" style="3" customWidth="1"/>
    <col min="2589" max="2601" width="0" style="3" hidden="1" customWidth="1"/>
    <col min="2602" max="2816" width="9.1796875" style="3"/>
    <col min="2817" max="2817" width="7.7265625" style="3" customWidth="1"/>
    <col min="2818" max="2818" width="25" style="3" customWidth="1"/>
    <col min="2819" max="2819" width="19.26953125" style="3" customWidth="1"/>
    <col min="2820" max="2820" width="10.26953125" style="3" bestFit="1" customWidth="1"/>
    <col min="2821" max="2822" width="9.1796875" style="3"/>
    <col min="2823" max="2825" width="10.26953125" style="3" bestFit="1" customWidth="1"/>
    <col min="2826" max="2826" width="0.81640625" style="3" customWidth="1"/>
    <col min="2827" max="2828" width="11.26953125" style="3" bestFit="1" customWidth="1"/>
    <col min="2829" max="2829" width="7.453125" style="3" customWidth="1"/>
    <col min="2830" max="2830" width="0.7265625" style="3" customWidth="1"/>
    <col min="2831" max="2831" width="7.453125" style="3" customWidth="1"/>
    <col min="2832" max="2832" width="25.26953125" style="3" customWidth="1"/>
    <col min="2833" max="2833" width="20.1796875" style="3" customWidth="1"/>
    <col min="2834" max="2835" width="9.1796875" style="3"/>
    <col min="2836" max="2836" width="9.453125" style="3" customWidth="1"/>
    <col min="2837" max="2837" width="10" style="3" customWidth="1"/>
    <col min="2838" max="2838" width="10.1796875" style="3" customWidth="1"/>
    <col min="2839" max="2839" width="11" style="3" customWidth="1"/>
    <col min="2840" max="2840" width="1.26953125" style="3" customWidth="1"/>
    <col min="2841" max="2842" width="10.26953125" style="3" bestFit="1" customWidth="1"/>
    <col min="2843" max="2843" width="3.7265625" style="3" customWidth="1"/>
    <col min="2844" max="2844" width="2" style="3" customWidth="1"/>
    <col min="2845" max="2857" width="0" style="3" hidden="1" customWidth="1"/>
    <col min="2858" max="3072" width="9.1796875" style="3"/>
    <col min="3073" max="3073" width="7.7265625" style="3" customWidth="1"/>
    <col min="3074" max="3074" width="25" style="3" customWidth="1"/>
    <col min="3075" max="3075" width="19.26953125" style="3" customWidth="1"/>
    <col min="3076" max="3076" width="10.26953125" style="3" bestFit="1" customWidth="1"/>
    <col min="3077" max="3078" width="9.1796875" style="3"/>
    <col min="3079" max="3081" width="10.26953125" style="3" bestFit="1" customWidth="1"/>
    <col min="3082" max="3082" width="0.81640625" style="3" customWidth="1"/>
    <col min="3083" max="3084" width="11.26953125" style="3" bestFit="1" customWidth="1"/>
    <col min="3085" max="3085" width="7.453125" style="3" customWidth="1"/>
    <col min="3086" max="3086" width="0.7265625" style="3" customWidth="1"/>
    <col min="3087" max="3087" width="7.453125" style="3" customWidth="1"/>
    <col min="3088" max="3088" width="25.26953125" style="3" customWidth="1"/>
    <col min="3089" max="3089" width="20.1796875" style="3" customWidth="1"/>
    <col min="3090" max="3091" width="9.1796875" style="3"/>
    <col min="3092" max="3092" width="9.453125" style="3" customWidth="1"/>
    <col min="3093" max="3093" width="10" style="3" customWidth="1"/>
    <col min="3094" max="3094" width="10.1796875" style="3" customWidth="1"/>
    <col min="3095" max="3095" width="11" style="3" customWidth="1"/>
    <col min="3096" max="3096" width="1.26953125" style="3" customWidth="1"/>
    <col min="3097" max="3098" width="10.26953125" style="3" bestFit="1" customWidth="1"/>
    <col min="3099" max="3099" width="3.7265625" style="3" customWidth="1"/>
    <col min="3100" max="3100" width="2" style="3" customWidth="1"/>
    <col min="3101" max="3113" width="0" style="3" hidden="1" customWidth="1"/>
    <col min="3114" max="3328" width="9.1796875" style="3"/>
    <col min="3329" max="3329" width="7.7265625" style="3" customWidth="1"/>
    <col min="3330" max="3330" width="25" style="3" customWidth="1"/>
    <col min="3331" max="3331" width="19.26953125" style="3" customWidth="1"/>
    <col min="3332" max="3332" width="10.26953125" style="3" bestFit="1" customWidth="1"/>
    <col min="3333" max="3334" width="9.1796875" style="3"/>
    <col min="3335" max="3337" width="10.26953125" style="3" bestFit="1" customWidth="1"/>
    <col min="3338" max="3338" width="0.81640625" style="3" customWidth="1"/>
    <col min="3339" max="3340" width="11.26953125" style="3" bestFit="1" customWidth="1"/>
    <col min="3341" max="3341" width="7.453125" style="3" customWidth="1"/>
    <col min="3342" max="3342" width="0.7265625" style="3" customWidth="1"/>
    <col min="3343" max="3343" width="7.453125" style="3" customWidth="1"/>
    <col min="3344" max="3344" width="25.26953125" style="3" customWidth="1"/>
    <col min="3345" max="3345" width="20.1796875" style="3" customWidth="1"/>
    <col min="3346" max="3347" width="9.1796875" style="3"/>
    <col min="3348" max="3348" width="9.453125" style="3" customWidth="1"/>
    <col min="3349" max="3349" width="10" style="3" customWidth="1"/>
    <col min="3350" max="3350" width="10.1796875" style="3" customWidth="1"/>
    <col min="3351" max="3351" width="11" style="3" customWidth="1"/>
    <col min="3352" max="3352" width="1.26953125" style="3" customWidth="1"/>
    <col min="3353" max="3354" width="10.26953125" style="3" bestFit="1" customWidth="1"/>
    <col min="3355" max="3355" width="3.7265625" style="3" customWidth="1"/>
    <col min="3356" max="3356" width="2" style="3" customWidth="1"/>
    <col min="3357" max="3369" width="0" style="3" hidden="1" customWidth="1"/>
    <col min="3370" max="3584" width="9.1796875" style="3"/>
    <col min="3585" max="3585" width="7.7265625" style="3" customWidth="1"/>
    <col min="3586" max="3586" width="25" style="3" customWidth="1"/>
    <col min="3587" max="3587" width="19.26953125" style="3" customWidth="1"/>
    <col min="3588" max="3588" width="10.26953125" style="3" bestFit="1" customWidth="1"/>
    <col min="3589" max="3590" width="9.1796875" style="3"/>
    <col min="3591" max="3593" width="10.26953125" style="3" bestFit="1" customWidth="1"/>
    <col min="3594" max="3594" width="0.81640625" style="3" customWidth="1"/>
    <col min="3595" max="3596" width="11.26953125" style="3" bestFit="1" customWidth="1"/>
    <col min="3597" max="3597" width="7.453125" style="3" customWidth="1"/>
    <col min="3598" max="3598" width="0.7265625" style="3" customWidth="1"/>
    <col min="3599" max="3599" width="7.453125" style="3" customWidth="1"/>
    <col min="3600" max="3600" width="25.26953125" style="3" customWidth="1"/>
    <col min="3601" max="3601" width="20.1796875" style="3" customWidth="1"/>
    <col min="3602" max="3603" width="9.1796875" style="3"/>
    <col min="3604" max="3604" width="9.453125" style="3" customWidth="1"/>
    <col min="3605" max="3605" width="10" style="3" customWidth="1"/>
    <col min="3606" max="3606" width="10.1796875" style="3" customWidth="1"/>
    <col min="3607" max="3607" width="11" style="3" customWidth="1"/>
    <col min="3608" max="3608" width="1.26953125" style="3" customWidth="1"/>
    <col min="3609" max="3610" width="10.26953125" style="3" bestFit="1" customWidth="1"/>
    <col min="3611" max="3611" width="3.7265625" style="3" customWidth="1"/>
    <col min="3612" max="3612" width="2" style="3" customWidth="1"/>
    <col min="3613" max="3625" width="0" style="3" hidden="1" customWidth="1"/>
    <col min="3626" max="3840" width="9.1796875" style="3"/>
    <col min="3841" max="3841" width="7.7265625" style="3" customWidth="1"/>
    <col min="3842" max="3842" width="25" style="3" customWidth="1"/>
    <col min="3843" max="3843" width="19.26953125" style="3" customWidth="1"/>
    <col min="3844" max="3844" width="10.26953125" style="3" bestFit="1" customWidth="1"/>
    <col min="3845" max="3846" width="9.1796875" style="3"/>
    <col min="3847" max="3849" width="10.26953125" style="3" bestFit="1" customWidth="1"/>
    <col min="3850" max="3850" width="0.81640625" style="3" customWidth="1"/>
    <col min="3851" max="3852" width="11.26953125" style="3" bestFit="1" customWidth="1"/>
    <col min="3853" max="3853" width="7.453125" style="3" customWidth="1"/>
    <col min="3854" max="3854" width="0.7265625" style="3" customWidth="1"/>
    <col min="3855" max="3855" width="7.453125" style="3" customWidth="1"/>
    <col min="3856" max="3856" width="25.26953125" style="3" customWidth="1"/>
    <col min="3857" max="3857" width="20.1796875" style="3" customWidth="1"/>
    <col min="3858" max="3859" width="9.1796875" style="3"/>
    <col min="3860" max="3860" width="9.453125" style="3" customWidth="1"/>
    <col min="3861" max="3861" width="10" style="3" customWidth="1"/>
    <col min="3862" max="3862" width="10.1796875" style="3" customWidth="1"/>
    <col min="3863" max="3863" width="11" style="3" customWidth="1"/>
    <col min="3864" max="3864" width="1.26953125" style="3" customWidth="1"/>
    <col min="3865" max="3866" width="10.26953125" style="3" bestFit="1" customWidth="1"/>
    <col min="3867" max="3867" width="3.7265625" style="3" customWidth="1"/>
    <col min="3868" max="3868" width="2" style="3" customWidth="1"/>
    <col min="3869" max="3881" width="0" style="3" hidden="1" customWidth="1"/>
    <col min="3882" max="4096" width="9.1796875" style="3"/>
    <col min="4097" max="4097" width="7.7265625" style="3" customWidth="1"/>
    <col min="4098" max="4098" width="25" style="3" customWidth="1"/>
    <col min="4099" max="4099" width="19.26953125" style="3" customWidth="1"/>
    <col min="4100" max="4100" width="10.26953125" style="3" bestFit="1" customWidth="1"/>
    <col min="4101" max="4102" width="9.1796875" style="3"/>
    <col min="4103" max="4105" width="10.26953125" style="3" bestFit="1" customWidth="1"/>
    <col min="4106" max="4106" width="0.81640625" style="3" customWidth="1"/>
    <col min="4107" max="4108" width="11.26953125" style="3" bestFit="1" customWidth="1"/>
    <col min="4109" max="4109" width="7.453125" style="3" customWidth="1"/>
    <col min="4110" max="4110" width="0.7265625" style="3" customWidth="1"/>
    <col min="4111" max="4111" width="7.453125" style="3" customWidth="1"/>
    <col min="4112" max="4112" width="25.26953125" style="3" customWidth="1"/>
    <col min="4113" max="4113" width="20.1796875" style="3" customWidth="1"/>
    <col min="4114" max="4115" width="9.1796875" style="3"/>
    <col min="4116" max="4116" width="9.453125" style="3" customWidth="1"/>
    <col min="4117" max="4117" width="10" style="3" customWidth="1"/>
    <col min="4118" max="4118" width="10.1796875" style="3" customWidth="1"/>
    <col min="4119" max="4119" width="11" style="3" customWidth="1"/>
    <col min="4120" max="4120" width="1.26953125" style="3" customWidth="1"/>
    <col min="4121" max="4122" width="10.26953125" style="3" bestFit="1" customWidth="1"/>
    <col min="4123" max="4123" width="3.7265625" style="3" customWidth="1"/>
    <col min="4124" max="4124" width="2" style="3" customWidth="1"/>
    <col min="4125" max="4137" width="0" style="3" hidden="1" customWidth="1"/>
    <col min="4138" max="4352" width="9.1796875" style="3"/>
    <col min="4353" max="4353" width="7.7265625" style="3" customWidth="1"/>
    <col min="4354" max="4354" width="25" style="3" customWidth="1"/>
    <col min="4355" max="4355" width="19.26953125" style="3" customWidth="1"/>
    <col min="4356" max="4356" width="10.26953125" style="3" bestFit="1" customWidth="1"/>
    <col min="4357" max="4358" width="9.1796875" style="3"/>
    <col min="4359" max="4361" width="10.26953125" style="3" bestFit="1" customWidth="1"/>
    <col min="4362" max="4362" width="0.81640625" style="3" customWidth="1"/>
    <col min="4363" max="4364" width="11.26953125" style="3" bestFit="1" customWidth="1"/>
    <col min="4365" max="4365" width="7.453125" style="3" customWidth="1"/>
    <col min="4366" max="4366" width="0.7265625" style="3" customWidth="1"/>
    <col min="4367" max="4367" width="7.453125" style="3" customWidth="1"/>
    <col min="4368" max="4368" width="25.26953125" style="3" customWidth="1"/>
    <col min="4369" max="4369" width="20.1796875" style="3" customWidth="1"/>
    <col min="4370" max="4371" width="9.1796875" style="3"/>
    <col min="4372" max="4372" width="9.453125" style="3" customWidth="1"/>
    <col min="4373" max="4373" width="10" style="3" customWidth="1"/>
    <col min="4374" max="4374" width="10.1796875" style="3" customWidth="1"/>
    <col min="4375" max="4375" width="11" style="3" customWidth="1"/>
    <col min="4376" max="4376" width="1.26953125" style="3" customWidth="1"/>
    <col min="4377" max="4378" width="10.26953125" style="3" bestFit="1" customWidth="1"/>
    <col min="4379" max="4379" width="3.7265625" style="3" customWidth="1"/>
    <col min="4380" max="4380" width="2" style="3" customWidth="1"/>
    <col min="4381" max="4393" width="0" style="3" hidden="1" customWidth="1"/>
    <col min="4394" max="4608" width="9.1796875" style="3"/>
    <col min="4609" max="4609" width="7.7265625" style="3" customWidth="1"/>
    <col min="4610" max="4610" width="25" style="3" customWidth="1"/>
    <col min="4611" max="4611" width="19.26953125" style="3" customWidth="1"/>
    <col min="4612" max="4612" width="10.26953125" style="3" bestFit="1" customWidth="1"/>
    <col min="4613" max="4614" width="9.1796875" style="3"/>
    <col min="4615" max="4617" width="10.26953125" style="3" bestFit="1" customWidth="1"/>
    <col min="4618" max="4618" width="0.81640625" style="3" customWidth="1"/>
    <col min="4619" max="4620" width="11.26953125" style="3" bestFit="1" customWidth="1"/>
    <col min="4621" max="4621" width="7.453125" style="3" customWidth="1"/>
    <col min="4622" max="4622" width="0.7265625" style="3" customWidth="1"/>
    <col min="4623" max="4623" width="7.453125" style="3" customWidth="1"/>
    <col min="4624" max="4624" width="25.26953125" style="3" customWidth="1"/>
    <col min="4625" max="4625" width="20.1796875" style="3" customWidth="1"/>
    <col min="4626" max="4627" width="9.1796875" style="3"/>
    <col min="4628" max="4628" width="9.453125" style="3" customWidth="1"/>
    <col min="4629" max="4629" width="10" style="3" customWidth="1"/>
    <col min="4630" max="4630" width="10.1796875" style="3" customWidth="1"/>
    <col min="4631" max="4631" width="11" style="3" customWidth="1"/>
    <col min="4632" max="4632" width="1.26953125" style="3" customWidth="1"/>
    <col min="4633" max="4634" width="10.26953125" style="3" bestFit="1" customWidth="1"/>
    <col min="4635" max="4635" width="3.7265625" style="3" customWidth="1"/>
    <col min="4636" max="4636" width="2" style="3" customWidth="1"/>
    <col min="4637" max="4649" width="0" style="3" hidden="1" customWidth="1"/>
    <col min="4650" max="4864" width="9.1796875" style="3"/>
    <col min="4865" max="4865" width="7.7265625" style="3" customWidth="1"/>
    <col min="4866" max="4866" width="25" style="3" customWidth="1"/>
    <col min="4867" max="4867" width="19.26953125" style="3" customWidth="1"/>
    <col min="4868" max="4868" width="10.26953125" style="3" bestFit="1" customWidth="1"/>
    <col min="4869" max="4870" width="9.1796875" style="3"/>
    <col min="4871" max="4873" width="10.26953125" style="3" bestFit="1" customWidth="1"/>
    <col min="4874" max="4874" width="0.81640625" style="3" customWidth="1"/>
    <col min="4875" max="4876" width="11.26953125" style="3" bestFit="1" customWidth="1"/>
    <col min="4877" max="4877" width="7.453125" style="3" customWidth="1"/>
    <col min="4878" max="4878" width="0.7265625" style="3" customWidth="1"/>
    <col min="4879" max="4879" width="7.453125" style="3" customWidth="1"/>
    <col min="4880" max="4880" width="25.26953125" style="3" customWidth="1"/>
    <col min="4881" max="4881" width="20.1796875" style="3" customWidth="1"/>
    <col min="4882" max="4883" width="9.1796875" style="3"/>
    <col min="4884" max="4884" width="9.453125" style="3" customWidth="1"/>
    <col min="4885" max="4885" width="10" style="3" customWidth="1"/>
    <col min="4886" max="4886" width="10.1796875" style="3" customWidth="1"/>
    <col min="4887" max="4887" width="11" style="3" customWidth="1"/>
    <col min="4888" max="4888" width="1.26953125" style="3" customWidth="1"/>
    <col min="4889" max="4890" width="10.26953125" style="3" bestFit="1" customWidth="1"/>
    <col min="4891" max="4891" width="3.7265625" style="3" customWidth="1"/>
    <col min="4892" max="4892" width="2" style="3" customWidth="1"/>
    <col min="4893" max="4905" width="0" style="3" hidden="1" customWidth="1"/>
    <col min="4906" max="5120" width="9.1796875" style="3"/>
    <col min="5121" max="5121" width="7.7265625" style="3" customWidth="1"/>
    <col min="5122" max="5122" width="25" style="3" customWidth="1"/>
    <col min="5123" max="5123" width="19.26953125" style="3" customWidth="1"/>
    <col min="5124" max="5124" width="10.26953125" style="3" bestFit="1" customWidth="1"/>
    <col min="5125" max="5126" width="9.1796875" style="3"/>
    <col min="5127" max="5129" width="10.26953125" style="3" bestFit="1" customWidth="1"/>
    <col min="5130" max="5130" width="0.81640625" style="3" customWidth="1"/>
    <col min="5131" max="5132" width="11.26953125" style="3" bestFit="1" customWidth="1"/>
    <col min="5133" max="5133" width="7.453125" style="3" customWidth="1"/>
    <col min="5134" max="5134" width="0.7265625" style="3" customWidth="1"/>
    <col min="5135" max="5135" width="7.453125" style="3" customWidth="1"/>
    <col min="5136" max="5136" width="25.26953125" style="3" customWidth="1"/>
    <col min="5137" max="5137" width="20.1796875" style="3" customWidth="1"/>
    <col min="5138" max="5139" width="9.1796875" style="3"/>
    <col min="5140" max="5140" width="9.453125" style="3" customWidth="1"/>
    <col min="5141" max="5141" width="10" style="3" customWidth="1"/>
    <col min="5142" max="5142" width="10.1796875" style="3" customWidth="1"/>
    <col min="5143" max="5143" width="11" style="3" customWidth="1"/>
    <col min="5144" max="5144" width="1.26953125" style="3" customWidth="1"/>
    <col min="5145" max="5146" width="10.26953125" style="3" bestFit="1" customWidth="1"/>
    <col min="5147" max="5147" width="3.7265625" style="3" customWidth="1"/>
    <col min="5148" max="5148" width="2" style="3" customWidth="1"/>
    <col min="5149" max="5161" width="0" style="3" hidden="1" customWidth="1"/>
    <col min="5162" max="5376" width="9.1796875" style="3"/>
    <col min="5377" max="5377" width="7.7265625" style="3" customWidth="1"/>
    <col min="5378" max="5378" width="25" style="3" customWidth="1"/>
    <col min="5379" max="5379" width="19.26953125" style="3" customWidth="1"/>
    <col min="5380" max="5380" width="10.26953125" style="3" bestFit="1" customWidth="1"/>
    <col min="5381" max="5382" width="9.1796875" style="3"/>
    <col min="5383" max="5385" width="10.26953125" style="3" bestFit="1" customWidth="1"/>
    <col min="5386" max="5386" width="0.81640625" style="3" customWidth="1"/>
    <col min="5387" max="5388" width="11.26953125" style="3" bestFit="1" customWidth="1"/>
    <col min="5389" max="5389" width="7.453125" style="3" customWidth="1"/>
    <col min="5390" max="5390" width="0.7265625" style="3" customWidth="1"/>
    <col min="5391" max="5391" width="7.453125" style="3" customWidth="1"/>
    <col min="5392" max="5392" width="25.26953125" style="3" customWidth="1"/>
    <col min="5393" max="5393" width="20.1796875" style="3" customWidth="1"/>
    <col min="5394" max="5395" width="9.1796875" style="3"/>
    <col min="5396" max="5396" width="9.453125" style="3" customWidth="1"/>
    <col min="5397" max="5397" width="10" style="3" customWidth="1"/>
    <col min="5398" max="5398" width="10.1796875" style="3" customWidth="1"/>
    <col min="5399" max="5399" width="11" style="3" customWidth="1"/>
    <col min="5400" max="5400" width="1.26953125" style="3" customWidth="1"/>
    <col min="5401" max="5402" width="10.26953125" style="3" bestFit="1" customWidth="1"/>
    <col min="5403" max="5403" width="3.7265625" style="3" customWidth="1"/>
    <col min="5404" max="5404" width="2" style="3" customWidth="1"/>
    <col min="5405" max="5417" width="0" style="3" hidden="1" customWidth="1"/>
    <col min="5418" max="5632" width="9.1796875" style="3"/>
    <col min="5633" max="5633" width="7.7265625" style="3" customWidth="1"/>
    <col min="5634" max="5634" width="25" style="3" customWidth="1"/>
    <col min="5635" max="5635" width="19.26953125" style="3" customWidth="1"/>
    <col min="5636" max="5636" width="10.26953125" style="3" bestFit="1" customWidth="1"/>
    <col min="5637" max="5638" width="9.1796875" style="3"/>
    <col min="5639" max="5641" width="10.26953125" style="3" bestFit="1" customWidth="1"/>
    <col min="5642" max="5642" width="0.81640625" style="3" customWidth="1"/>
    <col min="5643" max="5644" width="11.26953125" style="3" bestFit="1" customWidth="1"/>
    <col min="5645" max="5645" width="7.453125" style="3" customWidth="1"/>
    <col min="5646" max="5646" width="0.7265625" style="3" customWidth="1"/>
    <col min="5647" max="5647" width="7.453125" style="3" customWidth="1"/>
    <col min="5648" max="5648" width="25.26953125" style="3" customWidth="1"/>
    <col min="5649" max="5649" width="20.1796875" style="3" customWidth="1"/>
    <col min="5650" max="5651" width="9.1796875" style="3"/>
    <col min="5652" max="5652" width="9.453125" style="3" customWidth="1"/>
    <col min="5653" max="5653" width="10" style="3" customWidth="1"/>
    <col min="5654" max="5654" width="10.1796875" style="3" customWidth="1"/>
    <col min="5655" max="5655" width="11" style="3" customWidth="1"/>
    <col min="5656" max="5656" width="1.26953125" style="3" customWidth="1"/>
    <col min="5657" max="5658" width="10.26953125" style="3" bestFit="1" customWidth="1"/>
    <col min="5659" max="5659" width="3.7265625" style="3" customWidth="1"/>
    <col min="5660" max="5660" width="2" style="3" customWidth="1"/>
    <col min="5661" max="5673" width="0" style="3" hidden="1" customWidth="1"/>
    <col min="5674" max="5888" width="9.1796875" style="3"/>
    <col min="5889" max="5889" width="7.7265625" style="3" customWidth="1"/>
    <col min="5890" max="5890" width="25" style="3" customWidth="1"/>
    <col min="5891" max="5891" width="19.26953125" style="3" customWidth="1"/>
    <col min="5892" max="5892" width="10.26953125" style="3" bestFit="1" customWidth="1"/>
    <col min="5893" max="5894" width="9.1796875" style="3"/>
    <col min="5895" max="5897" width="10.26953125" style="3" bestFit="1" customWidth="1"/>
    <col min="5898" max="5898" width="0.81640625" style="3" customWidth="1"/>
    <col min="5899" max="5900" width="11.26953125" style="3" bestFit="1" customWidth="1"/>
    <col min="5901" max="5901" width="7.453125" style="3" customWidth="1"/>
    <col min="5902" max="5902" width="0.7265625" style="3" customWidth="1"/>
    <col min="5903" max="5903" width="7.453125" style="3" customWidth="1"/>
    <col min="5904" max="5904" width="25.26953125" style="3" customWidth="1"/>
    <col min="5905" max="5905" width="20.1796875" style="3" customWidth="1"/>
    <col min="5906" max="5907" width="9.1796875" style="3"/>
    <col min="5908" max="5908" width="9.453125" style="3" customWidth="1"/>
    <col min="5909" max="5909" width="10" style="3" customWidth="1"/>
    <col min="5910" max="5910" width="10.1796875" style="3" customWidth="1"/>
    <col min="5911" max="5911" width="11" style="3" customWidth="1"/>
    <col min="5912" max="5912" width="1.26953125" style="3" customWidth="1"/>
    <col min="5913" max="5914" width="10.26953125" style="3" bestFit="1" customWidth="1"/>
    <col min="5915" max="5915" width="3.7265625" style="3" customWidth="1"/>
    <col min="5916" max="5916" width="2" style="3" customWidth="1"/>
    <col min="5917" max="5929" width="0" style="3" hidden="1" customWidth="1"/>
    <col min="5930" max="6144" width="9.1796875" style="3"/>
    <col min="6145" max="6145" width="7.7265625" style="3" customWidth="1"/>
    <col min="6146" max="6146" width="25" style="3" customWidth="1"/>
    <col min="6147" max="6147" width="19.26953125" style="3" customWidth="1"/>
    <col min="6148" max="6148" width="10.26953125" style="3" bestFit="1" customWidth="1"/>
    <col min="6149" max="6150" width="9.1796875" style="3"/>
    <col min="6151" max="6153" width="10.26953125" style="3" bestFit="1" customWidth="1"/>
    <col min="6154" max="6154" width="0.81640625" style="3" customWidth="1"/>
    <col min="6155" max="6156" width="11.26953125" style="3" bestFit="1" customWidth="1"/>
    <col min="6157" max="6157" width="7.453125" style="3" customWidth="1"/>
    <col min="6158" max="6158" width="0.7265625" style="3" customWidth="1"/>
    <col min="6159" max="6159" width="7.453125" style="3" customWidth="1"/>
    <col min="6160" max="6160" width="25.26953125" style="3" customWidth="1"/>
    <col min="6161" max="6161" width="20.1796875" style="3" customWidth="1"/>
    <col min="6162" max="6163" width="9.1796875" style="3"/>
    <col min="6164" max="6164" width="9.453125" style="3" customWidth="1"/>
    <col min="6165" max="6165" width="10" style="3" customWidth="1"/>
    <col min="6166" max="6166" width="10.1796875" style="3" customWidth="1"/>
    <col min="6167" max="6167" width="11" style="3" customWidth="1"/>
    <col min="6168" max="6168" width="1.26953125" style="3" customWidth="1"/>
    <col min="6169" max="6170" width="10.26953125" style="3" bestFit="1" customWidth="1"/>
    <col min="6171" max="6171" width="3.7265625" style="3" customWidth="1"/>
    <col min="6172" max="6172" width="2" style="3" customWidth="1"/>
    <col min="6173" max="6185" width="0" style="3" hidden="1" customWidth="1"/>
    <col min="6186" max="6400" width="9.1796875" style="3"/>
    <col min="6401" max="6401" width="7.7265625" style="3" customWidth="1"/>
    <col min="6402" max="6402" width="25" style="3" customWidth="1"/>
    <col min="6403" max="6403" width="19.26953125" style="3" customWidth="1"/>
    <col min="6404" max="6404" width="10.26953125" style="3" bestFit="1" customWidth="1"/>
    <col min="6405" max="6406" width="9.1796875" style="3"/>
    <col min="6407" max="6409" width="10.26953125" style="3" bestFit="1" customWidth="1"/>
    <col min="6410" max="6410" width="0.81640625" style="3" customWidth="1"/>
    <col min="6411" max="6412" width="11.26953125" style="3" bestFit="1" customWidth="1"/>
    <col min="6413" max="6413" width="7.453125" style="3" customWidth="1"/>
    <col min="6414" max="6414" width="0.7265625" style="3" customWidth="1"/>
    <col min="6415" max="6415" width="7.453125" style="3" customWidth="1"/>
    <col min="6416" max="6416" width="25.26953125" style="3" customWidth="1"/>
    <col min="6417" max="6417" width="20.1796875" style="3" customWidth="1"/>
    <col min="6418" max="6419" width="9.1796875" style="3"/>
    <col min="6420" max="6420" width="9.453125" style="3" customWidth="1"/>
    <col min="6421" max="6421" width="10" style="3" customWidth="1"/>
    <col min="6422" max="6422" width="10.1796875" style="3" customWidth="1"/>
    <col min="6423" max="6423" width="11" style="3" customWidth="1"/>
    <col min="6424" max="6424" width="1.26953125" style="3" customWidth="1"/>
    <col min="6425" max="6426" width="10.26953125" style="3" bestFit="1" customWidth="1"/>
    <col min="6427" max="6427" width="3.7265625" style="3" customWidth="1"/>
    <col min="6428" max="6428" width="2" style="3" customWidth="1"/>
    <col min="6429" max="6441" width="0" style="3" hidden="1" customWidth="1"/>
    <col min="6442" max="6656" width="9.1796875" style="3"/>
    <col min="6657" max="6657" width="7.7265625" style="3" customWidth="1"/>
    <col min="6658" max="6658" width="25" style="3" customWidth="1"/>
    <col min="6659" max="6659" width="19.26953125" style="3" customWidth="1"/>
    <col min="6660" max="6660" width="10.26953125" style="3" bestFit="1" customWidth="1"/>
    <col min="6661" max="6662" width="9.1796875" style="3"/>
    <col min="6663" max="6665" width="10.26953125" style="3" bestFit="1" customWidth="1"/>
    <col min="6666" max="6666" width="0.81640625" style="3" customWidth="1"/>
    <col min="6667" max="6668" width="11.26953125" style="3" bestFit="1" customWidth="1"/>
    <col min="6669" max="6669" width="7.453125" style="3" customWidth="1"/>
    <col min="6670" max="6670" width="0.7265625" style="3" customWidth="1"/>
    <col min="6671" max="6671" width="7.453125" style="3" customWidth="1"/>
    <col min="6672" max="6672" width="25.26953125" style="3" customWidth="1"/>
    <col min="6673" max="6673" width="20.1796875" style="3" customWidth="1"/>
    <col min="6674" max="6675" width="9.1796875" style="3"/>
    <col min="6676" max="6676" width="9.453125" style="3" customWidth="1"/>
    <col min="6677" max="6677" width="10" style="3" customWidth="1"/>
    <col min="6678" max="6678" width="10.1796875" style="3" customWidth="1"/>
    <col min="6679" max="6679" width="11" style="3" customWidth="1"/>
    <col min="6680" max="6680" width="1.26953125" style="3" customWidth="1"/>
    <col min="6681" max="6682" width="10.26953125" style="3" bestFit="1" customWidth="1"/>
    <col min="6683" max="6683" width="3.7265625" style="3" customWidth="1"/>
    <col min="6684" max="6684" width="2" style="3" customWidth="1"/>
    <col min="6685" max="6697" width="0" style="3" hidden="1" customWidth="1"/>
    <col min="6698" max="6912" width="9.1796875" style="3"/>
    <col min="6913" max="6913" width="7.7265625" style="3" customWidth="1"/>
    <col min="6914" max="6914" width="25" style="3" customWidth="1"/>
    <col min="6915" max="6915" width="19.26953125" style="3" customWidth="1"/>
    <col min="6916" max="6916" width="10.26953125" style="3" bestFit="1" customWidth="1"/>
    <col min="6917" max="6918" width="9.1796875" style="3"/>
    <col min="6919" max="6921" width="10.26953125" style="3" bestFit="1" customWidth="1"/>
    <col min="6922" max="6922" width="0.81640625" style="3" customWidth="1"/>
    <col min="6923" max="6924" width="11.26953125" style="3" bestFit="1" customWidth="1"/>
    <col min="6925" max="6925" width="7.453125" style="3" customWidth="1"/>
    <col min="6926" max="6926" width="0.7265625" style="3" customWidth="1"/>
    <col min="6927" max="6927" width="7.453125" style="3" customWidth="1"/>
    <col min="6928" max="6928" width="25.26953125" style="3" customWidth="1"/>
    <col min="6929" max="6929" width="20.1796875" style="3" customWidth="1"/>
    <col min="6930" max="6931" width="9.1796875" style="3"/>
    <col min="6932" max="6932" width="9.453125" style="3" customWidth="1"/>
    <col min="6933" max="6933" width="10" style="3" customWidth="1"/>
    <col min="6934" max="6934" width="10.1796875" style="3" customWidth="1"/>
    <col min="6935" max="6935" width="11" style="3" customWidth="1"/>
    <col min="6936" max="6936" width="1.26953125" style="3" customWidth="1"/>
    <col min="6937" max="6938" width="10.26953125" style="3" bestFit="1" customWidth="1"/>
    <col min="6939" max="6939" width="3.7265625" style="3" customWidth="1"/>
    <col min="6940" max="6940" width="2" style="3" customWidth="1"/>
    <col min="6941" max="6953" width="0" style="3" hidden="1" customWidth="1"/>
    <col min="6954" max="7168" width="9.1796875" style="3"/>
    <col min="7169" max="7169" width="7.7265625" style="3" customWidth="1"/>
    <col min="7170" max="7170" width="25" style="3" customWidth="1"/>
    <col min="7171" max="7171" width="19.26953125" style="3" customWidth="1"/>
    <col min="7172" max="7172" width="10.26953125" style="3" bestFit="1" customWidth="1"/>
    <col min="7173" max="7174" width="9.1796875" style="3"/>
    <col min="7175" max="7177" width="10.26953125" style="3" bestFit="1" customWidth="1"/>
    <col min="7178" max="7178" width="0.81640625" style="3" customWidth="1"/>
    <col min="7179" max="7180" width="11.26953125" style="3" bestFit="1" customWidth="1"/>
    <col min="7181" max="7181" width="7.453125" style="3" customWidth="1"/>
    <col min="7182" max="7182" width="0.7265625" style="3" customWidth="1"/>
    <col min="7183" max="7183" width="7.453125" style="3" customWidth="1"/>
    <col min="7184" max="7184" width="25.26953125" style="3" customWidth="1"/>
    <col min="7185" max="7185" width="20.1796875" style="3" customWidth="1"/>
    <col min="7186" max="7187" width="9.1796875" style="3"/>
    <col min="7188" max="7188" width="9.453125" style="3" customWidth="1"/>
    <col min="7189" max="7189" width="10" style="3" customWidth="1"/>
    <col min="7190" max="7190" width="10.1796875" style="3" customWidth="1"/>
    <col min="7191" max="7191" width="11" style="3" customWidth="1"/>
    <col min="7192" max="7192" width="1.26953125" style="3" customWidth="1"/>
    <col min="7193" max="7194" width="10.26953125" style="3" bestFit="1" customWidth="1"/>
    <col min="7195" max="7195" width="3.7265625" style="3" customWidth="1"/>
    <col min="7196" max="7196" width="2" style="3" customWidth="1"/>
    <col min="7197" max="7209" width="0" style="3" hidden="1" customWidth="1"/>
    <col min="7210" max="7424" width="9.1796875" style="3"/>
    <col min="7425" max="7425" width="7.7265625" style="3" customWidth="1"/>
    <col min="7426" max="7426" width="25" style="3" customWidth="1"/>
    <col min="7427" max="7427" width="19.26953125" style="3" customWidth="1"/>
    <col min="7428" max="7428" width="10.26953125" style="3" bestFit="1" customWidth="1"/>
    <col min="7429" max="7430" width="9.1796875" style="3"/>
    <col min="7431" max="7433" width="10.26953125" style="3" bestFit="1" customWidth="1"/>
    <col min="7434" max="7434" width="0.81640625" style="3" customWidth="1"/>
    <col min="7435" max="7436" width="11.26953125" style="3" bestFit="1" customWidth="1"/>
    <col min="7437" max="7437" width="7.453125" style="3" customWidth="1"/>
    <col min="7438" max="7438" width="0.7265625" style="3" customWidth="1"/>
    <col min="7439" max="7439" width="7.453125" style="3" customWidth="1"/>
    <col min="7440" max="7440" width="25.26953125" style="3" customWidth="1"/>
    <col min="7441" max="7441" width="20.1796875" style="3" customWidth="1"/>
    <col min="7442" max="7443" width="9.1796875" style="3"/>
    <col min="7444" max="7444" width="9.453125" style="3" customWidth="1"/>
    <col min="7445" max="7445" width="10" style="3" customWidth="1"/>
    <col min="7446" max="7446" width="10.1796875" style="3" customWidth="1"/>
    <col min="7447" max="7447" width="11" style="3" customWidth="1"/>
    <col min="7448" max="7448" width="1.26953125" style="3" customWidth="1"/>
    <col min="7449" max="7450" width="10.26953125" style="3" bestFit="1" customWidth="1"/>
    <col min="7451" max="7451" width="3.7265625" style="3" customWidth="1"/>
    <col min="7452" max="7452" width="2" style="3" customWidth="1"/>
    <col min="7453" max="7465" width="0" style="3" hidden="1" customWidth="1"/>
    <col min="7466" max="7680" width="9.1796875" style="3"/>
    <col min="7681" max="7681" width="7.7265625" style="3" customWidth="1"/>
    <col min="7682" max="7682" width="25" style="3" customWidth="1"/>
    <col min="7683" max="7683" width="19.26953125" style="3" customWidth="1"/>
    <col min="7684" max="7684" width="10.26953125" style="3" bestFit="1" customWidth="1"/>
    <col min="7685" max="7686" width="9.1796875" style="3"/>
    <col min="7687" max="7689" width="10.26953125" style="3" bestFit="1" customWidth="1"/>
    <col min="7690" max="7690" width="0.81640625" style="3" customWidth="1"/>
    <col min="7691" max="7692" width="11.26953125" style="3" bestFit="1" customWidth="1"/>
    <col min="7693" max="7693" width="7.453125" style="3" customWidth="1"/>
    <col min="7694" max="7694" width="0.7265625" style="3" customWidth="1"/>
    <col min="7695" max="7695" width="7.453125" style="3" customWidth="1"/>
    <col min="7696" max="7696" width="25.26953125" style="3" customWidth="1"/>
    <col min="7697" max="7697" width="20.1796875" style="3" customWidth="1"/>
    <col min="7698" max="7699" width="9.1796875" style="3"/>
    <col min="7700" max="7700" width="9.453125" style="3" customWidth="1"/>
    <col min="7701" max="7701" width="10" style="3" customWidth="1"/>
    <col min="7702" max="7702" width="10.1796875" style="3" customWidth="1"/>
    <col min="7703" max="7703" width="11" style="3" customWidth="1"/>
    <col min="7704" max="7704" width="1.26953125" style="3" customWidth="1"/>
    <col min="7705" max="7706" width="10.26953125" style="3" bestFit="1" customWidth="1"/>
    <col min="7707" max="7707" width="3.7265625" style="3" customWidth="1"/>
    <col min="7708" max="7708" width="2" style="3" customWidth="1"/>
    <col min="7709" max="7721" width="0" style="3" hidden="1" customWidth="1"/>
    <col min="7722" max="7936" width="9.1796875" style="3"/>
    <col min="7937" max="7937" width="7.7265625" style="3" customWidth="1"/>
    <col min="7938" max="7938" width="25" style="3" customWidth="1"/>
    <col min="7939" max="7939" width="19.26953125" style="3" customWidth="1"/>
    <col min="7940" max="7940" width="10.26953125" style="3" bestFit="1" customWidth="1"/>
    <col min="7941" max="7942" width="9.1796875" style="3"/>
    <col min="7943" max="7945" width="10.26953125" style="3" bestFit="1" customWidth="1"/>
    <col min="7946" max="7946" width="0.81640625" style="3" customWidth="1"/>
    <col min="7947" max="7948" width="11.26953125" style="3" bestFit="1" customWidth="1"/>
    <col min="7949" max="7949" width="7.453125" style="3" customWidth="1"/>
    <col min="7950" max="7950" width="0.7265625" style="3" customWidth="1"/>
    <col min="7951" max="7951" width="7.453125" style="3" customWidth="1"/>
    <col min="7952" max="7952" width="25.26953125" style="3" customWidth="1"/>
    <col min="7953" max="7953" width="20.1796875" style="3" customWidth="1"/>
    <col min="7954" max="7955" width="9.1796875" style="3"/>
    <col min="7956" max="7956" width="9.453125" style="3" customWidth="1"/>
    <col min="7957" max="7957" width="10" style="3" customWidth="1"/>
    <col min="7958" max="7958" width="10.1796875" style="3" customWidth="1"/>
    <col min="7959" max="7959" width="11" style="3" customWidth="1"/>
    <col min="7960" max="7960" width="1.26953125" style="3" customWidth="1"/>
    <col min="7961" max="7962" width="10.26953125" style="3" bestFit="1" customWidth="1"/>
    <col min="7963" max="7963" width="3.7265625" style="3" customWidth="1"/>
    <col min="7964" max="7964" width="2" style="3" customWidth="1"/>
    <col min="7965" max="7977" width="0" style="3" hidden="1" customWidth="1"/>
    <col min="7978" max="8192" width="9.1796875" style="3"/>
    <col min="8193" max="8193" width="7.7265625" style="3" customWidth="1"/>
    <col min="8194" max="8194" width="25" style="3" customWidth="1"/>
    <col min="8195" max="8195" width="19.26953125" style="3" customWidth="1"/>
    <col min="8196" max="8196" width="10.26953125" style="3" bestFit="1" customWidth="1"/>
    <col min="8197" max="8198" width="9.1796875" style="3"/>
    <col min="8199" max="8201" width="10.26953125" style="3" bestFit="1" customWidth="1"/>
    <col min="8202" max="8202" width="0.81640625" style="3" customWidth="1"/>
    <col min="8203" max="8204" width="11.26953125" style="3" bestFit="1" customWidth="1"/>
    <col min="8205" max="8205" width="7.453125" style="3" customWidth="1"/>
    <col min="8206" max="8206" width="0.7265625" style="3" customWidth="1"/>
    <col min="8207" max="8207" width="7.453125" style="3" customWidth="1"/>
    <col min="8208" max="8208" width="25.26953125" style="3" customWidth="1"/>
    <col min="8209" max="8209" width="20.1796875" style="3" customWidth="1"/>
    <col min="8210" max="8211" width="9.1796875" style="3"/>
    <col min="8212" max="8212" width="9.453125" style="3" customWidth="1"/>
    <col min="8213" max="8213" width="10" style="3" customWidth="1"/>
    <col min="8214" max="8214" width="10.1796875" style="3" customWidth="1"/>
    <col min="8215" max="8215" width="11" style="3" customWidth="1"/>
    <col min="8216" max="8216" width="1.26953125" style="3" customWidth="1"/>
    <col min="8217" max="8218" width="10.26953125" style="3" bestFit="1" customWidth="1"/>
    <col min="8219" max="8219" width="3.7265625" style="3" customWidth="1"/>
    <col min="8220" max="8220" width="2" style="3" customWidth="1"/>
    <col min="8221" max="8233" width="0" style="3" hidden="1" customWidth="1"/>
    <col min="8234" max="8448" width="9.1796875" style="3"/>
    <col min="8449" max="8449" width="7.7265625" style="3" customWidth="1"/>
    <col min="8450" max="8450" width="25" style="3" customWidth="1"/>
    <col min="8451" max="8451" width="19.26953125" style="3" customWidth="1"/>
    <col min="8452" max="8452" width="10.26953125" style="3" bestFit="1" customWidth="1"/>
    <col min="8453" max="8454" width="9.1796875" style="3"/>
    <col min="8455" max="8457" width="10.26953125" style="3" bestFit="1" customWidth="1"/>
    <col min="8458" max="8458" width="0.81640625" style="3" customWidth="1"/>
    <col min="8459" max="8460" width="11.26953125" style="3" bestFit="1" customWidth="1"/>
    <col min="8461" max="8461" width="7.453125" style="3" customWidth="1"/>
    <col min="8462" max="8462" width="0.7265625" style="3" customWidth="1"/>
    <col min="8463" max="8463" width="7.453125" style="3" customWidth="1"/>
    <col min="8464" max="8464" width="25.26953125" style="3" customWidth="1"/>
    <col min="8465" max="8465" width="20.1796875" style="3" customWidth="1"/>
    <col min="8466" max="8467" width="9.1796875" style="3"/>
    <col min="8468" max="8468" width="9.453125" style="3" customWidth="1"/>
    <col min="8469" max="8469" width="10" style="3" customWidth="1"/>
    <col min="8470" max="8470" width="10.1796875" style="3" customWidth="1"/>
    <col min="8471" max="8471" width="11" style="3" customWidth="1"/>
    <col min="8472" max="8472" width="1.26953125" style="3" customWidth="1"/>
    <col min="8473" max="8474" width="10.26953125" style="3" bestFit="1" customWidth="1"/>
    <col min="8475" max="8475" width="3.7265625" style="3" customWidth="1"/>
    <col min="8476" max="8476" width="2" style="3" customWidth="1"/>
    <col min="8477" max="8489" width="0" style="3" hidden="1" customWidth="1"/>
    <col min="8490" max="8704" width="9.1796875" style="3"/>
    <col min="8705" max="8705" width="7.7265625" style="3" customWidth="1"/>
    <col min="8706" max="8706" width="25" style="3" customWidth="1"/>
    <col min="8707" max="8707" width="19.26953125" style="3" customWidth="1"/>
    <col min="8708" max="8708" width="10.26953125" style="3" bestFit="1" customWidth="1"/>
    <col min="8709" max="8710" width="9.1796875" style="3"/>
    <col min="8711" max="8713" width="10.26953125" style="3" bestFit="1" customWidth="1"/>
    <col min="8714" max="8714" width="0.81640625" style="3" customWidth="1"/>
    <col min="8715" max="8716" width="11.26953125" style="3" bestFit="1" customWidth="1"/>
    <col min="8717" max="8717" width="7.453125" style="3" customWidth="1"/>
    <col min="8718" max="8718" width="0.7265625" style="3" customWidth="1"/>
    <col min="8719" max="8719" width="7.453125" style="3" customWidth="1"/>
    <col min="8720" max="8720" width="25.26953125" style="3" customWidth="1"/>
    <col min="8721" max="8721" width="20.1796875" style="3" customWidth="1"/>
    <col min="8722" max="8723" width="9.1796875" style="3"/>
    <col min="8724" max="8724" width="9.453125" style="3" customWidth="1"/>
    <col min="8725" max="8725" width="10" style="3" customWidth="1"/>
    <col min="8726" max="8726" width="10.1796875" style="3" customWidth="1"/>
    <col min="8727" max="8727" width="11" style="3" customWidth="1"/>
    <col min="8728" max="8728" width="1.26953125" style="3" customWidth="1"/>
    <col min="8729" max="8730" width="10.26953125" style="3" bestFit="1" customWidth="1"/>
    <col min="8731" max="8731" width="3.7265625" style="3" customWidth="1"/>
    <col min="8732" max="8732" width="2" style="3" customWidth="1"/>
    <col min="8733" max="8745" width="0" style="3" hidden="1" customWidth="1"/>
    <col min="8746" max="8960" width="9.1796875" style="3"/>
    <col min="8961" max="8961" width="7.7265625" style="3" customWidth="1"/>
    <col min="8962" max="8962" width="25" style="3" customWidth="1"/>
    <col min="8963" max="8963" width="19.26953125" style="3" customWidth="1"/>
    <col min="8964" max="8964" width="10.26953125" style="3" bestFit="1" customWidth="1"/>
    <col min="8965" max="8966" width="9.1796875" style="3"/>
    <col min="8967" max="8969" width="10.26953125" style="3" bestFit="1" customWidth="1"/>
    <col min="8970" max="8970" width="0.81640625" style="3" customWidth="1"/>
    <col min="8971" max="8972" width="11.26953125" style="3" bestFit="1" customWidth="1"/>
    <col min="8973" max="8973" width="7.453125" style="3" customWidth="1"/>
    <col min="8974" max="8974" width="0.7265625" style="3" customWidth="1"/>
    <col min="8975" max="8975" width="7.453125" style="3" customWidth="1"/>
    <col min="8976" max="8976" width="25.26953125" style="3" customWidth="1"/>
    <col min="8977" max="8977" width="20.1796875" style="3" customWidth="1"/>
    <col min="8978" max="8979" width="9.1796875" style="3"/>
    <col min="8980" max="8980" width="9.453125" style="3" customWidth="1"/>
    <col min="8981" max="8981" width="10" style="3" customWidth="1"/>
    <col min="8982" max="8982" width="10.1796875" style="3" customWidth="1"/>
    <col min="8983" max="8983" width="11" style="3" customWidth="1"/>
    <col min="8984" max="8984" width="1.26953125" style="3" customWidth="1"/>
    <col min="8985" max="8986" width="10.26953125" style="3" bestFit="1" customWidth="1"/>
    <col min="8987" max="8987" width="3.7265625" style="3" customWidth="1"/>
    <col min="8988" max="8988" width="2" style="3" customWidth="1"/>
    <col min="8989" max="9001" width="0" style="3" hidden="1" customWidth="1"/>
    <col min="9002" max="9216" width="9.1796875" style="3"/>
    <col min="9217" max="9217" width="7.7265625" style="3" customWidth="1"/>
    <col min="9218" max="9218" width="25" style="3" customWidth="1"/>
    <col min="9219" max="9219" width="19.26953125" style="3" customWidth="1"/>
    <col min="9220" max="9220" width="10.26953125" style="3" bestFit="1" customWidth="1"/>
    <col min="9221" max="9222" width="9.1796875" style="3"/>
    <col min="9223" max="9225" width="10.26953125" style="3" bestFit="1" customWidth="1"/>
    <col min="9226" max="9226" width="0.81640625" style="3" customWidth="1"/>
    <col min="9227" max="9228" width="11.26953125" style="3" bestFit="1" customWidth="1"/>
    <col min="9229" max="9229" width="7.453125" style="3" customWidth="1"/>
    <col min="9230" max="9230" width="0.7265625" style="3" customWidth="1"/>
    <col min="9231" max="9231" width="7.453125" style="3" customWidth="1"/>
    <col min="9232" max="9232" width="25.26953125" style="3" customWidth="1"/>
    <col min="9233" max="9233" width="20.1796875" style="3" customWidth="1"/>
    <col min="9234" max="9235" width="9.1796875" style="3"/>
    <col min="9236" max="9236" width="9.453125" style="3" customWidth="1"/>
    <col min="9237" max="9237" width="10" style="3" customWidth="1"/>
    <col min="9238" max="9238" width="10.1796875" style="3" customWidth="1"/>
    <col min="9239" max="9239" width="11" style="3" customWidth="1"/>
    <col min="9240" max="9240" width="1.26953125" style="3" customWidth="1"/>
    <col min="9241" max="9242" width="10.26953125" style="3" bestFit="1" customWidth="1"/>
    <col min="9243" max="9243" width="3.7265625" style="3" customWidth="1"/>
    <col min="9244" max="9244" width="2" style="3" customWidth="1"/>
    <col min="9245" max="9257" width="0" style="3" hidden="1" customWidth="1"/>
    <col min="9258" max="9472" width="9.1796875" style="3"/>
    <col min="9473" max="9473" width="7.7265625" style="3" customWidth="1"/>
    <col min="9474" max="9474" width="25" style="3" customWidth="1"/>
    <col min="9475" max="9475" width="19.26953125" style="3" customWidth="1"/>
    <col min="9476" max="9476" width="10.26953125" style="3" bestFit="1" customWidth="1"/>
    <col min="9477" max="9478" width="9.1796875" style="3"/>
    <col min="9479" max="9481" width="10.26953125" style="3" bestFit="1" customWidth="1"/>
    <col min="9482" max="9482" width="0.81640625" style="3" customWidth="1"/>
    <col min="9483" max="9484" width="11.26953125" style="3" bestFit="1" customWidth="1"/>
    <col min="9485" max="9485" width="7.453125" style="3" customWidth="1"/>
    <col min="9486" max="9486" width="0.7265625" style="3" customWidth="1"/>
    <col min="9487" max="9487" width="7.453125" style="3" customWidth="1"/>
    <col min="9488" max="9488" width="25.26953125" style="3" customWidth="1"/>
    <col min="9489" max="9489" width="20.1796875" style="3" customWidth="1"/>
    <col min="9490" max="9491" width="9.1796875" style="3"/>
    <col min="9492" max="9492" width="9.453125" style="3" customWidth="1"/>
    <col min="9493" max="9493" width="10" style="3" customWidth="1"/>
    <col min="9494" max="9494" width="10.1796875" style="3" customWidth="1"/>
    <col min="9495" max="9495" width="11" style="3" customWidth="1"/>
    <col min="9496" max="9496" width="1.26953125" style="3" customWidth="1"/>
    <col min="9497" max="9498" width="10.26953125" style="3" bestFit="1" customWidth="1"/>
    <col min="9499" max="9499" width="3.7265625" style="3" customWidth="1"/>
    <col min="9500" max="9500" width="2" style="3" customWidth="1"/>
    <col min="9501" max="9513" width="0" style="3" hidden="1" customWidth="1"/>
    <col min="9514" max="9728" width="9.1796875" style="3"/>
    <col min="9729" max="9729" width="7.7265625" style="3" customWidth="1"/>
    <col min="9730" max="9730" width="25" style="3" customWidth="1"/>
    <col min="9731" max="9731" width="19.26953125" style="3" customWidth="1"/>
    <col min="9732" max="9732" width="10.26953125" style="3" bestFit="1" customWidth="1"/>
    <col min="9733" max="9734" width="9.1796875" style="3"/>
    <col min="9735" max="9737" width="10.26953125" style="3" bestFit="1" customWidth="1"/>
    <col min="9738" max="9738" width="0.81640625" style="3" customWidth="1"/>
    <col min="9739" max="9740" width="11.26953125" style="3" bestFit="1" customWidth="1"/>
    <col min="9741" max="9741" width="7.453125" style="3" customWidth="1"/>
    <col min="9742" max="9742" width="0.7265625" style="3" customWidth="1"/>
    <col min="9743" max="9743" width="7.453125" style="3" customWidth="1"/>
    <col min="9744" max="9744" width="25.26953125" style="3" customWidth="1"/>
    <col min="9745" max="9745" width="20.1796875" style="3" customWidth="1"/>
    <col min="9746" max="9747" width="9.1796875" style="3"/>
    <col min="9748" max="9748" width="9.453125" style="3" customWidth="1"/>
    <col min="9749" max="9749" width="10" style="3" customWidth="1"/>
    <col min="9750" max="9750" width="10.1796875" style="3" customWidth="1"/>
    <col min="9751" max="9751" width="11" style="3" customWidth="1"/>
    <col min="9752" max="9752" width="1.26953125" style="3" customWidth="1"/>
    <col min="9753" max="9754" width="10.26953125" style="3" bestFit="1" customWidth="1"/>
    <col min="9755" max="9755" width="3.7265625" style="3" customWidth="1"/>
    <col min="9756" max="9756" width="2" style="3" customWidth="1"/>
    <col min="9757" max="9769" width="0" style="3" hidden="1" customWidth="1"/>
    <col min="9770" max="9984" width="9.1796875" style="3"/>
    <col min="9985" max="9985" width="7.7265625" style="3" customWidth="1"/>
    <col min="9986" max="9986" width="25" style="3" customWidth="1"/>
    <col min="9987" max="9987" width="19.26953125" style="3" customWidth="1"/>
    <col min="9988" max="9988" width="10.26953125" style="3" bestFit="1" customWidth="1"/>
    <col min="9989" max="9990" width="9.1796875" style="3"/>
    <col min="9991" max="9993" width="10.26953125" style="3" bestFit="1" customWidth="1"/>
    <col min="9994" max="9994" width="0.81640625" style="3" customWidth="1"/>
    <col min="9995" max="9996" width="11.26953125" style="3" bestFit="1" customWidth="1"/>
    <col min="9997" max="9997" width="7.453125" style="3" customWidth="1"/>
    <col min="9998" max="9998" width="0.7265625" style="3" customWidth="1"/>
    <col min="9999" max="9999" width="7.453125" style="3" customWidth="1"/>
    <col min="10000" max="10000" width="25.26953125" style="3" customWidth="1"/>
    <col min="10001" max="10001" width="20.1796875" style="3" customWidth="1"/>
    <col min="10002" max="10003" width="9.1796875" style="3"/>
    <col min="10004" max="10004" width="9.453125" style="3" customWidth="1"/>
    <col min="10005" max="10005" width="10" style="3" customWidth="1"/>
    <col min="10006" max="10006" width="10.1796875" style="3" customWidth="1"/>
    <col min="10007" max="10007" width="11" style="3" customWidth="1"/>
    <col min="10008" max="10008" width="1.26953125" style="3" customWidth="1"/>
    <col min="10009" max="10010" width="10.26953125" style="3" bestFit="1" customWidth="1"/>
    <col min="10011" max="10011" width="3.7265625" style="3" customWidth="1"/>
    <col min="10012" max="10012" width="2" style="3" customWidth="1"/>
    <col min="10013" max="10025" width="0" style="3" hidden="1" customWidth="1"/>
    <col min="10026" max="10240" width="9.1796875" style="3"/>
    <col min="10241" max="10241" width="7.7265625" style="3" customWidth="1"/>
    <col min="10242" max="10242" width="25" style="3" customWidth="1"/>
    <col min="10243" max="10243" width="19.26953125" style="3" customWidth="1"/>
    <col min="10244" max="10244" width="10.26953125" style="3" bestFit="1" customWidth="1"/>
    <col min="10245" max="10246" width="9.1796875" style="3"/>
    <col min="10247" max="10249" width="10.26953125" style="3" bestFit="1" customWidth="1"/>
    <col min="10250" max="10250" width="0.81640625" style="3" customWidth="1"/>
    <col min="10251" max="10252" width="11.26953125" style="3" bestFit="1" customWidth="1"/>
    <col min="10253" max="10253" width="7.453125" style="3" customWidth="1"/>
    <col min="10254" max="10254" width="0.7265625" style="3" customWidth="1"/>
    <col min="10255" max="10255" width="7.453125" style="3" customWidth="1"/>
    <col min="10256" max="10256" width="25.26953125" style="3" customWidth="1"/>
    <col min="10257" max="10257" width="20.1796875" style="3" customWidth="1"/>
    <col min="10258" max="10259" width="9.1796875" style="3"/>
    <col min="10260" max="10260" width="9.453125" style="3" customWidth="1"/>
    <col min="10261" max="10261" width="10" style="3" customWidth="1"/>
    <col min="10262" max="10262" width="10.1796875" style="3" customWidth="1"/>
    <col min="10263" max="10263" width="11" style="3" customWidth="1"/>
    <col min="10264" max="10264" width="1.26953125" style="3" customWidth="1"/>
    <col min="10265" max="10266" width="10.26953125" style="3" bestFit="1" customWidth="1"/>
    <col min="10267" max="10267" width="3.7265625" style="3" customWidth="1"/>
    <col min="10268" max="10268" width="2" style="3" customWidth="1"/>
    <col min="10269" max="10281" width="0" style="3" hidden="1" customWidth="1"/>
    <col min="10282" max="10496" width="9.1796875" style="3"/>
    <col min="10497" max="10497" width="7.7265625" style="3" customWidth="1"/>
    <col min="10498" max="10498" width="25" style="3" customWidth="1"/>
    <col min="10499" max="10499" width="19.26953125" style="3" customWidth="1"/>
    <col min="10500" max="10500" width="10.26953125" style="3" bestFit="1" customWidth="1"/>
    <col min="10501" max="10502" width="9.1796875" style="3"/>
    <col min="10503" max="10505" width="10.26953125" style="3" bestFit="1" customWidth="1"/>
    <col min="10506" max="10506" width="0.81640625" style="3" customWidth="1"/>
    <col min="10507" max="10508" width="11.26953125" style="3" bestFit="1" customWidth="1"/>
    <col min="10509" max="10509" width="7.453125" style="3" customWidth="1"/>
    <col min="10510" max="10510" width="0.7265625" style="3" customWidth="1"/>
    <col min="10511" max="10511" width="7.453125" style="3" customWidth="1"/>
    <col min="10512" max="10512" width="25.26953125" style="3" customWidth="1"/>
    <col min="10513" max="10513" width="20.1796875" style="3" customWidth="1"/>
    <col min="10514" max="10515" width="9.1796875" style="3"/>
    <col min="10516" max="10516" width="9.453125" style="3" customWidth="1"/>
    <col min="10517" max="10517" width="10" style="3" customWidth="1"/>
    <col min="10518" max="10518" width="10.1796875" style="3" customWidth="1"/>
    <col min="10519" max="10519" width="11" style="3" customWidth="1"/>
    <col min="10520" max="10520" width="1.26953125" style="3" customWidth="1"/>
    <col min="10521" max="10522" width="10.26953125" style="3" bestFit="1" customWidth="1"/>
    <col min="10523" max="10523" width="3.7265625" style="3" customWidth="1"/>
    <col min="10524" max="10524" width="2" style="3" customWidth="1"/>
    <col min="10525" max="10537" width="0" style="3" hidden="1" customWidth="1"/>
    <col min="10538" max="10752" width="9.1796875" style="3"/>
    <col min="10753" max="10753" width="7.7265625" style="3" customWidth="1"/>
    <col min="10754" max="10754" width="25" style="3" customWidth="1"/>
    <col min="10755" max="10755" width="19.26953125" style="3" customWidth="1"/>
    <col min="10756" max="10756" width="10.26953125" style="3" bestFit="1" customWidth="1"/>
    <col min="10757" max="10758" width="9.1796875" style="3"/>
    <col min="10759" max="10761" width="10.26953125" style="3" bestFit="1" customWidth="1"/>
    <col min="10762" max="10762" width="0.81640625" style="3" customWidth="1"/>
    <col min="10763" max="10764" width="11.26953125" style="3" bestFit="1" customWidth="1"/>
    <col min="10765" max="10765" width="7.453125" style="3" customWidth="1"/>
    <col min="10766" max="10766" width="0.7265625" style="3" customWidth="1"/>
    <col min="10767" max="10767" width="7.453125" style="3" customWidth="1"/>
    <col min="10768" max="10768" width="25.26953125" style="3" customWidth="1"/>
    <col min="10769" max="10769" width="20.1796875" style="3" customWidth="1"/>
    <col min="10770" max="10771" width="9.1796875" style="3"/>
    <col min="10772" max="10772" width="9.453125" style="3" customWidth="1"/>
    <col min="10773" max="10773" width="10" style="3" customWidth="1"/>
    <col min="10774" max="10774" width="10.1796875" style="3" customWidth="1"/>
    <col min="10775" max="10775" width="11" style="3" customWidth="1"/>
    <col min="10776" max="10776" width="1.26953125" style="3" customWidth="1"/>
    <col min="10777" max="10778" width="10.26953125" style="3" bestFit="1" customWidth="1"/>
    <col min="10779" max="10779" width="3.7265625" style="3" customWidth="1"/>
    <col min="10780" max="10780" width="2" style="3" customWidth="1"/>
    <col min="10781" max="10793" width="0" style="3" hidden="1" customWidth="1"/>
    <col min="10794" max="11008" width="9.1796875" style="3"/>
    <col min="11009" max="11009" width="7.7265625" style="3" customWidth="1"/>
    <col min="11010" max="11010" width="25" style="3" customWidth="1"/>
    <col min="11011" max="11011" width="19.26953125" style="3" customWidth="1"/>
    <col min="11012" max="11012" width="10.26953125" style="3" bestFit="1" customWidth="1"/>
    <col min="11013" max="11014" width="9.1796875" style="3"/>
    <col min="11015" max="11017" width="10.26953125" style="3" bestFit="1" customWidth="1"/>
    <col min="11018" max="11018" width="0.81640625" style="3" customWidth="1"/>
    <col min="11019" max="11020" width="11.26953125" style="3" bestFit="1" customWidth="1"/>
    <col min="11021" max="11021" width="7.453125" style="3" customWidth="1"/>
    <col min="11022" max="11022" width="0.7265625" style="3" customWidth="1"/>
    <col min="11023" max="11023" width="7.453125" style="3" customWidth="1"/>
    <col min="11024" max="11024" width="25.26953125" style="3" customWidth="1"/>
    <col min="11025" max="11025" width="20.1796875" style="3" customWidth="1"/>
    <col min="11026" max="11027" width="9.1796875" style="3"/>
    <col min="11028" max="11028" width="9.453125" style="3" customWidth="1"/>
    <col min="11029" max="11029" width="10" style="3" customWidth="1"/>
    <col min="11030" max="11030" width="10.1796875" style="3" customWidth="1"/>
    <col min="11031" max="11031" width="11" style="3" customWidth="1"/>
    <col min="11032" max="11032" width="1.26953125" style="3" customWidth="1"/>
    <col min="11033" max="11034" width="10.26953125" style="3" bestFit="1" customWidth="1"/>
    <col min="11035" max="11035" width="3.7265625" style="3" customWidth="1"/>
    <col min="11036" max="11036" width="2" style="3" customWidth="1"/>
    <col min="11037" max="11049" width="0" style="3" hidden="1" customWidth="1"/>
    <col min="11050" max="11264" width="9.1796875" style="3"/>
    <col min="11265" max="11265" width="7.7265625" style="3" customWidth="1"/>
    <col min="11266" max="11266" width="25" style="3" customWidth="1"/>
    <col min="11267" max="11267" width="19.26953125" style="3" customWidth="1"/>
    <col min="11268" max="11268" width="10.26953125" style="3" bestFit="1" customWidth="1"/>
    <col min="11269" max="11270" width="9.1796875" style="3"/>
    <col min="11271" max="11273" width="10.26953125" style="3" bestFit="1" customWidth="1"/>
    <col min="11274" max="11274" width="0.81640625" style="3" customWidth="1"/>
    <col min="11275" max="11276" width="11.26953125" style="3" bestFit="1" customWidth="1"/>
    <col min="11277" max="11277" width="7.453125" style="3" customWidth="1"/>
    <col min="11278" max="11278" width="0.7265625" style="3" customWidth="1"/>
    <col min="11279" max="11279" width="7.453125" style="3" customWidth="1"/>
    <col min="11280" max="11280" width="25.26953125" style="3" customWidth="1"/>
    <col min="11281" max="11281" width="20.1796875" style="3" customWidth="1"/>
    <col min="11282" max="11283" width="9.1796875" style="3"/>
    <col min="11284" max="11284" width="9.453125" style="3" customWidth="1"/>
    <col min="11285" max="11285" width="10" style="3" customWidth="1"/>
    <col min="11286" max="11286" width="10.1796875" style="3" customWidth="1"/>
    <col min="11287" max="11287" width="11" style="3" customWidth="1"/>
    <col min="11288" max="11288" width="1.26953125" style="3" customWidth="1"/>
    <col min="11289" max="11290" width="10.26953125" style="3" bestFit="1" customWidth="1"/>
    <col min="11291" max="11291" width="3.7265625" style="3" customWidth="1"/>
    <col min="11292" max="11292" width="2" style="3" customWidth="1"/>
    <col min="11293" max="11305" width="0" style="3" hidden="1" customWidth="1"/>
    <col min="11306" max="11520" width="9.1796875" style="3"/>
    <col min="11521" max="11521" width="7.7265625" style="3" customWidth="1"/>
    <col min="11522" max="11522" width="25" style="3" customWidth="1"/>
    <col min="11523" max="11523" width="19.26953125" style="3" customWidth="1"/>
    <col min="11524" max="11524" width="10.26953125" style="3" bestFit="1" customWidth="1"/>
    <col min="11525" max="11526" width="9.1796875" style="3"/>
    <col min="11527" max="11529" width="10.26953125" style="3" bestFit="1" customWidth="1"/>
    <col min="11530" max="11530" width="0.81640625" style="3" customWidth="1"/>
    <col min="11531" max="11532" width="11.26953125" style="3" bestFit="1" customWidth="1"/>
    <col min="11533" max="11533" width="7.453125" style="3" customWidth="1"/>
    <col min="11534" max="11534" width="0.7265625" style="3" customWidth="1"/>
    <col min="11535" max="11535" width="7.453125" style="3" customWidth="1"/>
    <col min="11536" max="11536" width="25.26953125" style="3" customWidth="1"/>
    <col min="11537" max="11537" width="20.1796875" style="3" customWidth="1"/>
    <col min="11538" max="11539" width="9.1796875" style="3"/>
    <col min="11540" max="11540" width="9.453125" style="3" customWidth="1"/>
    <col min="11541" max="11541" width="10" style="3" customWidth="1"/>
    <col min="11542" max="11542" width="10.1796875" style="3" customWidth="1"/>
    <col min="11543" max="11543" width="11" style="3" customWidth="1"/>
    <col min="11544" max="11544" width="1.26953125" style="3" customWidth="1"/>
    <col min="11545" max="11546" width="10.26953125" style="3" bestFit="1" customWidth="1"/>
    <col min="11547" max="11547" width="3.7265625" style="3" customWidth="1"/>
    <col min="11548" max="11548" width="2" style="3" customWidth="1"/>
    <col min="11549" max="11561" width="0" style="3" hidden="1" customWidth="1"/>
    <col min="11562" max="11776" width="9.1796875" style="3"/>
    <col min="11777" max="11777" width="7.7265625" style="3" customWidth="1"/>
    <col min="11778" max="11778" width="25" style="3" customWidth="1"/>
    <col min="11779" max="11779" width="19.26953125" style="3" customWidth="1"/>
    <col min="11780" max="11780" width="10.26953125" style="3" bestFit="1" customWidth="1"/>
    <col min="11781" max="11782" width="9.1796875" style="3"/>
    <col min="11783" max="11785" width="10.26953125" style="3" bestFit="1" customWidth="1"/>
    <col min="11786" max="11786" width="0.81640625" style="3" customWidth="1"/>
    <col min="11787" max="11788" width="11.26953125" style="3" bestFit="1" customWidth="1"/>
    <col min="11789" max="11789" width="7.453125" style="3" customWidth="1"/>
    <col min="11790" max="11790" width="0.7265625" style="3" customWidth="1"/>
    <col min="11791" max="11791" width="7.453125" style="3" customWidth="1"/>
    <col min="11792" max="11792" width="25.26953125" style="3" customWidth="1"/>
    <col min="11793" max="11793" width="20.1796875" style="3" customWidth="1"/>
    <col min="11794" max="11795" width="9.1796875" style="3"/>
    <col min="11796" max="11796" width="9.453125" style="3" customWidth="1"/>
    <col min="11797" max="11797" width="10" style="3" customWidth="1"/>
    <col min="11798" max="11798" width="10.1796875" style="3" customWidth="1"/>
    <col min="11799" max="11799" width="11" style="3" customWidth="1"/>
    <col min="11800" max="11800" width="1.26953125" style="3" customWidth="1"/>
    <col min="11801" max="11802" width="10.26953125" style="3" bestFit="1" customWidth="1"/>
    <col min="11803" max="11803" width="3.7265625" style="3" customWidth="1"/>
    <col min="11804" max="11804" width="2" style="3" customWidth="1"/>
    <col min="11805" max="11817" width="0" style="3" hidden="1" customWidth="1"/>
    <col min="11818" max="12032" width="9.1796875" style="3"/>
    <col min="12033" max="12033" width="7.7265625" style="3" customWidth="1"/>
    <col min="12034" max="12034" width="25" style="3" customWidth="1"/>
    <col min="12035" max="12035" width="19.26953125" style="3" customWidth="1"/>
    <col min="12036" max="12036" width="10.26953125" style="3" bestFit="1" customWidth="1"/>
    <col min="12037" max="12038" width="9.1796875" style="3"/>
    <col min="12039" max="12041" width="10.26953125" style="3" bestFit="1" customWidth="1"/>
    <col min="12042" max="12042" width="0.81640625" style="3" customWidth="1"/>
    <col min="12043" max="12044" width="11.26953125" style="3" bestFit="1" customWidth="1"/>
    <col min="12045" max="12045" width="7.453125" style="3" customWidth="1"/>
    <col min="12046" max="12046" width="0.7265625" style="3" customWidth="1"/>
    <col min="12047" max="12047" width="7.453125" style="3" customWidth="1"/>
    <col min="12048" max="12048" width="25.26953125" style="3" customWidth="1"/>
    <col min="12049" max="12049" width="20.1796875" style="3" customWidth="1"/>
    <col min="12050" max="12051" width="9.1796875" style="3"/>
    <col min="12052" max="12052" width="9.453125" style="3" customWidth="1"/>
    <col min="12053" max="12053" width="10" style="3" customWidth="1"/>
    <col min="12054" max="12054" width="10.1796875" style="3" customWidth="1"/>
    <col min="12055" max="12055" width="11" style="3" customWidth="1"/>
    <col min="12056" max="12056" width="1.26953125" style="3" customWidth="1"/>
    <col min="12057" max="12058" width="10.26953125" style="3" bestFit="1" customWidth="1"/>
    <col min="12059" max="12059" width="3.7265625" style="3" customWidth="1"/>
    <col min="12060" max="12060" width="2" style="3" customWidth="1"/>
    <col min="12061" max="12073" width="0" style="3" hidden="1" customWidth="1"/>
    <col min="12074" max="12288" width="9.1796875" style="3"/>
    <col min="12289" max="12289" width="7.7265625" style="3" customWidth="1"/>
    <col min="12290" max="12290" width="25" style="3" customWidth="1"/>
    <col min="12291" max="12291" width="19.26953125" style="3" customWidth="1"/>
    <col min="12292" max="12292" width="10.26953125" style="3" bestFit="1" customWidth="1"/>
    <col min="12293" max="12294" width="9.1796875" style="3"/>
    <col min="12295" max="12297" width="10.26953125" style="3" bestFit="1" customWidth="1"/>
    <col min="12298" max="12298" width="0.81640625" style="3" customWidth="1"/>
    <col min="12299" max="12300" width="11.26953125" style="3" bestFit="1" customWidth="1"/>
    <col min="12301" max="12301" width="7.453125" style="3" customWidth="1"/>
    <col min="12302" max="12302" width="0.7265625" style="3" customWidth="1"/>
    <col min="12303" max="12303" width="7.453125" style="3" customWidth="1"/>
    <col min="12304" max="12304" width="25.26953125" style="3" customWidth="1"/>
    <col min="12305" max="12305" width="20.1796875" style="3" customWidth="1"/>
    <col min="12306" max="12307" width="9.1796875" style="3"/>
    <col min="12308" max="12308" width="9.453125" style="3" customWidth="1"/>
    <col min="12309" max="12309" width="10" style="3" customWidth="1"/>
    <col min="12310" max="12310" width="10.1796875" style="3" customWidth="1"/>
    <col min="12311" max="12311" width="11" style="3" customWidth="1"/>
    <col min="12312" max="12312" width="1.26953125" style="3" customWidth="1"/>
    <col min="12313" max="12314" width="10.26953125" style="3" bestFit="1" customWidth="1"/>
    <col min="12315" max="12315" width="3.7265625" style="3" customWidth="1"/>
    <col min="12316" max="12316" width="2" style="3" customWidth="1"/>
    <col min="12317" max="12329" width="0" style="3" hidden="1" customWidth="1"/>
    <col min="12330" max="12544" width="9.1796875" style="3"/>
    <col min="12545" max="12545" width="7.7265625" style="3" customWidth="1"/>
    <col min="12546" max="12546" width="25" style="3" customWidth="1"/>
    <col min="12547" max="12547" width="19.26953125" style="3" customWidth="1"/>
    <col min="12548" max="12548" width="10.26953125" style="3" bestFit="1" customWidth="1"/>
    <col min="12549" max="12550" width="9.1796875" style="3"/>
    <col min="12551" max="12553" width="10.26953125" style="3" bestFit="1" customWidth="1"/>
    <col min="12554" max="12554" width="0.81640625" style="3" customWidth="1"/>
    <col min="12555" max="12556" width="11.26953125" style="3" bestFit="1" customWidth="1"/>
    <col min="12557" max="12557" width="7.453125" style="3" customWidth="1"/>
    <col min="12558" max="12558" width="0.7265625" style="3" customWidth="1"/>
    <col min="12559" max="12559" width="7.453125" style="3" customWidth="1"/>
    <col min="12560" max="12560" width="25.26953125" style="3" customWidth="1"/>
    <col min="12561" max="12561" width="20.1796875" style="3" customWidth="1"/>
    <col min="12562" max="12563" width="9.1796875" style="3"/>
    <col min="12564" max="12564" width="9.453125" style="3" customWidth="1"/>
    <col min="12565" max="12565" width="10" style="3" customWidth="1"/>
    <col min="12566" max="12566" width="10.1796875" style="3" customWidth="1"/>
    <col min="12567" max="12567" width="11" style="3" customWidth="1"/>
    <col min="12568" max="12568" width="1.26953125" style="3" customWidth="1"/>
    <col min="12569" max="12570" width="10.26953125" style="3" bestFit="1" customWidth="1"/>
    <col min="12571" max="12571" width="3.7265625" style="3" customWidth="1"/>
    <col min="12572" max="12572" width="2" style="3" customWidth="1"/>
    <col min="12573" max="12585" width="0" style="3" hidden="1" customWidth="1"/>
    <col min="12586" max="12800" width="9.1796875" style="3"/>
    <col min="12801" max="12801" width="7.7265625" style="3" customWidth="1"/>
    <col min="12802" max="12802" width="25" style="3" customWidth="1"/>
    <col min="12803" max="12803" width="19.26953125" style="3" customWidth="1"/>
    <col min="12804" max="12804" width="10.26953125" style="3" bestFit="1" customWidth="1"/>
    <col min="12805" max="12806" width="9.1796875" style="3"/>
    <col min="12807" max="12809" width="10.26953125" style="3" bestFit="1" customWidth="1"/>
    <col min="12810" max="12810" width="0.81640625" style="3" customWidth="1"/>
    <col min="12811" max="12812" width="11.26953125" style="3" bestFit="1" customWidth="1"/>
    <col min="12813" max="12813" width="7.453125" style="3" customWidth="1"/>
    <col min="12814" max="12814" width="0.7265625" style="3" customWidth="1"/>
    <col min="12815" max="12815" width="7.453125" style="3" customWidth="1"/>
    <col min="12816" max="12816" width="25.26953125" style="3" customWidth="1"/>
    <col min="12817" max="12817" width="20.1796875" style="3" customWidth="1"/>
    <col min="12818" max="12819" width="9.1796875" style="3"/>
    <col min="12820" max="12820" width="9.453125" style="3" customWidth="1"/>
    <col min="12821" max="12821" width="10" style="3" customWidth="1"/>
    <col min="12822" max="12822" width="10.1796875" style="3" customWidth="1"/>
    <col min="12823" max="12823" width="11" style="3" customWidth="1"/>
    <col min="12824" max="12824" width="1.26953125" style="3" customWidth="1"/>
    <col min="12825" max="12826" width="10.26953125" style="3" bestFit="1" customWidth="1"/>
    <col min="12827" max="12827" width="3.7265625" style="3" customWidth="1"/>
    <col min="12828" max="12828" width="2" style="3" customWidth="1"/>
    <col min="12829" max="12841" width="0" style="3" hidden="1" customWidth="1"/>
    <col min="12842" max="13056" width="9.1796875" style="3"/>
    <col min="13057" max="13057" width="7.7265625" style="3" customWidth="1"/>
    <col min="13058" max="13058" width="25" style="3" customWidth="1"/>
    <col min="13059" max="13059" width="19.26953125" style="3" customWidth="1"/>
    <col min="13060" max="13060" width="10.26953125" style="3" bestFit="1" customWidth="1"/>
    <col min="13061" max="13062" width="9.1796875" style="3"/>
    <col min="13063" max="13065" width="10.26953125" style="3" bestFit="1" customWidth="1"/>
    <col min="13066" max="13066" width="0.81640625" style="3" customWidth="1"/>
    <col min="13067" max="13068" width="11.26953125" style="3" bestFit="1" customWidth="1"/>
    <col min="13069" max="13069" width="7.453125" style="3" customWidth="1"/>
    <col min="13070" max="13070" width="0.7265625" style="3" customWidth="1"/>
    <col min="13071" max="13071" width="7.453125" style="3" customWidth="1"/>
    <col min="13072" max="13072" width="25.26953125" style="3" customWidth="1"/>
    <col min="13073" max="13073" width="20.1796875" style="3" customWidth="1"/>
    <col min="13074" max="13075" width="9.1796875" style="3"/>
    <col min="13076" max="13076" width="9.453125" style="3" customWidth="1"/>
    <col min="13077" max="13077" width="10" style="3" customWidth="1"/>
    <col min="13078" max="13078" width="10.1796875" style="3" customWidth="1"/>
    <col min="13079" max="13079" width="11" style="3" customWidth="1"/>
    <col min="13080" max="13080" width="1.26953125" style="3" customWidth="1"/>
    <col min="13081" max="13082" width="10.26953125" style="3" bestFit="1" customWidth="1"/>
    <col min="13083" max="13083" width="3.7265625" style="3" customWidth="1"/>
    <col min="13084" max="13084" width="2" style="3" customWidth="1"/>
    <col min="13085" max="13097" width="0" style="3" hidden="1" customWidth="1"/>
    <col min="13098" max="13312" width="9.1796875" style="3"/>
    <col min="13313" max="13313" width="7.7265625" style="3" customWidth="1"/>
    <col min="13314" max="13314" width="25" style="3" customWidth="1"/>
    <col min="13315" max="13315" width="19.26953125" style="3" customWidth="1"/>
    <col min="13316" max="13316" width="10.26953125" style="3" bestFit="1" customWidth="1"/>
    <col min="13317" max="13318" width="9.1796875" style="3"/>
    <col min="13319" max="13321" width="10.26953125" style="3" bestFit="1" customWidth="1"/>
    <col min="13322" max="13322" width="0.81640625" style="3" customWidth="1"/>
    <col min="13323" max="13324" width="11.26953125" style="3" bestFit="1" customWidth="1"/>
    <col min="13325" max="13325" width="7.453125" style="3" customWidth="1"/>
    <col min="13326" max="13326" width="0.7265625" style="3" customWidth="1"/>
    <col min="13327" max="13327" width="7.453125" style="3" customWidth="1"/>
    <col min="13328" max="13328" width="25.26953125" style="3" customWidth="1"/>
    <col min="13329" max="13329" width="20.1796875" style="3" customWidth="1"/>
    <col min="13330" max="13331" width="9.1796875" style="3"/>
    <col min="13332" max="13332" width="9.453125" style="3" customWidth="1"/>
    <col min="13333" max="13333" width="10" style="3" customWidth="1"/>
    <col min="13334" max="13334" width="10.1796875" style="3" customWidth="1"/>
    <col min="13335" max="13335" width="11" style="3" customWidth="1"/>
    <col min="13336" max="13336" width="1.26953125" style="3" customWidth="1"/>
    <col min="13337" max="13338" width="10.26953125" style="3" bestFit="1" customWidth="1"/>
    <col min="13339" max="13339" width="3.7265625" style="3" customWidth="1"/>
    <col min="13340" max="13340" width="2" style="3" customWidth="1"/>
    <col min="13341" max="13353" width="0" style="3" hidden="1" customWidth="1"/>
    <col min="13354" max="13568" width="9.1796875" style="3"/>
    <col min="13569" max="13569" width="7.7265625" style="3" customWidth="1"/>
    <col min="13570" max="13570" width="25" style="3" customWidth="1"/>
    <col min="13571" max="13571" width="19.26953125" style="3" customWidth="1"/>
    <col min="13572" max="13572" width="10.26953125" style="3" bestFit="1" customWidth="1"/>
    <col min="13573" max="13574" width="9.1796875" style="3"/>
    <col min="13575" max="13577" width="10.26953125" style="3" bestFit="1" customWidth="1"/>
    <col min="13578" max="13578" width="0.81640625" style="3" customWidth="1"/>
    <col min="13579" max="13580" width="11.26953125" style="3" bestFit="1" customWidth="1"/>
    <col min="13581" max="13581" width="7.453125" style="3" customWidth="1"/>
    <col min="13582" max="13582" width="0.7265625" style="3" customWidth="1"/>
    <col min="13583" max="13583" width="7.453125" style="3" customWidth="1"/>
    <col min="13584" max="13584" width="25.26953125" style="3" customWidth="1"/>
    <col min="13585" max="13585" width="20.1796875" style="3" customWidth="1"/>
    <col min="13586" max="13587" width="9.1796875" style="3"/>
    <col min="13588" max="13588" width="9.453125" style="3" customWidth="1"/>
    <col min="13589" max="13589" width="10" style="3" customWidth="1"/>
    <col min="13590" max="13590" width="10.1796875" style="3" customWidth="1"/>
    <col min="13591" max="13591" width="11" style="3" customWidth="1"/>
    <col min="13592" max="13592" width="1.26953125" style="3" customWidth="1"/>
    <col min="13593" max="13594" width="10.26953125" style="3" bestFit="1" customWidth="1"/>
    <col min="13595" max="13595" width="3.7265625" style="3" customWidth="1"/>
    <col min="13596" max="13596" width="2" style="3" customWidth="1"/>
    <col min="13597" max="13609" width="0" style="3" hidden="1" customWidth="1"/>
    <col min="13610" max="13824" width="9.1796875" style="3"/>
    <col min="13825" max="13825" width="7.7265625" style="3" customWidth="1"/>
    <col min="13826" max="13826" width="25" style="3" customWidth="1"/>
    <col min="13827" max="13827" width="19.26953125" style="3" customWidth="1"/>
    <col min="13828" max="13828" width="10.26953125" style="3" bestFit="1" customWidth="1"/>
    <col min="13829" max="13830" width="9.1796875" style="3"/>
    <col min="13831" max="13833" width="10.26953125" style="3" bestFit="1" customWidth="1"/>
    <col min="13834" max="13834" width="0.81640625" style="3" customWidth="1"/>
    <col min="13835" max="13836" width="11.26953125" style="3" bestFit="1" customWidth="1"/>
    <col min="13837" max="13837" width="7.453125" style="3" customWidth="1"/>
    <col min="13838" max="13838" width="0.7265625" style="3" customWidth="1"/>
    <col min="13839" max="13839" width="7.453125" style="3" customWidth="1"/>
    <col min="13840" max="13840" width="25.26953125" style="3" customWidth="1"/>
    <col min="13841" max="13841" width="20.1796875" style="3" customWidth="1"/>
    <col min="13842" max="13843" width="9.1796875" style="3"/>
    <col min="13844" max="13844" width="9.453125" style="3" customWidth="1"/>
    <col min="13845" max="13845" width="10" style="3" customWidth="1"/>
    <col min="13846" max="13846" width="10.1796875" style="3" customWidth="1"/>
    <col min="13847" max="13847" width="11" style="3" customWidth="1"/>
    <col min="13848" max="13848" width="1.26953125" style="3" customWidth="1"/>
    <col min="13849" max="13850" width="10.26953125" style="3" bestFit="1" customWidth="1"/>
    <col min="13851" max="13851" width="3.7265625" style="3" customWidth="1"/>
    <col min="13852" max="13852" width="2" style="3" customWidth="1"/>
    <col min="13853" max="13865" width="0" style="3" hidden="1" customWidth="1"/>
    <col min="13866" max="14080" width="9.1796875" style="3"/>
    <col min="14081" max="14081" width="7.7265625" style="3" customWidth="1"/>
    <col min="14082" max="14082" width="25" style="3" customWidth="1"/>
    <col min="14083" max="14083" width="19.26953125" style="3" customWidth="1"/>
    <col min="14084" max="14084" width="10.26953125" style="3" bestFit="1" customWidth="1"/>
    <col min="14085" max="14086" width="9.1796875" style="3"/>
    <col min="14087" max="14089" width="10.26953125" style="3" bestFit="1" customWidth="1"/>
    <col min="14090" max="14090" width="0.81640625" style="3" customWidth="1"/>
    <col min="14091" max="14092" width="11.26953125" style="3" bestFit="1" customWidth="1"/>
    <col min="14093" max="14093" width="7.453125" style="3" customWidth="1"/>
    <col min="14094" max="14094" width="0.7265625" style="3" customWidth="1"/>
    <col min="14095" max="14095" width="7.453125" style="3" customWidth="1"/>
    <col min="14096" max="14096" width="25.26953125" style="3" customWidth="1"/>
    <col min="14097" max="14097" width="20.1796875" style="3" customWidth="1"/>
    <col min="14098" max="14099" width="9.1796875" style="3"/>
    <col min="14100" max="14100" width="9.453125" style="3" customWidth="1"/>
    <col min="14101" max="14101" width="10" style="3" customWidth="1"/>
    <col min="14102" max="14102" width="10.1796875" style="3" customWidth="1"/>
    <col min="14103" max="14103" width="11" style="3" customWidth="1"/>
    <col min="14104" max="14104" width="1.26953125" style="3" customWidth="1"/>
    <col min="14105" max="14106" width="10.26953125" style="3" bestFit="1" customWidth="1"/>
    <col min="14107" max="14107" width="3.7265625" style="3" customWidth="1"/>
    <col min="14108" max="14108" width="2" style="3" customWidth="1"/>
    <col min="14109" max="14121" width="0" style="3" hidden="1" customWidth="1"/>
    <col min="14122" max="14336" width="9.1796875" style="3"/>
    <col min="14337" max="14337" width="7.7265625" style="3" customWidth="1"/>
    <col min="14338" max="14338" width="25" style="3" customWidth="1"/>
    <col min="14339" max="14339" width="19.26953125" style="3" customWidth="1"/>
    <col min="14340" max="14340" width="10.26953125" style="3" bestFit="1" customWidth="1"/>
    <col min="14341" max="14342" width="9.1796875" style="3"/>
    <col min="14343" max="14345" width="10.26953125" style="3" bestFit="1" customWidth="1"/>
    <col min="14346" max="14346" width="0.81640625" style="3" customWidth="1"/>
    <col min="14347" max="14348" width="11.26953125" style="3" bestFit="1" customWidth="1"/>
    <col min="14349" max="14349" width="7.453125" style="3" customWidth="1"/>
    <col min="14350" max="14350" width="0.7265625" style="3" customWidth="1"/>
    <col min="14351" max="14351" width="7.453125" style="3" customWidth="1"/>
    <col min="14352" max="14352" width="25.26953125" style="3" customWidth="1"/>
    <col min="14353" max="14353" width="20.1796875" style="3" customWidth="1"/>
    <col min="14354" max="14355" width="9.1796875" style="3"/>
    <col min="14356" max="14356" width="9.453125" style="3" customWidth="1"/>
    <col min="14357" max="14357" width="10" style="3" customWidth="1"/>
    <col min="14358" max="14358" width="10.1796875" style="3" customWidth="1"/>
    <col min="14359" max="14359" width="11" style="3" customWidth="1"/>
    <col min="14360" max="14360" width="1.26953125" style="3" customWidth="1"/>
    <col min="14361" max="14362" width="10.26953125" style="3" bestFit="1" customWidth="1"/>
    <col min="14363" max="14363" width="3.7265625" style="3" customWidth="1"/>
    <col min="14364" max="14364" width="2" style="3" customWidth="1"/>
    <col min="14365" max="14377" width="0" style="3" hidden="1" customWidth="1"/>
    <col min="14378" max="14592" width="9.1796875" style="3"/>
    <col min="14593" max="14593" width="7.7265625" style="3" customWidth="1"/>
    <col min="14594" max="14594" width="25" style="3" customWidth="1"/>
    <col min="14595" max="14595" width="19.26953125" style="3" customWidth="1"/>
    <col min="14596" max="14596" width="10.26953125" style="3" bestFit="1" customWidth="1"/>
    <col min="14597" max="14598" width="9.1796875" style="3"/>
    <col min="14599" max="14601" width="10.26953125" style="3" bestFit="1" customWidth="1"/>
    <col min="14602" max="14602" width="0.81640625" style="3" customWidth="1"/>
    <col min="14603" max="14604" width="11.26953125" style="3" bestFit="1" customWidth="1"/>
    <col min="14605" max="14605" width="7.453125" style="3" customWidth="1"/>
    <col min="14606" max="14606" width="0.7265625" style="3" customWidth="1"/>
    <col min="14607" max="14607" width="7.453125" style="3" customWidth="1"/>
    <col min="14608" max="14608" width="25.26953125" style="3" customWidth="1"/>
    <col min="14609" max="14609" width="20.1796875" style="3" customWidth="1"/>
    <col min="14610" max="14611" width="9.1796875" style="3"/>
    <col min="14612" max="14612" width="9.453125" style="3" customWidth="1"/>
    <col min="14613" max="14613" width="10" style="3" customWidth="1"/>
    <col min="14614" max="14614" width="10.1796875" style="3" customWidth="1"/>
    <col min="14615" max="14615" width="11" style="3" customWidth="1"/>
    <col min="14616" max="14616" width="1.26953125" style="3" customWidth="1"/>
    <col min="14617" max="14618" width="10.26953125" style="3" bestFit="1" customWidth="1"/>
    <col min="14619" max="14619" width="3.7265625" style="3" customWidth="1"/>
    <col min="14620" max="14620" width="2" style="3" customWidth="1"/>
    <col min="14621" max="14633" width="0" style="3" hidden="1" customWidth="1"/>
    <col min="14634" max="14848" width="9.1796875" style="3"/>
    <col min="14849" max="14849" width="7.7265625" style="3" customWidth="1"/>
    <col min="14850" max="14850" width="25" style="3" customWidth="1"/>
    <col min="14851" max="14851" width="19.26953125" style="3" customWidth="1"/>
    <col min="14852" max="14852" width="10.26953125" style="3" bestFit="1" customWidth="1"/>
    <col min="14853" max="14854" width="9.1796875" style="3"/>
    <col min="14855" max="14857" width="10.26953125" style="3" bestFit="1" customWidth="1"/>
    <col min="14858" max="14858" width="0.81640625" style="3" customWidth="1"/>
    <col min="14859" max="14860" width="11.26953125" style="3" bestFit="1" customWidth="1"/>
    <col min="14861" max="14861" width="7.453125" style="3" customWidth="1"/>
    <col min="14862" max="14862" width="0.7265625" style="3" customWidth="1"/>
    <col min="14863" max="14863" width="7.453125" style="3" customWidth="1"/>
    <col min="14864" max="14864" width="25.26953125" style="3" customWidth="1"/>
    <col min="14865" max="14865" width="20.1796875" style="3" customWidth="1"/>
    <col min="14866" max="14867" width="9.1796875" style="3"/>
    <col min="14868" max="14868" width="9.453125" style="3" customWidth="1"/>
    <col min="14869" max="14869" width="10" style="3" customWidth="1"/>
    <col min="14870" max="14870" width="10.1796875" style="3" customWidth="1"/>
    <col min="14871" max="14871" width="11" style="3" customWidth="1"/>
    <col min="14872" max="14872" width="1.26953125" style="3" customWidth="1"/>
    <col min="14873" max="14874" width="10.26953125" style="3" bestFit="1" customWidth="1"/>
    <col min="14875" max="14875" width="3.7265625" style="3" customWidth="1"/>
    <col min="14876" max="14876" width="2" style="3" customWidth="1"/>
    <col min="14877" max="14889" width="0" style="3" hidden="1" customWidth="1"/>
    <col min="14890" max="15104" width="9.1796875" style="3"/>
    <col min="15105" max="15105" width="7.7265625" style="3" customWidth="1"/>
    <col min="15106" max="15106" width="25" style="3" customWidth="1"/>
    <col min="15107" max="15107" width="19.26953125" style="3" customWidth="1"/>
    <col min="15108" max="15108" width="10.26953125" style="3" bestFit="1" customWidth="1"/>
    <col min="15109" max="15110" width="9.1796875" style="3"/>
    <col min="15111" max="15113" width="10.26953125" style="3" bestFit="1" customWidth="1"/>
    <col min="15114" max="15114" width="0.81640625" style="3" customWidth="1"/>
    <col min="15115" max="15116" width="11.26953125" style="3" bestFit="1" customWidth="1"/>
    <col min="15117" max="15117" width="7.453125" style="3" customWidth="1"/>
    <col min="15118" max="15118" width="0.7265625" style="3" customWidth="1"/>
    <col min="15119" max="15119" width="7.453125" style="3" customWidth="1"/>
    <col min="15120" max="15120" width="25.26953125" style="3" customWidth="1"/>
    <col min="15121" max="15121" width="20.1796875" style="3" customWidth="1"/>
    <col min="15122" max="15123" width="9.1796875" style="3"/>
    <col min="15124" max="15124" width="9.453125" style="3" customWidth="1"/>
    <col min="15125" max="15125" width="10" style="3" customWidth="1"/>
    <col min="15126" max="15126" width="10.1796875" style="3" customWidth="1"/>
    <col min="15127" max="15127" width="11" style="3" customWidth="1"/>
    <col min="15128" max="15128" width="1.26953125" style="3" customWidth="1"/>
    <col min="15129" max="15130" width="10.26953125" style="3" bestFit="1" customWidth="1"/>
    <col min="15131" max="15131" width="3.7265625" style="3" customWidth="1"/>
    <col min="15132" max="15132" width="2" style="3" customWidth="1"/>
    <col min="15133" max="15145" width="0" style="3" hidden="1" customWidth="1"/>
    <col min="15146" max="15360" width="9.1796875" style="3"/>
    <col min="15361" max="15361" width="7.7265625" style="3" customWidth="1"/>
    <col min="15362" max="15362" width="25" style="3" customWidth="1"/>
    <col min="15363" max="15363" width="19.26953125" style="3" customWidth="1"/>
    <col min="15364" max="15364" width="10.26953125" style="3" bestFit="1" customWidth="1"/>
    <col min="15365" max="15366" width="9.1796875" style="3"/>
    <col min="15367" max="15369" width="10.26953125" style="3" bestFit="1" customWidth="1"/>
    <col min="15370" max="15370" width="0.81640625" style="3" customWidth="1"/>
    <col min="15371" max="15372" width="11.26953125" style="3" bestFit="1" customWidth="1"/>
    <col min="15373" max="15373" width="7.453125" style="3" customWidth="1"/>
    <col min="15374" max="15374" width="0.7265625" style="3" customWidth="1"/>
    <col min="15375" max="15375" width="7.453125" style="3" customWidth="1"/>
    <col min="15376" max="15376" width="25.26953125" style="3" customWidth="1"/>
    <col min="15377" max="15377" width="20.1796875" style="3" customWidth="1"/>
    <col min="15378" max="15379" width="9.1796875" style="3"/>
    <col min="15380" max="15380" width="9.453125" style="3" customWidth="1"/>
    <col min="15381" max="15381" width="10" style="3" customWidth="1"/>
    <col min="15382" max="15382" width="10.1796875" style="3" customWidth="1"/>
    <col min="15383" max="15383" width="11" style="3" customWidth="1"/>
    <col min="15384" max="15384" width="1.26953125" style="3" customWidth="1"/>
    <col min="15385" max="15386" width="10.26953125" style="3" bestFit="1" customWidth="1"/>
    <col min="15387" max="15387" width="3.7265625" style="3" customWidth="1"/>
    <col min="15388" max="15388" width="2" style="3" customWidth="1"/>
    <col min="15389" max="15401" width="0" style="3" hidden="1" customWidth="1"/>
    <col min="15402" max="15616" width="9.1796875" style="3"/>
    <col min="15617" max="15617" width="7.7265625" style="3" customWidth="1"/>
    <col min="15618" max="15618" width="25" style="3" customWidth="1"/>
    <col min="15619" max="15619" width="19.26953125" style="3" customWidth="1"/>
    <col min="15620" max="15620" width="10.26953125" style="3" bestFit="1" customWidth="1"/>
    <col min="15621" max="15622" width="9.1796875" style="3"/>
    <col min="15623" max="15625" width="10.26953125" style="3" bestFit="1" customWidth="1"/>
    <col min="15626" max="15626" width="0.81640625" style="3" customWidth="1"/>
    <col min="15627" max="15628" width="11.26953125" style="3" bestFit="1" customWidth="1"/>
    <col min="15629" max="15629" width="7.453125" style="3" customWidth="1"/>
    <col min="15630" max="15630" width="0.7265625" style="3" customWidth="1"/>
    <col min="15631" max="15631" width="7.453125" style="3" customWidth="1"/>
    <col min="15632" max="15632" width="25.26953125" style="3" customWidth="1"/>
    <col min="15633" max="15633" width="20.1796875" style="3" customWidth="1"/>
    <col min="15634" max="15635" width="9.1796875" style="3"/>
    <col min="15636" max="15636" width="9.453125" style="3" customWidth="1"/>
    <col min="15637" max="15637" width="10" style="3" customWidth="1"/>
    <col min="15638" max="15638" width="10.1796875" style="3" customWidth="1"/>
    <col min="15639" max="15639" width="11" style="3" customWidth="1"/>
    <col min="15640" max="15640" width="1.26953125" style="3" customWidth="1"/>
    <col min="15641" max="15642" width="10.26953125" style="3" bestFit="1" customWidth="1"/>
    <col min="15643" max="15643" width="3.7265625" style="3" customWidth="1"/>
    <col min="15644" max="15644" width="2" style="3" customWidth="1"/>
    <col min="15645" max="15657" width="0" style="3" hidden="1" customWidth="1"/>
    <col min="15658" max="15872" width="9.1796875" style="3"/>
    <col min="15873" max="15873" width="7.7265625" style="3" customWidth="1"/>
    <col min="15874" max="15874" width="25" style="3" customWidth="1"/>
    <col min="15875" max="15875" width="19.26953125" style="3" customWidth="1"/>
    <col min="15876" max="15876" width="10.26953125" style="3" bestFit="1" customWidth="1"/>
    <col min="15877" max="15878" width="9.1796875" style="3"/>
    <col min="15879" max="15881" width="10.26953125" style="3" bestFit="1" customWidth="1"/>
    <col min="15882" max="15882" width="0.81640625" style="3" customWidth="1"/>
    <col min="15883" max="15884" width="11.26953125" style="3" bestFit="1" customWidth="1"/>
    <col min="15885" max="15885" width="7.453125" style="3" customWidth="1"/>
    <col min="15886" max="15886" width="0.7265625" style="3" customWidth="1"/>
    <col min="15887" max="15887" width="7.453125" style="3" customWidth="1"/>
    <col min="15888" max="15888" width="25.26953125" style="3" customWidth="1"/>
    <col min="15889" max="15889" width="20.1796875" style="3" customWidth="1"/>
    <col min="15890" max="15891" width="9.1796875" style="3"/>
    <col min="15892" max="15892" width="9.453125" style="3" customWidth="1"/>
    <col min="15893" max="15893" width="10" style="3" customWidth="1"/>
    <col min="15894" max="15894" width="10.1796875" style="3" customWidth="1"/>
    <col min="15895" max="15895" width="11" style="3" customWidth="1"/>
    <col min="15896" max="15896" width="1.26953125" style="3" customWidth="1"/>
    <col min="15897" max="15898" width="10.26953125" style="3" bestFit="1" customWidth="1"/>
    <col min="15899" max="15899" width="3.7265625" style="3" customWidth="1"/>
    <col min="15900" max="15900" width="2" style="3" customWidth="1"/>
    <col min="15901" max="15913" width="0" style="3" hidden="1" customWidth="1"/>
    <col min="15914" max="16128" width="9.1796875" style="3"/>
    <col min="16129" max="16129" width="7.7265625" style="3" customWidth="1"/>
    <col min="16130" max="16130" width="25" style="3" customWidth="1"/>
    <col min="16131" max="16131" width="19.26953125" style="3" customWidth="1"/>
    <col min="16132" max="16132" width="10.26953125" style="3" bestFit="1" customWidth="1"/>
    <col min="16133" max="16134" width="9.1796875" style="3"/>
    <col min="16135" max="16137" width="10.26953125" style="3" bestFit="1" customWidth="1"/>
    <col min="16138" max="16138" width="0.81640625" style="3" customWidth="1"/>
    <col min="16139" max="16140" width="11.26953125" style="3" bestFit="1" customWidth="1"/>
    <col min="16141" max="16141" width="7.453125" style="3" customWidth="1"/>
    <col min="16142" max="16142" width="0.7265625" style="3" customWidth="1"/>
    <col min="16143" max="16143" width="7.453125" style="3" customWidth="1"/>
    <col min="16144" max="16144" width="25.26953125" style="3" customWidth="1"/>
    <col min="16145" max="16145" width="20.1796875" style="3" customWidth="1"/>
    <col min="16146" max="16147" width="9.1796875" style="3"/>
    <col min="16148" max="16148" width="9.453125" style="3" customWidth="1"/>
    <col min="16149" max="16149" width="10" style="3" customWidth="1"/>
    <col min="16150" max="16150" width="10.1796875" style="3" customWidth="1"/>
    <col min="16151" max="16151" width="11" style="3" customWidth="1"/>
    <col min="16152" max="16152" width="1.26953125" style="3" customWidth="1"/>
    <col min="16153" max="16154" width="10.26953125" style="3" bestFit="1" customWidth="1"/>
    <col min="16155" max="16155" width="3.7265625" style="3" customWidth="1"/>
    <col min="16156" max="16156" width="2" style="3" customWidth="1"/>
    <col min="16157" max="16169" width="0" style="3" hidden="1" customWidth="1"/>
    <col min="16170" max="16384" width="9.1796875" style="3"/>
  </cols>
  <sheetData>
    <row r="1" spans="1:42" ht="14.5" x14ac:dyDescent="0.35">
      <c r="A1" s="220" t="s">
        <v>263</v>
      </c>
      <c r="B1" s="2"/>
      <c r="AP1"/>
    </row>
    <row r="2" spans="1:42" ht="14" x14ac:dyDescent="0.3">
      <c r="A2" s="220" t="s">
        <v>341</v>
      </c>
      <c r="B2" s="2"/>
    </row>
    <row r="3" spans="1:42" ht="14" x14ac:dyDescent="0.3">
      <c r="A3" s="220" t="s">
        <v>264</v>
      </c>
      <c r="B3" s="2"/>
    </row>
    <row r="4" spans="1:42" ht="13" thickBot="1" x14ac:dyDescent="0.3"/>
    <row r="5" spans="1:42" s="223" customFormat="1" ht="26.25" customHeight="1" thickBot="1" x14ac:dyDescent="0.55000000000000004">
      <c r="A5" s="221" t="s">
        <v>319</v>
      </c>
      <c r="B5" s="228">
        <v>0</v>
      </c>
      <c r="C5" s="232" t="s">
        <v>338</v>
      </c>
      <c r="D5" s="231" t="s">
        <v>334</v>
      </c>
      <c r="E5" s="222"/>
      <c r="F5" s="222"/>
      <c r="G5" s="222"/>
      <c r="H5" s="222"/>
      <c r="I5" s="222"/>
    </row>
    <row r="6" spans="1:42" ht="13" x14ac:dyDescent="0.3">
      <c r="A6" s="2"/>
      <c r="B6" s="2"/>
      <c r="AC6" s="197" t="s">
        <v>265</v>
      </c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</row>
    <row r="7" spans="1:42" ht="18" x14ac:dyDescent="0.4">
      <c r="B7" s="221">
        <f>VLOOKUP('EYFSS '!B5,'Data EYFSS Indiac'!C:AR,42,0)</f>
        <v>0</v>
      </c>
      <c r="C7" s="215"/>
    </row>
    <row r="8" spans="1:42" ht="22.5" customHeight="1" x14ac:dyDescent="0.3">
      <c r="A8" s="198" t="s">
        <v>342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O8" s="198" t="s">
        <v>343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C8" s="197" t="s">
        <v>266</v>
      </c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</row>
    <row r="9" spans="1:42" ht="13" thickBot="1" x14ac:dyDescent="0.3"/>
    <row r="10" spans="1:42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</row>
    <row r="11" spans="1:42" ht="13" thickBot="1" x14ac:dyDescent="0.3">
      <c r="A11" s="10"/>
      <c r="M11" s="11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C11" s="1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</row>
    <row r="12" spans="1:42" x14ac:dyDescent="0.25">
      <c r="A12" s="10"/>
      <c r="M12" s="11"/>
      <c r="O12" s="12"/>
      <c r="P12" s="13"/>
      <c r="Q12" s="13"/>
      <c r="R12" s="13"/>
      <c r="S12" s="13"/>
      <c r="T12" s="13"/>
      <c r="U12" s="217"/>
      <c r="V12" s="217"/>
      <c r="W12" s="217"/>
      <c r="X12" s="13"/>
      <c r="Y12" s="13"/>
      <c r="Z12" s="13"/>
      <c r="AA12" s="14"/>
      <c r="AC12" s="12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</row>
    <row r="13" spans="1:42" x14ac:dyDescent="0.25">
      <c r="A13" s="10"/>
      <c r="M13" s="11"/>
      <c r="O13" s="12"/>
      <c r="P13" s="13"/>
      <c r="Q13" s="13"/>
      <c r="R13" s="13"/>
      <c r="S13" s="13"/>
      <c r="T13" s="13"/>
      <c r="U13" s="218"/>
      <c r="V13" s="218"/>
      <c r="W13" s="218"/>
      <c r="X13" s="13"/>
      <c r="Y13" s="13"/>
      <c r="Z13" s="13"/>
      <c r="AA13" s="14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</row>
    <row r="14" spans="1:42" ht="13" thickBot="1" x14ac:dyDescent="0.3">
      <c r="A14" s="10"/>
      <c r="M14" s="11"/>
      <c r="O14" s="12"/>
      <c r="P14" s="13"/>
      <c r="Q14" s="13"/>
      <c r="R14" s="13"/>
      <c r="S14" s="13"/>
      <c r="T14" s="13"/>
      <c r="U14" s="219"/>
      <c r="V14" s="219"/>
      <c r="W14" s="219"/>
      <c r="X14" s="13"/>
      <c r="Y14" s="13"/>
      <c r="Z14" s="13"/>
      <c r="AA14" s="14"/>
      <c r="AC14" s="1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</row>
    <row r="15" spans="1:42" s="19" customFormat="1" ht="43.5" customHeight="1" thickBot="1" x14ac:dyDescent="0.4">
      <c r="A15" s="15"/>
      <c r="B15" s="16" t="s">
        <v>267</v>
      </c>
      <c r="C15" s="175" t="s">
        <v>268</v>
      </c>
      <c r="D15" s="176"/>
      <c r="E15" s="17"/>
      <c r="F15" s="17"/>
      <c r="G15" s="17" t="s">
        <v>269</v>
      </c>
      <c r="H15" s="17" t="s">
        <v>270</v>
      </c>
      <c r="I15" s="18" t="s">
        <v>271</v>
      </c>
      <c r="K15" s="20" t="s">
        <v>272</v>
      </c>
      <c r="M15" s="21"/>
      <c r="O15" s="22"/>
      <c r="P15" s="23" t="s">
        <v>267</v>
      </c>
      <c r="Q15" s="177" t="s">
        <v>268</v>
      </c>
      <c r="R15" s="178"/>
      <c r="S15" s="24"/>
      <c r="T15" s="24"/>
      <c r="U15" s="24" t="s">
        <v>269</v>
      </c>
      <c r="V15" s="24" t="s">
        <v>270</v>
      </c>
      <c r="W15" s="25" t="s">
        <v>271</v>
      </c>
      <c r="X15" s="26"/>
      <c r="Y15" s="27" t="s">
        <v>272</v>
      </c>
      <c r="Z15" s="26"/>
      <c r="AA15" s="28"/>
      <c r="AC15" s="22"/>
      <c r="AD15" s="23" t="s">
        <v>267</v>
      </c>
      <c r="AE15" s="177" t="s">
        <v>268</v>
      </c>
      <c r="AF15" s="178"/>
      <c r="AG15" s="24"/>
      <c r="AH15" s="24"/>
      <c r="AI15" s="24" t="s">
        <v>269</v>
      </c>
      <c r="AJ15" s="24" t="s">
        <v>270</v>
      </c>
      <c r="AK15" s="25" t="s">
        <v>271</v>
      </c>
      <c r="AL15" s="26"/>
      <c r="AM15" s="27" t="s">
        <v>272</v>
      </c>
      <c r="AN15" s="26"/>
      <c r="AO15" s="28"/>
    </row>
    <row r="16" spans="1:42" ht="21.75" customHeight="1" x14ac:dyDescent="0.25">
      <c r="A16" s="10"/>
      <c r="C16" s="29" t="s">
        <v>273</v>
      </c>
      <c r="D16" s="30"/>
      <c r="E16" s="30"/>
      <c r="F16" s="31"/>
      <c r="G16" s="32">
        <f>VLOOKUP($B$5,'Data EYFSS Indiac'!$C:$AQ,2,0)</f>
        <v>0</v>
      </c>
      <c r="H16" s="32">
        <f>VLOOKUP($B$5,'Data EYFSS Indiac'!$C:$AQ,3,0)</f>
        <v>0</v>
      </c>
      <c r="I16" s="32">
        <f>VLOOKUP($B$5,'Data EYFSS Indiac'!$C:$AQ,4,0)</f>
        <v>0</v>
      </c>
      <c r="J16" s="33"/>
      <c r="K16" s="34"/>
      <c r="M16" s="11"/>
      <c r="O16" s="12"/>
      <c r="P16" s="13"/>
      <c r="Q16" s="35" t="s">
        <v>273</v>
      </c>
      <c r="R16" s="36"/>
      <c r="S16" s="36"/>
      <c r="T16" s="37"/>
      <c r="U16" s="236"/>
      <c r="V16" s="236"/>
      <c r="W16" s="236"/>
      <c r="X16" s="38"/>
      <c r="Y16" s="39"/>
      <c r="Z16" s="13"/>
      <c r="AA16" s="14"/>
      <c r="AC16" s="12"/>
      <c r="AD16" s="13"/>
      <c r="AE16" s="35" t="s">
        <v>273</v>
      </c>
      <c r="AF16" s="36"/>
      <c r="AG16" s="36"/>
      <c r="AH16" s="37"/>
      <c r="AI16" s="40"/>
      <c r="AJ16" s="41"/>
      <c r="AK16" s="42"/>
      <c r="AL16" s="38"/>
      <c r="AM16" s="39"/>
      <c r="AN16" s="13"/>
      <c r="AO16" s="14"/>
    </row>
    <row r="17" spans="1:41" ht="24" customHeight="1" x14ac:dyDescent="0.3">
      <c r="A17" s="10"/>
      <c r="B17" s="2"/>
      <c r="C17" s="179" t="s">
        <v>274</v>
      </c>
      <c r="D17" s="180"/>
      <c r="E17" s="180"/>
      <c r="F17" s="181"/>
      <c r="G17" s="43">
        <f>VLOOKUP($B$5,'Data EYFSS Indiac'!$C:$AQ,30,0)</f>
        <v>0</v>
      </c>
      <c r="H17" s="43">
        <f>VLOOKUP($B$5,'Data EYFSS Indiac'!$C:$AQ,31,0)</f>
        <v>0</v>
      </c>
      <c r="I17" s="43">
        <f>VLOOKUP($B$5,'Data EYFSS Indiac'!$C:$AQ,32,0)</f>
        <v>0</v>
      </c>
      <c r="J17" s="33"/>
      <c r="K17" s="34"/>
      <c r="M17" s="11"/>
      <c r="O17" s="12"/>
      <c r="P17" s="44"/>
      <c r="Q17" s="235" t="s">
        <v>344</v>
      </c>
      <c r="R17" s="233"/>
      <c r="S17" s="233"/>
      <c r="T17" s="234"/>
      <c r="U17" s="237"/>
      <c r="V17" s="237"/>
      <c r="W17" s="237"/>
      <c r="X17" s="38"/>
      <c r="Y17" s="45"/>
      <c r="Z17" s="13"/>
      <c r="AA17" s="14"/>
      <c r="AC17" s="12"/>
      <c r="AD17" s="44"/>
      <c r="AE17" s="182" t="s">
        <v>275</v>
      </c>
      <c r="AF17" s="183"/>
      <c r="AG17" s="183"/>
      <c r="AH17" s="184"/>
      <c r="AI17" s="46"/>
      <c r="AJ17" s="41"/>
      <c r="AK17" s="41"/>
      <c r="AL17" s="47" t="s">
        <v>276</v>
      </c>
      <c r="AM17" s="39"/>
      <c r="AN17" s="13"/>
      <c r="AO17" s="14"/>
    </row>
    <row r="18" spans="1:41" ht="21.75" customHeight="1" x14ac:dyDescent="0.3">
      <c r="A18" s="10"/>
      <c r="B18" s="2"/>
      <c r="C18" s="48" t="s">
        <v>277</v>
      </c>
      <c r="D18" s="49"/>
      <c r="E18" s="49"/>
      <c r="F18" s="50"/>
      <c r="G18" s="51">
        <v>13</v>
      </c>
      <c r="H18" s="51">
        <v>13</v>
      </c>
      <c r="I18" s="52">
        <v>12</v>
      </c>
      <c r="J18" s="33"/>
      <c r="K18" s="34"/>
      <c r="M18" s="11"/>
      <c r="O18" s="12"/>
      <c r="P18" s="44"/>
      <c r="Q18" s="53" t="s">
        <v>277</v>
      </c>
      <c r="R18" s="54"/>
      <c r="S18" s="54"/>
      <c r="T18" s="55"/>
      <c r="U18" s="56">
        <v>13</v>
      </c>
      <c r="V18" s="56">
        <v>13</v>
      </c>
      <c r="W18" s="57">
        <v>12</v>
      </c>
      <c r="X18" s="38"/>
      <c r="Y18" s="39"/>
      <c r="Z18" s="13"/>
      <c r="AA18" s="14"/>
      <c r="AC18" s="12"/>
      <c r="AD18" s="44"/>
      <c r="AE18" s="53" t="s">
        <v>277</v>
      </c>
      <c r="AF18" s="54"/>
      <c r="AG18" s="54"/>
      <c r="AH18" s="55"/>
      <c r="AI18" s="56">
        <v>13</v>
      </c>
      <c r="AJ18" s="56">
        <v>13</v>
      </c>
      <c r="AK18" s="57">
        <v>12</v>
      </c>
      <c r="AL18" s="38"/>
      <c r="AM18" s="39"/>
      <c r="AN18" s="13"/>
      <c r="AO18" s="14"/>
    </row>
    <row r="19" spans="1:41" ht="21.75" customHeight="1" x14ac:dyDescent="0.3">
      <c r="A19" s="10"/>
      <c r="B19" s="2"/>
      <c r="C19" s="48" t="s">
        <v>278</v>
      </c>
      <c r="D19" s="49"/>
      <c r="E19" s="49"/>
      <c r="F19" s="50"/>
      <c r="G19" s="51">
        <f>((G16+G17)*15)*G18</f>
        <v>0</v>
      </c>
      <c r="H19" s="51">
        <f>((H16+H17)*15)*H18</f>
        <v>0</v>
      </c>
      <c r="I19" s="51">
        <f>((I16+I17)*15)*I18</f>
        <v>0</v>
      </c>
      <c r="J19" s="33"/>
      <c r="K19" s="34"/>
      <c r="M19" s="11"/>
      <c r="O19" s="12"/>
      <c r="P19" s="44"/>
      <c r="Q19" s="53" t="s">
        <v>279</v>
      </c>
      <c r="R19" s="54"/>
      <c r="S19" s="54"/>
      <c r="T19" s="55"/>
      <c r="U19" s="56">
        <f>((U16+U17)*15)*U18</f>
        <v>0</v>
      </c>
      <c r="V19" s="56">
        <f>((V16+V17)*15)*V18</f>
        <v>0</v>
      </c>
      <c r="W19" s="56">
        <f>((W16+W17)*15)*W18</f>
        <v>0</v>
      </c>
      <c r="X19" s="38"/>
      <c r="Y19" s="39"/>
      <c r="Z19" s="13"/>
      <c r="AA19" s="14"/>
      <c r="AC19" s="12"/>
      <c r="AD19" s="44"/>
      <c r="AE19" s="53" t="s">
        <v>279</v>
      </c>
      <c r="AF19" s="54"/>
      <c r="AG19" s="54"/>
      <c r="AH19" s="55"/>
      <c r="AI19" s="56" t="e">
        <v>#REF!</v>
      </c>
      <c r="AJ19" s="56">
        <v>0</v>
      </c>
      <c r="AK19" s="56">
        <v>0</v>
      </c>
      <c r="AL19" s="38"/>
      <c r="AM19" s="39"/>
      <c r="AN19" s="13"/>
      <c r="AO19" s="14"/>
    </row>
    <row r="20" spans="1:41" ht="21.75" customHeight="1" x14ac:dyDescent="0.3">
      <c r="A20" s="10"/>
      <c r="B20" s="2"/>
      <c r="C20" s="48" t="s">
        <v>280</v>
      </c>
      <c r="D20" s="49"/>
      <c r="E20" s="49"/>
      <c r="F20" s="50"/>
      <c r="G20" s="58">
        <f>VLOOKUP($B$5,'Data EYFSS Indiac'!$C:$AQ,11,0)</f>
        <v>0</v>
      </c>
      <c r="H20" s="58">
        <f>VLOOKUP($B$5,'Data EYFSS Indiac'!$C:$AQ,12,0)</f>
        <v>0</v>
      </c>
      <c r="I20" s="59">
        <f>VLOOKUP($B$5,'Data EYFSS Indiac'!$C:$AQ,13,0)</f>
        <v>0</v>
      </c>
      <c r="J20" s="33"/>
      <c r="K20" s="34"/>
      <c r="M20" s="11"/>
      <c r="O20" s="12"/>
      <c r="P20" s="44"/>
      <c r="Q20" s="53" t="s">
        <v>281</v>
      </c>
      <c r="R20" s="54"/>
      <c r="S20" s="54"/>
      <c r="T20" s="55"/>
      <c r="U20" s="56">
        <f>G20</f>
        <v>0</v>
      </c>
      <c r="V20" s="56">
        <f>H20</f>
        <v>0</v>
      </c>
      <c r="W20" s="56">
        <f>I20</f>
        <v>0</v>
      </c>
      <c r="X20" s="38"/>
      <c r="Y20" s="39"/>
      <c r="Z20" s="13"/>
      <c r="AA20" s="14"/>
      <c r="AC20" s="12"/>
      <c r="AD20" s="44"/>
      <c r="AE20" s="53" t="s">
        <v>282</v>
      </c>
      <c r="AF20" s="54"/>
      <c r="AG20" s="54"/>
      <c r="AH20" s="55"/>
      <c r="AI20" s="56">
        <v>10140</v>
      </c>
      <c r="AJ20" s="56">
        <v>10140</v>
      </c>
      <c r="AK20" s="56">
        <v>9360</v>
      </c>
      <c r="AL20" s="38"/>
      <c r="AM20" s="39"/>
      <c r="AN20" s="13"/>
      <c r="AO20" s="14"/>
    </row>
    <row r="21" spans="1:41" ht="21.75" customHeight="1" x14ac:dyDescent="0.3">
      <c r="A21" s="10"/>
      <c r="B21" s="2"/>
      <c r="C21" s="48" t="s">
        <v>283</v>
      </c>
      <c r="D21" s="49"/>
      <c r="E21" s="49"/>
      <c r="F21" s="50"/>
      <c r="G21" s="60">
        <f>IF((G16*15*G18)&gt;G20,G20-(G16*15*G18),0)</f>
        <v>0</v>
      </c>
      <c r="H21" s="60">
        <f t="shared" ref="H21:I21" si="0">IF((H16*15*H18)&gt;H20,H20-(H16*15*H18),0)</f>
        <v>0</v>
      </c>
      <c r="I21" s="60">
        <f t="shared" si="0"/>
        <v>0</v>
      </c>
      <c r="J21" s="33"/>
      <c r="K21" s="34"/>
      <c r="M21" s="11"/>
      <c r="O21" s="12"/>
      <c r="P21" s="44"/>
      <c r="Q21" s="53" t="s">
        <v>283</v>
      </c>
      <c r="R21" s="54"/>
      <c r="S21" s="54"/>
      <c r="T21" s="55"/>
      <c r="U21" s="61">
        <f>IF((U16*15*U18)&gt;U20,U20-(U16*15*U18),0)</f>
        <v>0</v>
      </c>
      <c r="V21" s="61">
        <f t="shared" ref="V21" si="1">IF((V16*15*V18)&gt;V20,V20-(V16*15*V18),0)</f>
        <v>0</v>
      </c>
      <c r="W21" s="62">
        <v>0</v>
      </c>
      <c r="X21" s="38"/>
      <c r="Y21" s="39"/>
      <c r="Z21" s="13"/>
      <c r="AA21" s="14"/>
      <c r="AC21" s="12"/>
      <c r="AD21" s="44"/>
      <c r="AE21" s="53" t="s">
        <v>283</v>
      </c>
      <c r="AF21" s="54"/>
      <c r="AG21" s="54"/>
      <c r="AH21" s="55"/>
      <c r="AI21" s="63" t="e">
        <v>#REF!</v>
      </c>
      <c r="AJ21" s="63">
        <v>0</v>
      </c>
      <c r="AK21" s="64">
        <v>0</v>
      </c>
      <c r="AL21" s="38"/>
      <c r="AM21" s="39"/>
      <c r="AN21" s="13"/>
      <c r="AO21" s="14"/>
    </row>
    <row r="22" spans="1:41" ht="21.75" customHeight="1" x14ac:dyDescent="0.3">
      <c r="A22" s="10"/>
      <c r="B22" s="2"/>
      <c r="C22" s="48" t="s">
        <v>284</v>
      </c>
      <c r="D22" s="49"/>
      <c r="E22" s="49"/>
      <c r="F22" s="50"/>
      <c r="G22" s="65">
        <v>4.41</v>
      </c>
      <c r="H22" s="65">
        <v>4.41</v>
      </c>
      <c r="I22" s="66">
        <v>4.41</v>
      </c>
      <c r="J22" s="33"/>
      <c r="K22" s="67"/>
      <c r="M22" s="11"/>
      <c r="O22" s="12"/>
      <c r="P22" s="44"/>
      <c r="Q22" s="53" t="s">
        <v>284</v>
      </c>
      <c r="R22" s="54"/>
      <c r="S22" s="54"/>
      <c r="T22" s="55"/>
      <c r="U22" s="68">
        <v>4.41</v>
      </c>
      <c r="V22" s="68">
        <v>4.41</v>
      </c>
      <c r="W22" s="69">
        <v>4.41</v>
      </c>
      <c r="X22" s="38"/>
      <c r="Y22" s="70"/>
      <c r="Z22" s="13"/>
      <c r="AA22" s="14"/>
      <c r="AC22" s="12"/>
      <c r="AD22" s="44"/>
      <c r="AE22" s="53" t="s">
        <v>284</v>
      </c>
      <c r="AF22" s="54"/>
      <c r="AG22" s="54"/>
      <c r="AH22" s="55"/>
      <c r="AI22" s="68">
        <v>4.26</v>
      </c>
      <c r="AJ22" s="68">
        <v>4.26</v>
      </c>
      <c r="AK22" s="68">
        <v>4.26</v>
      </c>
      <c r="AL22" s="38"/>
      <c r="AM22" s="70"/>
      <c r="AN22" s="13"/>
      <c r="AO22" s="14"/>
    </row>
    <row r="23" spans="1:41" ht="21.75" customHeight="1" thickBot="1" x14ac:dyDescent="0.35">
      <c r="A23" s="10"/>
      <c r="B23" s="2"/>
      <c r="C23" s="71" t="s">
        <v>285</v>
      </c>
      <c r="D23" s="72"/>
      <c r="E23" s="72"/>
      <c r="F23" s="72"/>
      <c r="G23" s="73">
        <f>(((G16*15*G18)+G21)*G22)+(G17*15*G18)*4.41</f>
        <v>0</v>
      </c>
      <c r="H23" s="73">
        <f>(((H16*15*H18)+H21)*H22)+(H17*15*H18)*4.41</f>
        <v>0</v>
      </c>
      <c r="I23" s="74">
        <f>(((I16*15*I18)+I21)*I22)+(I17*15*I18)*4.41</f>
        <v>0</v>
      </c>
      <c r="J23" s="33"/>
      <c r="K23" s="75">
        <f>SUM(G23:J23)</f>
        <v>0</v>
      </c>
      <c r="M23" s="11"/>
      <c r="O23" s="12"/>
      <c r="P23" s="44"/>
      <c r="Q23" s="71" t="s">
        <v>285</v>
      </c>
      <c r="R23" s="72"/>
      <c r="S23" s="72"/>
      <c r="T23" s="72"/>
      <c r="U23" s="74">
        <f>(((U16*15*U18)+U21)*U22)+(U17*15*U18)*4.41</f>
        <v>0</v>
      </c>
      <c r="V23" s="74">
        <f>(((V16*15*V18)+V21)*V22)+(V17*15*V18)*4.41</f>
        <v>0</v>
      </c>
      <c r="W23" s="74">
        <f>(((W16*15*W18)+W21)*W22)+(W17*15*W18)*4.41</f>
        <v>0</v>
      </c>
      <c r="X23" s="38"/>
      <c r="Y23" s="76">
        <f>SUM(U23:X23)</f>
        <v>0</v>
      </c>
      <c r="Z23" s="13"/>
      <c r="AA23" s="14"/>
      <c r="AC23" s="12"/>
      <c r="AD23" s="44"/>
      <c r="AE23" s="71" t="s">
        <v>285</v>
      </c>
      <c r="AF23" s="72"/>
      <c r="AG23" s="72"/>
      <c r="AH23" s="72"/>
      <c r="AI23" s="73" t="e">
        <v>#REF!</v>
      </c>
      <c r="AJ23" s="73">
        <v>0</v>
      </c>
      <c r="AK23" s="74">
        <v>0</v>
      </c>
      <c r="AL23" s="38"/>
      <c r="AM23" s="76" t="e">
        <v>#REF!</v>
      </c>
      <c r="AN23" s="13"/>
      <c r="AO23" s="14"/>
    </row>
    <row r="24" spans="1:41" ht="13" x14ac:dyDescent="0.3">
      <c r="A24" s="10"/>
      <c r="B24" s="2"/>
      <c r="M24" s="11"/>
      <c r="O24" s="12"/>
      <c r="P24" s="44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C24" s="12"/>
      <c r="AD24" s="44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</row>
    <row r="25" spans="1:41" ht="13" x14ac:dyDescent="0.3">
      <c r="A25" s="10"/>
      <c r="B25" s="2"/>
      <c r="M25" s="11"/>
      <c r="O25" s="12"/>
      <c r="P25" s="44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C25" s="12"/>
      <c r="AD25" s="44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</row>
    <row r="26" spans="1:41" ht="13.5" thickBot="1" x14ac:dyDescent="0.35">
      <c r="A26" s="10"/>
      <c r="B26" s="2"/>
      <c r="M26" s="11"/>
      <c r="O26" s="12"/>
      <c r="P26" s="44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C26" s="12"/>
      <c r="AD26" s="44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</row>
    <row r="27" spans="1:41" ht="40.5" customHeight="1" x14ac:dyDescent="0.25">
      <c r="A27" s="10"/>
      <c r="B27" s="16" t="s">
        <v>286</v>
      </c>
      <c r="C27" s="185" t="s">
        <v>268</v>
      </c>
      <c r="D27" s="186"/>
      <c r="E27" s="186"/>
      <c r="F27" s="187"/>
      <c r="G27" s="185" t="s">
        <v>331</v>
      </c>
      <c r="H27" s="209"/>
      <c r="I27" s="210"/>
      <c r="J27" s="77"/>
      <c r="K27" s="77"/>
      <c r="M27" s="11"/>
      <c r="O27" s="12"/>
      <c r="P27" s="23" t="s">
        <v>286</v>
      </c>
      <c r="Q27" s="191" t="s">
        <v>268</v>
      </c>
      <c r="R27" s="192"/>
      <c r="S27" s="192"/>
      <c r="T27" s="193"/>
      <c r="U27" s="216" t="s">
        <v>331</v>
      </c>
      <c r="V27" s="173"/>
      <c r="W27" s="174"/>
      <c r="X27" s="78"/>
      <c r="Y27" s="78"/>
      <c r="Z27" s="13"/>
      <c r="AA27" s="14"/>
      <c r="AC27" s="12"/>
      <c r="AD27" s="23" t="s">
        <v>286</v>
      </c>
      <c r="AE27" s="191" t="s">
        <v>268</v>
      </c>
      <c r="AF27" s="192"/>
      <c r="AG27" s="192"/>
      <c r="AH27" s="193"/>
      <c r="AI27" s="172" t="s">
        <v>287</v>
      </c>
      <c r="AJ27" s="173"/>
      <c r="AK27" s="174"/>
      <c r="AL27" s="78"/>
      <c r="AM27" s="78"/>
      <c r="AN27" s="13"/>
      <c r="AO27" s="14"/>
    </row>
    <row r="28" spans="1:41" ht="27" customHeight="1" thickBot="1" x14ac:dyDescent="0.3">
      <c r="A28" s="10"/>
      <c r="B28" s="16"/>
      <c r="C28" s="200"/>
      <c r="D28" s="201"/>
      <c r="E28" s="201"/>
      <c r="F28" s="202"/>
      <c r="G28" s="188" t="s">
        <v>330</v>
      </c>
      <c r="H28" s="211"/>
      <c r="I28" s="212"/>
      <c r="J28" s="77"/>
      <c r="K28" s="77"/>
      <c r="M28" s="11"/>
      <c r="O28" s="12"/>
      <c r="P28" s="23"/>
      <c r="Q28" s="203"/>
      <c r="R28" s="204"/>
      <c r="S28" s="204"/>
      <c r="T28" s="205"/>
      <c r="U28" s="203" t="s">
        <v>330</v>
      </c>
      <c r="V28" s="207"/>
      <c r="W28" s="208"/>
      <c r="X28" s="78"/>
      <c r="Y28" s="78"/>
      <c r="Z28" s="13"/>
      <c r="AA28" s="14"/>
      <c r="AC28" s="12"/>
      <c r="AD28" s="23"/>
      <c r="AE28" s="203"/>
      <c r="AF28" s="204"/>
      <c r="AG28" s="204"/>
      <c r="AH28" s="205"/>
      <c r="AI28" s="206"/>
      <c r="AJ28" s="207"/>
      <c r="AK28" s="208"/>
      <c r="AL28" s="78"/>
      <c r="AM28" s="78"/>
      <c r="AN28" s="13"/>
      <c r="AO28" s="14"/>
    </row>
    <row r="29" spans="1:41" s="33" customFormat="1" ht="24" customHeight="1" thickBot="1" x14ac:dyDescent="0.4">
      <c r="A29" s="79"/>
      <c r="B29" s="34"/>
      <c r="C29" s="188"/>
      <c r="D29" s="189"/>
      <c r="E29" s="189"/>
      <c r="F29" s="190"/>
      <c r="G29" s="80" t="s">
        <v>288</v>
      </c>
      <c r="H29" s="81" t="s">
        <v>289</v>
      </c>
      <c r="I29" s="82" t="s">
        <v>290</v>
      </c>
      <c r="K29" s="83"/>
      <c r="M29" s="84"/>
      <c r="O29" s="85"/>
      <c r="P29" s="39"/>
      <c r="Q29" s="194"/>
      <c r="R29" s="195"/>
      <c r="S29" s="195"/>
      <c r="T29" s="196"/>
      <c r="U29" s="86" t="s">
        <v>288</v>
      </c>
      <c r="V29" s="87" t="s">
        <v>289</v>
      </c>
      <c r="W29" s="88" t="s">
        <v>290</v>
      </c>
      <c r="X29" s="38"/>
      <c r="Y29" s="89"/>
      <c r="Z29" s="38"/>
      <c r="AA29" s="90"/>
      <c r="AC29" s="85"/>
      <c r="AD29" s="39"/>
      <c r="AE29" s="194"/>
      <c r="AF29" s="195"/>
      <c r="AG29" s="195"/>
      <c r="AH29" s="196"/>
      <c r="AI29" s="86" t="s">
        <v>288</v>
      </c>
      <c r="AJ29" s="87" t="s">
        <v>289</v>
      </c>
      <c r="AK29" s="88" t="s">
        <v>290</v>
      </c>
      <c r="AL29" s="38"/>
      <c r="AM29" s="89"/>
      <c r="AN29" s="38"/>
      <c r="AO29" s="90"/>
    </row>
    <row r="30" spans="1:41" ht="21.75" customHeight="1" x14ac:dyDescent="0.3">
      <c r="A30" s="10"/>
      <c r="B30" s="2"/>
      <c r="C30" s="91" t="s">
        <v>291</v>
      </c>
      <c r="D30" s="92"/>
      <c r="E30" s="92"/>
      <c r="F30" s="93"/>
      <c r="G30" s="94">
        <f>VLOOKUP($B$5,'Data EYFSS Indiac'!$C:$AQ,14,0)</f>
        <v>0</v>
      </c>
      <c r="H30" s="94">
        <f>VLOOKUP($B$5,'Data EYFSS Indiac'!$C:$AQ,15,0)</f>
        <v>0</v>
      </c>
      <c r="I30" s="94">
        <f>VLOOKUP($B$5,'Data EYFSS Indiac'!$C:$AQ,16,0)</f>
        <v>0</v>
      </c>
      <c r="J30" s="33"/>
      <c r="K30" s="34"/>
      <c r="M30" s="11"/>
      <c r="O30" s="12"/>
      <c r="P30" s="44"/>
      <c r="Q30" s="95" t="s">
        <v>291</v>
      </c>
      <c r="R30" s="96"/>
      <c r="S30" s="96"/>
      <c r="T30" s="97"/>
      <c r="U30" s="98">
        <f t="shared" ref="U30:W31" si="2">G30</f>
        <v>0</v>
      </c>
      <c r="V30" s="98">
        <f t="shared" si="2"/>
        <v>0</v>
      </c>
      <c r="W30" s="99">
        <f t="shared" si="2"/>
        <v>0</v>
      </c>
      <c r="X30" s="38"/>
      <c r="Y30" s="39"/>
      <c r="Z30" s="13"/>
      <c r="AA30" s="14"/>
      <c r="AC30" s="12"/>
      <c r="AD30" s="44"/>
      <c r="AE30" s="95" t="s">
        <v>291</v>
      </c>
      <c r="AF30" s="96"/>
      <c r="AG30" s="96"/>
      <c r="AH30" s="97"/>
      <c r="AI30" s="98">
        <v>8.8235294117647065E-2</v>
      </c>
      <c r="AJ30" s="98">
        <v>0.5</v>
      </c>
      <c r="AK30" s="99">
        <v>1</v>
      </c>
      <c r="AL30" s="38"/>
      <c r="AM30" s="39"/>
      <c r="AN30" s="13"/>
      <c r="AO30" s="14"/>
    </row>
    <row r="31" spans="1:41" ht="21.75" customHeight="1" x14ac:dyDescent="0.3">
      <c r="A31" s="10"/>
      <c r="B31" s="2"/>
      <c r="C31" s="100" t="s">
        <v>292</v>
      </c>
      <c r="D31" s="101"/>
      <c r="E31" s="101"/>
      <c r="F31" s="102"/>
      <c r="G31" s="51">
        <f>VLOOKUP($B$5,'Data EYFSS Indiac'!$C:$AQ,17,0)</f>
        <v>0</v>
      </c>
      <c r="H31" s="51">
        <f>VLOOKUP($B$5,'Data EYFSS Indiac'!$C:$AQ,18,0)</f>
        <v>0</v>
      </c>
      <c r="I31" s="51">
        <f>VLOOKUP($B$5,'Data EYFSS Indiac'!$C:$AQ,19,0)</f>
        <v>0</v>
      </c>
      <c r="J31" s="33"/>
      <c r="K31" s="34"/>
      <c r="M31" s="11"/>
      <c r="O31" s="12"/>
      <c r="P31" s="44"/>
      <c r="Q31" s="103" t="s">
        <v>292</v>
      </c>
      <c r="R31" s="104"/>
      <c r="S31" s="104"/>
      <c r="T31" s="105"/>
      <c r="U31" s="56">
        <f t="shared" si="2"/>
        <v>0</v>
      </c>
      <c r="V31" s="56">
        <f t="shared" si="2"/>
        <v>0</v>
      </c>
      <c r="W31" s="57">
        <f t="shared" si="2"/>
        <v>0</v>
      </c>
      <c r="X31" s="38"/>
      <c r="Y31" s="39"/>
      <c r="Z31" s="13"/>
      <c r="AA31" s="14"/>
      <c r="AC31" s="12"/>
      <c r="AD31" s="44"/>
      <c r="AE31" s="103" t="s">
        <v>292</v>
      </c>
      <c r="AF31" s="104"/>
      <c r="AG31" s="104"/>
      <c r="AH31" s="105"/>
      <c r="AI31" s="56">
        <v>0</v>
      </c>
      <c r="AJ31" s="56">
        <v>0</v>
      </c>
      <c r="AK31" s="56">
        <v>0</v>
      </c>
      <c r="AL31" s="38"/>
      <c r="AM31" s="39"/>
      <c r="AN31" s="13"/>
      <c r="AO31" s="14"/>
    </row>
    <row r="32" spans="1:41" ht="21.75" customHeight="1" x14ac:dyDescent="0.3">
      <c r="A32" s="10"/>
      <c r="B32" s="2"/>
      <c r="C32" s="100" t="s">
        <v>293</v>
      </c>
      <c r="D32" s="101"/>
      <c r="E32" s="101"/>
      <c r="F32" s="102"/>
      <c r="G32" s="65">
        <v>0.32</v>
      </c>
      <c r="H32" s="65">
        <v>0.21</v>
      </c>
      <c r="I32" s="66">
        <v>0.08</v>
      </c>
      <c r="J32" s="33"/>
      <c r="K32" s="34"/>
      <c r="M32" s="11"/>
      <c r="O32" s="12"/>
      <c r="P32" s="44"/>
      <c r="Q32" s="103" t="s">
        <v>293</v>
      </c>
      <c r="R32" s="104"/>
      <c r="S32" s="104"/>
      <c r="T32" s="105"/>
      <c r="U32" s="68">
        <v>0.32</v>
      </c>
      <c r="V32" s="68">
        <v>0.21</v>
      </c>
      <c r="W32" s="69">
        <v>0.08</v>
      </c>
      <c r="X32" s="38"/>
      <c r="Y32" s="39"/>
      <c r="Z32" s="13"/>
      <c r="AA32" s="14"/>
      <c r="AC32" s="12"/>
      <c r="AD32" s="44"/>
      <c r="AE32" s="103" t="s">
        <v>293</v>
      </c>
      <c r="AF32" s="104"/>
      <c r="AG32" s="104"/>
      <c r="AH32" s="105"/>
      <c r="AI32" s="68">
        <v>0.31</v>
      </c>
      <c r="AJ32" s="68">
        <v>0.2</v>
      </c>
      <c r="AK32" s="69">
        <v>0.08</v>
      </c>
      <c r="AL32" s="38"/>
      <c r="AM32" s="39"/>
      <c r="AN32" s="13"/>
      <c r="AO32" s="14"/>
    </row>
    <row r="33" spans="1:41" ht="21.75" customHeight="1" thickBot="1" x14ac:dyDescent="0.35">
      <c r="A33" s="10"/>
      <c r="B33" s="2"/>
      <c r="C33" s="106" t="s">
        <v>286</v>
      </c>
      <c r="D33" s="107"/>
      <c r="E33" s="107"/>
      <c r="F33" s="107"/>
      <c r="G33" s="73">
        <f>+G31*G32</f>
        <v>0</v>
      </c>
      <c r="H33" s="73">
        <f t="shared" ref="H33:I33" si="3">+H31*H32</f>
        <v>0</v>
      </c>
      <c r="I33" s="73">
        <f t="shared" si="3"/>
        <v>0</v>
      </c>
      <c r="J33" s="33"/>
      <c r="K33" s="75">
        <f>SUM(G33:J33)</f>
        <v>0</v>
      </c>
      <c r="M33" s="11"/>
      <c r="O33" s="12"/>
      <c r="P33" s="44"/>
      <c r="Q33" s="106" t="s">
        <v>286</v>
      </c>
      <c r="R33" s="107"/>
      <c r="S33" s="107"/>
      <c r="T33" s="107"/>
      <c r="U33" s="73">
        <f>+U31*U32</f>
        <v>0</v>
      </c>
      <c r="V33" s="73">
        <f t="shared" ref="V33" si="4">+V31*V32</f>
        <v>0</v>
      </c>
      <c r="W33" s="74">
        <f t="shared" ref="W33" si="5">+W31*W32</f>
        <v>0</v>
      </c>
      <c r="X33" s="38"/>
      <c r="Y33" s="76">
        <f>SUM(U33:X33)</f>
        <v>0</v>
      </c>
      <c r="Z33" s="13"/>
      <c r="AA33" s="14"/>
      <c r="AC33" s="12"/>
      <c r="AD33" s="44"/>
      <c r="AE33" s="106" t="s">
        <v>286</v>
      </c>
      <c r="AF33" s="107"/>
      <c r="AG33" s="107"/>
      <c r="AH33" s="107"/>
      <c r="AI33" s="73">
        <v>0</v>
      </c>
      <c r="AJ33" s="73">
        <v>0</v>
      </c>
      <c r="AK33" s="74">
        <v>0</v>
      </c>
      <c r="AL33" s="38"/>
      <c r="AM33" s="76">
        <v>0</v>
      </c>
      <c r="AN33" s="13"/>
      <c r="AO33" s="14"/>
    </row>
    <row r="34" spans="1:41" ht="13" x14ac:dyDescent="0.3">
      <c r="A34" s="10"/>
      <c r="B34" s="2"/>
      <c r="K34" s="2"/>
      <c r="M34" s="11"/>
      <c r="O34" s="12"/>
      <c r="P34" s="44"/>
      <c r="Q34" s="13"/>
      <c r="R34" s="13"/>
      <c r="S34" s="13"/>
      <c r="T34" s="13"/>
      <c r="U34" s="13"/>
      <c r="V34" s="13"/>
      <c r="W34" s="13"/>
      <c r="X34" s="13"/>
      <c r="Y34" s="44"/>
      <c r="Z34" s="13"/>
      <c r="AA34" s="14"/>
      <c r="AC34" s="12"/>
      <c r="AD34" s="44"/>
      <c r="AE34" s="13"/>
      <c r="AF34" s="13"/>
      <c r="AG34" s="13"/>
      <c r="AH34" s="13"/>
      <c r="AI34" s="13"/>
      <c r="AJ34" s="13"/>
      <c r="AK34" s="13"/>
      <c r="AL34" s="13"/>
      <c r="AM34" s="44"/>
      <c r="AN34" s="13"/>
      <c r="AO34" s="14"/>
    </row>
    <row r="35" spans="1:41" ht="13" x14ac:dyDescent="0.3">
      <c r="A35" s="10"/>
      <c r="B35" s="2"/>
      <c r="M35" s="11"/>
      <c r="O35" s="12"/>
      <c r="P35" s="44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C35" s="12"/>
      <c r="AD35" s="44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4"/>
    </row>
    <row r="36" spans="1:41" ht="21.75" customHeight="1" x14ac:dyDescent="0.3">
      <c r="A36" s="10"/>
      <c r="B36" s="108" t="s">
        <v>294</v>
      </c>
      <c r="C36" s="109" t="s">
        <v>295</v>
      </c>
      <c r="D36" s="101"/>
      <c r="E36" s="101"/>
      <c r="F36" s="102"/>
      <c r="I36" s="110">
        <f>VLOOKUP($B$5,'Data EYFSS Indiac'!$C:$AQ,20,0)</f>
        <v>0</v>
      </c>
      <c r="M36" s="11"/>
      <c r="O36" s="12"/>
      <c r="P36" s="111" t="s">
        <v>294</v>
      </c>
      <c r="Q36" s="112" t="s">
        <v>295</v>
      </c>
      <c r="R36" s="104"/>
      <c r="S36" s="104"/>
      <c r="T36" s="105"/>
      <c r="U36" s="13"/>
      <c r="V36" s="13"/>
      <c r="W36" s="238"/>
      <c r="X36" s="13"/>
      <c r="Y36" s="13"/>
      <c r="Z36" s="13"/>
      <c r="AA36" s="14"/>
      <c r="AC36" s="12"/>
      <c r="AD36" s="111" t="s">
        <v>294</v>
      </c>
      <c r="AE36" s="112" t="s">
        <v>295</v>
      </c>
      <c r="AF36" s="104"/>
      <c r="AG36" s="104"/>
      <c r="AH36" s="105"/>
      <c r="AI36" s="13"/>
      <c r="AJ36" s="13"/>
      <c r="AK36" s="113"/>
      <c r="AL36" s="13"/>
      <c r="AM36" s="13"/>
      <c r="AN36" s="13"/>
      <c r="AO36" s="14"/>
    </row>
    <row r="37" spans="1:41" ht="26.25" customHeight="1" x14ac:dyDescent="0.3">
      <c r="A37" s="10"/>
      <c r="B37" s="2"/>
      <c r="C37" s="109" t="s">
        <v>296</v>
      </c>
      <c r="D37" s="101"/>
      <c r="E37" s="101"/>
      <c r="F37" s="102"/>
      <c r="I37" s="110">
        <v>495</v>
      </c>
      <c r="K37" s="114"/>
      <c r="M37" s="11"/>
      <c r="O37" s="12"/>
      <c r="P37" s="44"/>
      <c r="Q37" s="112" t="s">
        <v>296</v>
      </c>
      <c r="R37" s="104"/>
      <c r="S37" s="104"/>
      <c r="T37" s="105"/>
      <c r="U37" s="13"/>
      <c r="V37" s="13"/>
      <c r="W37" s="115">
        <v>495</v>
      </c>
      <c r="X37" s="13"/>
      <c r="Y37" s="116"/>
      <c r="Z37" s="13"/>
      <c r="AA37" s="14"/>
      <c r="AC37" s="12"/>
      <c r="AD37" s="44"/>
      <c r="AE37" s="112" t="s">
        <v>296</v>
      </c>
      <c r="AF37" s="104"/>
      <c r="AG37" s="104"/>
      <c r="AH37" s="105"/>
      <c r="AI37" s="13"/>
      <c r="AJ37" s="13"/>
      <c r="AK37" s="115">
        <v>495</v>
      </c>
      <c r="AL37" s="13"/>
      <c r="AM37" s="116"/>
      <c r="AN37" s="13"/>
      <c r="AO37" s="14"/>
    </row>
    <row r="38" spans="1:41" ht="26.25" customHeight="1" thickBot="1" x14ac:dyDescent="0.35">
      <c r="A38" s="10"/>
      <c r="B38" s="2"/>
      <c r="C38" s="117" t="s">
        <v>297</v>
      </c>
      <c r="D38" s="118"/>
      <c r="E38" s="118"/>
      <c r="F38" s="119"/>
      <c r="K38" s="75">
        <f>I36*I37</f>
        <v>0</v>
      </c>
      <c r="M38" s="11"/>
      <c r="O38" s="12"/>
      <c r="P38" s="44"/>
      <c r="Q38" s="117" t="s">
        <v>297</v>
      </c>
      <c r="R38" s="118"/>
      <c r="S38" s="118"/>
      <c r="T38" s="119"/>
      <c r="U38" s="13"/>
      <c r="V38" s="13"/>
      <c r="W38" s="13"/>
      <c r="X38" s="13"/>
      <c r="Y38" s="76">
        <f>W36*W37</f>
        <v>0</v>
      </c>
      <c r="Z38" s="13"/>
      <c r="AA38" s="14"/>
      <c r="AC38" s="12"/>
      <c r="AD38" s="44"/>
      <c r="AE38" s="117" t="s">
        <v>297</v>
      </c>
      <c r="AF38" s="118"/>
      <c r="AG38" s="118"/>
      <c r="AH38" s="119"/>
      <c r="AI38" s="13"/>
      <c r="AJ38" s="13"/>
      <c r="AK38" s="13"/>
      <c r="AL38" s="13"/>
      <c r="AM38" s="76">
        <v>0</v>
      </c>
      <c r="AN38" s="13"/>
      <c r="AO38" s="14"/>
    </row>
    <row r="39" spans="1:41" ht="13" x14ac:dyDescent="0.3">
      <c r="A39" s="10"/>
      <c r="B39" s="2"/>
      <c r="M39" s="11"/>
      <c r="O39" s="12"/>
      <c r="P39" s="4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C39" s="12"/>
      <c r="AD39" s="44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4"/>
    </row>
    <row r="40" spans="1:41" ht="13" x14ac:dyDescent="0.3">
      <c r="A40" s="10"/>
      <c r="B40" s="2"/>
      <c r="M40" s="11"/>
      <c r="O40" s="12"/>
      <c r="P40" s="44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C40" s="12"/>
      <c r="AD40" s="44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4"/>
    </row>
    <row r="41" spans="1:41" ht="13.5" thickBot="1" x14ac:dyDescent="0.35">
      <c r="A41" s="10"/>
      <c r="B41" s="2"/>
      <c r="M41" s="11"/>
      <c r="O41" s="12"/>
      <c r="P41" s="44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C41" s="12"/>
      <c r="AD41" s="44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4"/>
    </row>
    <row r="42" spans="1:41" ht="29.25" customHeight="1" thickBot="1" x14ac:dyDescent="0.35">
      <c r="A42" s="10"/>
      <c r="B42" s="16" t="s">
        <v>298</v>
      </c>
      <c r="C42" s="175" t="s">
        <v>268</v>
      </c>
      <c r="D42" s="176"/>
      <c r="E42" s="17"/>
      <c r="F42" s="17"/>
      <c r="G42" s="17" t="s">
        <v>269</v>
      </c>
      <c r="H42" s="17" t="s">
        <v>270</v>
      </c>
      <c r="I42" s="18" t="s">
        <v>271</v>
      </c>
      <c r="K42" s="120"/>
      <c r="M42" s="11"/>
      <c r="O42" s="12"/>
      <c r="P42" s="23" t="s">
        <v>298</v>
      </c>
      <c r="Q42" s="177" t="s">
        <v>268</v>
      </c>
      <c r="R42" s="178"/>
      <c r="S42" s="24"/>
      <c r="T42" s="24"/>
      <c r="U42" s="24" t="s">
        <v>269</v>
      </c>
      <c r="V42" s="24" t="s">
        <v>270</v>
      </c>
      <c r="W42" s="25" t="s">
        <v>271</v>
      </c>
      <c r="X42" s="13"/>
      <c r="Y42" s="121"/>
      <c r="Z42" s="13"/>
      <c r="AA42" s="14"/>
      <c r="AC42" s="12"/>
      <c r="AD42" s="23" t="s">
        <v>298</v>
      </c>
      <c r="AE42" s="177" t="s">
        <v>268</v>
      </c>
      <c r="AF42" s="178"/>
      <c r="AG42" s="24"/>
      <c r="AH42" s="24"/>
      <c r="AI42" s="24" t="s">
        <v>269</v>
      </c>
      <c r="AJ42" s="24" t="s">
        <v>270</v>
      </c>
      <c r="AK42" s="25" t="s">
        <v>271</v>
      </c>
      <c r="AL42" s="13"/>
      <c r="AM42" s="121"/>
      <c r="AN42" s="13"/>
      <c r="AO42" s="14"/>
    </row>
    <row r="43" spans="1:41" ht="21.75" customHeight="1" x14ac:dyDescent="0.3">
      <c r="A43" s="10"/>
      <c r="B43" s="2"/>
      <c r="C43" s="171" t="s">
        <v>299</v>
      </c>
      <c r="D43" s="92"/>
      <c r="E43" s="92"/>
      <c r="F43" s="93"/>
      <c r="G43" s="32">
        <f>VLOOKUP($B$5,'Data EYFSS Indiac'!$C:$AQ,21,0)</f>
        <v>0</v>
      </c>
      <c r="H43" s="32">
        <f>VLOOKUP($B$5,'Data EYFSS Indiac'!$C:$AQ,22,0)</f>
        <v>0</v>
      </c>
      <c r="I43" s="32">
        <f>VLOOKUP($B$5,'Data EYFSS Indiac'!$C:$AQ,23,0)</f>
        <v>0</v>
      </c>
      <c r="J43" s="33"/>
      <c r="K43" s="34"/>
      <c r="M43" s="11"/>
      <c r="O43" s="12"/>
      <c r="P43" s="44"/>
      <c r="Q43" s="95" t="s">
        <v>299</v>
      </c>
      <c r="R43" s="122"/>
      <c r="S43" s="96"/>
      <c r="T43" s="97"/>
      <c r="U43" s="236"/>
      <c r="V43" s="236"/>
      <c r="W43" s="236"/>
      <c r="X43" s="38"/>
      <c r="Y43" s="39"/>
      <c r="Z43" s="13"/>
      <c r="AA43" s="14"/>
      <c r="AC43" s="12"/>
      <c r="AD43" s="44"/>
      <c r="AE43" s="95" t="s">
        <v>299</v>
      </c>
      <c r="AF43" s="96"/>
      <c r="AG43" s="96"/>
      <c r="AH43" s="97"/>
      <c r="AI43" s="41"/>
      <c r="AJ43" s="41"/>
      <c r="AK43" s="42"/>
      <c r="AL43" s="38"/>
      <c r="AM43" s="39"/>
      <c r="AN43" s="13"/>
      <c r="AO43" s="14"/>
    </row>
    <row r="44" spans="1:41" ht="21.75" customHeight="1" x14ac:dyDescent="0.3">
      <c r="A44" s="10"/>
      <c r="B44" s="2"/>
      <c r="C44" s="100" t="s">
        <v>277</v>
      </c>
      <c r="D44" s="101"/>
      <c r="E44" s="101"/>
      <c r="F44" s="102"/>
      <c r="G44" s="51">
        <v>13</v>
      </c>
      <c r="H44" s="51">
        <v>13</v>
      </c>
      <c r="I44" s="52">
        <v>12</v>
      </c>
      <c r="J44" s="33"/>
      <c r="K44" s="34"/>
      <c r="M44" s="11"/>
      <c r="O44" s="12"/>
      <c r="P44" s="44"/>
      <c r="Q44" s="103" t="s">
        <v>277</v>
      </c>
      <c r="R44" s="123"/>
      <c r="S44" s="104"/>
      <c r="T44" s="105"/>
      <c r="U44" s="56">
        <v>13</v>
      </c>
      <c r="V44" s="56">
        <v>13</v>
      </c>
      <c r="W44" s="57">
        <v>12</v>
      </c>
      <c r="X44" s="38"/>
      <c r="Y44" s="39"/>
      <c r="Z44" s="13"/>
      <c r="AA44" s="14"/>
      <c r="AC44" s="12"/>
      <c r="AD44" s="44"/>
      <c r="AE44" s="103" t="s">
        <v>277</v>
      </c>
      <c r="AF44" s="104"/>
      <c r="AG44" s="104"/>
      <c r="AH44" s="105"/>
      <c r="AI44" s="56">
        <v>13</v>
      </c>
      <c r="AJ44" s="56">
        <v>13</v>
      </c>
      <c r="AK44" s="57">
        <v>12</v>
      </c>
      <c r="AL44" s="38"/>
      <c r="AM44" s="39"/>
      <c r="AN44" s="13"/>
      <c r="AO44" s="14"/>
    </row>
    <row r="45" spans="1:41" ht="21.75" customHeight="1" x14ac:dyDescent="0.3">
      <c r="A45" s="10"/>
      <c r="B45" s="2"/>
      <c r="C45" s="100" t="s">
        <v>279</v>
      </c>
      <c r="D45" s="101"/>
      <c r="E45" s="101"/>
      <c r="F45" s="102"/>
      <c r="G45" s="51">
        <f>+G43*G44*15</f>
        <v>0</v>
      </c>
      <c r="H45" s="51">
        <f t="shared" ref="H45:I45" si="6">+H43*H44*15</f>
        <v>0</v>
      </c>
      <c r="I45" s="51">
        <f t="shared" si="6"/>
        <v>0</v>
      </c>
      <c r="J45" s="33"/>
      <c r="K45" s="34"/>
      <c r="M45" s="11"/>
      <c r="O45" s="12"/>
      <c r="P45" s="44"/>
      <c r="Q45" s="103" t="s">
        <v>279</v>
      </c>
      <c r="R45" s="104"/>
      <c r="S45" s="104"/>
      <c r="T45" s="105"/>
      <c r="U45" s="56">
        <f>+U43*U44*15</f>
        <v>0</v>
      </c>
      <c r="V45" s="56">
        <f t="shared" ref="V45" si="7">+V43*V44*15</f>
        <v>0</v>
      </c>
      <c r="W45" s="57">
        <f>+W43*W44*15</f>
        <v>0</v>
      </c>
      <c r="X45" s="38"/>
      <c r="Y45" s="39"/>
      <c r="Z45" s="13"/>
      <c r="AA45" s="14"/>
      <c r="AC45" s="12"/>
      <c r="AD45" s="44"/>
      <c r="AE45" s="103" t="s">
        <v>279</v>
      </c>
      <c r="AF45" s="104"/>
      <c r="AG45" s="104"/>
      <c r="AH45" s="105"/>
      <c r="AI45" s="56">
        <v>0</v>
      </c>
      <c r="AJ45" s="56">
        <v>0</v>
      </c>
      <c r="AK45" s="57">
        <v>0</v>
      </c>
      <c r="AL45" s="38"/>
      <c r="AM45" s="39"/>
      <c r="AN45" s="13"/>
      <c r="AO45" s="14"/>
    </row>
    <row r="46" spans="1:41" ht="21.75" customHeight="1" x14ac:dyDescent="0.3">
      <c r="A46" s="10"/>
      <c r="B46" s="2"/>
      <c r="C46" s="100" t="s">
        <v>300</v>
      </c>
      <c r="D46" s="101"/>
      <c r="E46" s="101"/>
      <c r="F46" s="102"/>
      <c r="G46" s="65">
        <v>5.4</v>
      </c>
      <c r="H46" s="65">
        <v>5.4</v>
      </c>
      <c r="I46" s="66">
        <v>5.4</v>
      </c>
      <c r="J46" s="33"/>
      <c r="K46" s="34"/>
      <c r="M46" s="11"/>
      <c r="O46" s="12"/>
      <c r="P46" s="44"/>
      <c r="Q46" s="103" t="s">
        <v>301</v>
      </c>
      <c r="R46" s="123"/>
      <c r="S46" s="104"/>
      <c r="T46" s="105"/>
      <c r="U46" s="68">
        <v>5.4</v>
      </c>
      <c r="V46" s="68">
        <v>5.4</v>
      </c>
      <c r="W46" s="69">
        <v>5.4</v>
      </c>
      <c r="X46" s="38"/>
      <c r="Y46" s="39"/>
      <c r="Z46" s="13"/>
      <c r="AA46" s="14"/>
      <c r="AC46" s="12"/>
      <c r="AD46" s="44"/>
      <c r="AE46" s="103" t="s">
        <v>301</v>
      </c>
      <c r="AF46" s="104"/>
      <c r="AG46" s="104"/>
      <c r="AH46" s="105"/>
      <c r="AI46" s="68">
        <v>5.24</v>
      </c>
      <c r="AJ46" s="68">
        <v>5.24</v>
      </c>
      <c r="AK46" s="68">
        <v>5.24</v>
      </c>
      <c r="AL46" s="38"/>
      <c r="AM46" s="39"/>
      <c r="AN46" s="13"/>
      <c r="AO46" s="14"/>
    </row>
    <row r="47" spans="1:41" ht="21.75" customHeight="1" thickBot="1" x14ac:dyDescent="0.35">
      <c r="A47" s="10"/>
      <c r="B47" s="2"/>
      <c r="C47" s="106" t="s">
        <v>302</v>
      </c>
      <c r="D47" s="107"/>
      <c r="E47" s="107"/>
      <c r="F47" s="107"/>
      <c r="G47" s="73">
        <f>G45*G46</f>
        <v>0</v>
      </c>
      <c r="H47" s="73">
        <f t="shared" ref="H47:I47" si="8">H45*H46</f>
        <v>0</v>
      </c>
      <c r="I47" s="73">
        <f t="shared" si="8"/>
        <v>0</v>
      </c>
      <c r="J47" s="33"/>
      <c r="K47" s="75">
        <f>SUM(G47:I47)</f>
        <v>0</v>
      </c>
      <c r="M47" s="11"/>
      <c r="O47" s="12"/>
      <c r="P47" s="44"/>
      <c r="Q47" s="106" t="s">
        <v>302</v>
      </c>
      <c r="R47" s="124"/>
      <c r="S47" s="107"/>
      <c r="T47" s="107"/>
      <c r="U47" s="73">
        <f>U45*U46</f>
        <v>0</v>
      </c>
      <c r="V47" s="73">
        <f t="shared" ref="V47" si="9">V45*V46</f>
        <v>0</v>
      </c>
      <c r="W47" s="74">
        <f t="shared" ref="W47" si="10">W45*W46</f>
        <v>0</v>
      </c>
      <c r="X47" s="38"/>
      <c r="Y47" s="76">
        <f>SUM(U47:W47)</f>
        <v>0</v>
      </c>
      <c r="Z47" s="13"/>
      <c r="AA47" s="14"/>
      <c r="AC47" s="12"/>
      <c r="AD47" s="44"/>
      <c r="AE47" s="106" t="s">
        <v>302</v>
      </c>
      <c r="AF47" s="107"/>
      <c r="AG47" s="107"/>
      <c r="AH47" s="107"/>
      <c r="AI47" s="73">
        <v>0</v>
      </c>
      <c r="AJ47" s="73">
        <v>0</v>
      </c>
      <c r="AK47" s="74">
        <v>0</v>
      </c>
      <c r="AL47" s="38"/>
      <c r="AM47" s="76">
        <v>0</v>
      </c>
      <c r="AN47" s="13"/>
      <c r="AO47" s="14"/>
    </row>
    <row r="48" spans="1:41" x14ac:dyDescent="0.25">
      <c r="A48" s="10"/>
      <c r="M48" s="11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C48" s="12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</row>
    <row r="49" spans="1:41" x14ac:dyDescent="0.25">
      <c r="A49" s="10"/>
      <c r="M49" s="11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C49" s="12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4"/>
    </row>
    <row r="50" spans="1:41" s="33" customFormat="1" ht="24.75" customHeight="1" x14ac:dyDescent="0.35">
      <c r="A50" s="79"/>
      <c r="B50" s="34" t="s">
        <v>335</v>
      </c>
      <c r="C50" s="34"/>
      <c r="D50" s="34"/>
      <c r="E50" s="34"/>
      <c r="F50" s="34"/>
      <c r="G50" s="34"/>
      <c r="H50" s="34"/>
      <c r="I50" s="34"/>
      <c r="J50" s="34"/>
      <c r="L50" s="125">
        <f>+K23+K33+K38+K47</f>
        <v>0</v>
      </c>
      <c r="M50" s="84"/>
      <c r="O50" s="85"/>
      <c r="P50" s="39" t="s">
        <v>335</v>
      </c>
      <c r="Q50" s="39"/>
      <c r="R50" s="39"/>
      <c r="S50" s="39"/>
      <c r="T50" s="39"/>
      <c r="U50" s="39"/>
      <c r="V50" s="39"/>
      <c r="W50" s="39"/>
      <c r="X50" s="39"/>
      <c r="Y50" s="38"/>
      <c r="Z50" s="126">
        <f>+Y23+Y33+Y38+Y47</f>
        <v>0</v>
      </c>
      <c r="AA50" s="90"/>
      <c r="AC50" s="85"/>
      <c r="AD50" s="39" t="s">
        <v>303</v>
      </c>
      <c r="AE50" s="39"/>
      <c r="AF50" s="39"/>
      <c r="AG50" s="39"/>
      <c r="AH50" s="39"/>
      <c r="AI50" s="39"/>
      <c r="AJ50" s="39"/>
      <c r="AK50" s="39"/>
      <c r="AL50" s="39"/>
      <c r="AM50" s="38"/>
      <c r="AN50" s="126" t="e">
        <v>#REF!</v>
      </c>
      <c r="AO50" s="90"/>
    </row>
    <row r="51" spans="1:41" ht="13" x14ac:dyDescent="0.25">
      <c r="A51" s="10"/>
      <c r="M51" s="11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C51" s="12"/>
      <c r="AD51" s="39"/>
      <c r="AE51" s="39"/>
      <c r="AF51" s="39"/>
      <c r="AG51" s="39"/>
      <c r="AH51" s="39"/>
      <c r="AI51" s="39"/>
      <c r="AJ51" s="39"/>
      <c r="AK51" s="39"/>
      <c r="AL51" s="39"/>
      <c r="AM51" s="38"/>
      <c r="AN51" s="126"/>
      <c r="AO51" s="14"/>
    </row>
    <row r="52" spans="1:41" ht="13" x14ac:dyDescent="0.3">
      <c r="A52" s="10"/>
      <c r="C52" s="3" t="s">
        <v>304</v>
      </c>
      <c r="L52" s="127"/>
      <c r="M52" s="11"/>
      <c r="O52" s="12"/>
      <c r="P52" s="13"/>
      <c r="Q52" s="13" t="s">
        <v>304</v>
      </c>
      <c r="R52" s="13"/>
      <c r="S52" s="13"/>
      <c r="T52" s="13"/>
      <c r="U52" s="13"/>
      <c r="V52" s="13"/>
      <c r="W52" s="13"/>
      <c r="X52" s="13"/>
      <c r="Y52" s="13"/>
      <c r="Z52" s="128"/>
      <c r="AA52" s="14"/>
      <c r="AC52" s="12"/>
      <c r="AD52" s="39" t="s">
        <v>305</v>
      </c>
      <c r="AE52" s="39"/>
      <c r="AF52" s="39"/>
      <c r="AG52" s="39"/>
      <c r="AH52" s="39"/>
      <c r="AI52" s="39"/>
      <c r="AJ52" s="39"/>
      <c r="AK52" s="39"/>
      <c r="AL52" s="39"/>
      <c r="AM52" s="38"/>
      <c r="AN52" s="126">
        <v>0</v>
      </c>
      <c r="AO52" s="14"/>
    </row>
    <row r="53" spans="1:41" ht="13" x14ac:dyDescent="0.3">
      <c r="A53" s="10"/>
      <c r="K53" s="2"/>
      <c r="M53" s="11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44"/>
      <c r="Z53" s="129"/>
      <c r="AA53" s="14"/>
      <c r="AC53" s="12"/>
      <c r="AD53" s="13"/>
      <c r="AE53" s="13"/>
      <c r="AF53" s="13"/>
      <c r="AG53" s="13"/>
      <c r="AH53" s="13"/>
      <c r="AI53" s="13"/>
      <c r="AJ53" s="13"/>
      <c r="AK53" s="13"/>
      <c r="AL53" s="13"/>
      <c r="AM53" s="44"/>
      <c r="AN53" s="129"/>
      <c r="AO53" s="14"/>
    </row>
    <row r="54" spans="1:41" x14ac:dyDescent="0.25">
      <c r="A54" s="10"/>
      <c r="M54" s="11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C54" s="12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</row>
    <row r="55" spans="1:41" ht="17.25" customHeight="1" thickBot="1" x14ac:dyDescent="0.3">
      <c r="A55" s="10"/>
      <c r="B55" s="16" t="s">
        <v>306</v>
      </c>
      <c r="M55" s="11"/>
      <c r="O55" s="12"/>
      <c r="P55" s="23" t="s">
        <v>306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C55" s="12"/>
      <c r="AD55" s="23" t="s">
        <v>306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4"/>
    </row>
    <row r="56" spans="1:41" ht="24" customHeight="1" thickBot="1" x14ac:dyDescent="0.35">
      <c r="A56" s="10"/>
      <c r="C56" s="175" t="s">
        <v>268</v>
      </c>
      <c r="D56" s="176"/>
      <c r="E56" s="17"/>
      <c r="F56" s="17"/>
      <c r="G56" s="17" t="s">
        <v>269</v>
      </c>
      <c r="H56" s="17" t="s">
        <v>270</v>
      </c>
      <c r="I56" s="18" t="s">
        <v>271</v>
      </c>
      <c r="K56" s="120"/>
      <c r="M56" s="11"/>
      <c r="O56" s="12"/>
      <c r="P56" s="13"/>
      <c r="Q56" s="177" t="s">
        <v>268</v>
      </c>
      <c r="R56" s="178"/>
      <c r="S56" s="24"/>
      <c r="T56" s="24"/>
      <c r="U56" s="24" t="s">
        <v>269</v>
      </c>
      <c r="V56" s="24" t="s">
        <v>270</v>
      </c>
      <c r="W56" s="25" t="s">
        <v>271</v>
      </c>
      <c r="X56" s="13"/>
      <c r="Y56" s="121"/>
      <c r="Z56" s="13"/>
      <c r="AA56" s="14"/>
      <c r="AC56" s="12"/>
      <c r="AD56" s="13"/>
      <c r="AE56" s="177" t="s">
        <v>268</v>
      </c>
      <c r="AF56" s="178"/>
      <c r="AG56" s="24"/>
      <c r="AH56" s="24"/>
      <c r="AI56" s="24" t="s">
        <v>269</v>
      </c>
      <c r="AJ56" s="24" t="s">
        <v>270</v>
      </c>
      <c r="AK56" s="25" t="s">
        <v>271</v>
      </c>
      <c r="AL56" s="13"/>
      <c r="AM56" s="121"/>
      <c r="AN56" s="13"/>
      <c r="AO56" s="14"/>
    </row>
    <row r="57" spans="1:41" ht="24" customHeight="1" x14ac:dyDescent="0.25">
      <c r="A57" s="10"/>
      <c r="C57" s="91" t="s">
        <v>307</v>
      </c>
      <c r="D57" s="92"/>
      <c r="E57" s="92"/>
      <c r="F57" s="93"/>
      <c r="G57" s="32">
        <f>VLOOKUP($B$5,'Data EYFSS Indiac'!$C:$AQ,26,0)</f>
        <v>0</v>
      </c>
      <c r="H57" s="32">
        <f>VLOOKUP($B$5,'Data EYFSS Indiac'!$C:$AQ,27,0)</f>
        <v>0</v>
      </c>
      <c r="I57" s="32">
        <f>VLOOKUP($B$5,'Data EYFSS Indiac'!$C:$AQ,28,0)</f>
        <v>0</v>
      </c>
      <c r="J57" s="33"/>
      <c r="K57" s="34"/>
      <c r="M57" s="11"/>
      <c r="O57" s="12"/>
      <c r="P57" s="13"/>
      <c r="Q57" s="95" t="s">
        <v>307</v>
      </c>
      <c r="R57" s="96"/>
      <c r="S57" s="96"/>
      <c r="T57" s="97"/>
      <c r="U57" s="236"/>
      <c r="V57" s="236"/>
      <c r="W57" s="236"/>
      <c r="X57" s="38"/>
      <c r="Y57" s="39"/>
      <c r="Z57" s="13"/>
      <c r="AA57" s="14"/>
      <c r="AC57" s="12"/>
      <c r="AD57" s="13"/>
      <c r="AE57" s="95" t="s">
        <v>307</v>
      </c>
      <c r="AF57" s="96"/>
      <c r="AG57" s="96"/>
      <c r="AH57" s="97"/>
      <c r="AI57" s="41"/>
      <c r="AJ57" s="41"/>
      <c r="AK57" s="42"/>
      <c r="AL57" s="38"/>
      <c r="AM57" s="39"/>
      <c r="AN57" s="13"/>
      <c r="AO57" s="14"/>
    </row>
    <row r="58" spans="1:41" ht="24" customHeight="1" x14ac:dyDescent="0.25">
      <c r="A58" s="10"/>
      <c r="C58" s="100" t="s">
        <v>277</v>
      </c>
      <c r="D58" s="101"/>
      <c r="E58" s="101"/>
      <c r="F58" s="102"/>
      <c r="G58" s="51">
        <v>13</v>
      </c>
      <c r="H58" s="51">
        <v>13</v>
      </c>
      <c r="I58" s="52">
        <v>12</v>
      </c>
      <c r="J58" s="33"/>
      <c r="K58" s="34"/>
      <c r="M58" s="11"/>
      <c r="O58" s="12"/>
      <c r="P58" s="13"/>
      <c r="Q58" s="103" t="s">
        <v>277</v>
      </c>
      <c r="R58" s="104"/>
      <c r="S58" s="104"/>
      <c r="T58" s="105"/>
      <c r="U58" s="56">
        <v>13</v>
      </c>
      <c r="V58" s="56">
        <v>13</v>
      </c>
      <c r="W58" s="57">
        <v>12</v>
      </c>
      <c r="X58" s="38"/>
      <c r="Y58" s="39"/>
      <c r="Z58" s="13"/>
      <c r="AA58" s="14"/>
      <c r="AC58" s="12"/>
      <c r="AD58" s="13"/>
      <c r="AE58" s="103" t="s">
        <v>277</v>
      </c>
      <c r="AF58" s="104"/>
      <c r="AG58" s="104"/>
      <c r="AH58" s="105"/>
      <c r="AI58" s="56">
        <v>13</v>
      </c>
      <c r="AJ58" s="56">
        <v>13</v>
      </c>
      <c r="AK58" s="57">
        <v>12</v>
      </c>
      <c r="AL58" s="38"/>
      <c r="AM58" s="39"/>
      <c r="AN58" s="13"/>
      <c r="AO58" s="14"/>
    </row>
    <row r="59" spans="1:41" ht="24" customHeight="1" x14ac:dyDescent="0.25">
      <c r="A59" s="10"/>
      <c r="C59" s="100" t="s">
        <v>279</v>
      </c>
      <c r="D59" s="101"/>
      <c r="E59" s="101"/>
      <c r="F59" s="102"/>
      <c r="G59" s="51">
        <f>G57*G58*15</f>
        <v>0</v>
      </c>
      <c r="H59" s="51">
        <f t="shared" ref="H59:I59" si="11">H57*H58*15</f>
        <v>0</v>
      </c>
      <c r="I59" s="51">
        <f t="shared" si="11"/>
        <v>0</v>
      </c>
      <c r="J59" s="33"/>
      <c r="K59" s="34"/>
      <c r="M59" s="11"/>
      <c r="O59" s="12"/>
      <c r="P59" s="13"/>
      <c r="Q59" s="103" t="s">
        <v>279</v>
      </c>
      <c r="R59" s="104"/>
      <c r="S59" s="104"/>
      <c r="T59" s="105"/>
      <c r="U59" s="56">
        <f>U57*U58*15</f>
        <v>0</v>
      </c>
      <c r="V59" s="56">
        <f t="shared" ref="V59" si="12">V57*V58*15</f>
        <v>0</v>
      </c>
      <c r="W59" s="56">
        <f>W57*W58*15</f>
        <v>0</v>
      </c>
      <c r="X59" s="38"/>
      <c r="Y59" s="39"/>
      <c r="Z59" s="13"/>
      <c r="AA59" s="14"/>
      <c r="AC59" s="12"/>
      <c r="AD59" s="13"/>
      <c r="AE59" s="103" t="s">
        <v>279</v>
      </c>
      <c r="AF59" s="104"/>
      <c r="AG59" s="104"/>
      <c r="AH59" s="105"/>
      <c r="AI59" s="56">
        <v>0</v>
      </c>
      <c r="AJ59" s="56">
        <v>0</v>
      </c>
      <c r="AK59" s="57">
        <v>0</v>
      </c>
      <c r="AL59" s="38"/>
      <c r="AM59" s="39"/>
      <c r="AN59" s="13"/>
      <c r="AO59" s="14"/>
    </row>
    <row r="60" spans="1:41" ht="24" customHeight="1" x14ac:dyDescent="0.25">
      <c r="A60" s="10"/>
      <c r="C60" s="100" t="s">
        <v>308</v>
      </c>
      <c r="D60" s="101"/>
      <c r="E60" s="101"/>
      <c r="F60" s="102"/>
      <c r="G60" s="65">
        <v>0.53</v>
      </c>
      <c r="H60" s="65">
        <v>0.53</v>
      </c>
      <c r="I60" s="66">
        <v>0.53</v>
      </c>
      <c r="J60" s="33"/>
      <c r="K60" s="34"/>
      <c r="M60" s="11"/>
      <c r="O60" s="12"/>
      <c r="P60" s="13"/>
      <c r="Q60" s="103" t="s">
        <v>309</v>
      </c>
      <c r="R60" s="104"/>
      <c r="S60" s="104"/>
      <c r="T60" s="105"/>
      <c r="U60" s="68">
        <v>0.53</v>
      </c>
      <c r="V60" s="68">
        <v>0.53</v>
      </c>
      <c r="W60" s="69">
        <v>0.53</v>
      </c>
      <c r="X60" s="38"/>
      <c r="Y60" s="39"/>
      <c r="Z60" s="13"/>
      <c r="AA60" s="14"/>
      <c r="AC60" s="12"/>
      <c r="AD60" s="13"/>
      <c r="AE60" s="103" t="s">
        <v>309</v>
      </c>
      <c r="AF60" s="104"/>
      <c r="AG60" s="104"/>
      <c r="AH60" s="105"/>
      <c r="AI60" s="68">
        <v>0.53</v>
      </c>
      <c r="AJ60" s="68">
        <v>0.53</v>
      </c>
      <c r="AK60" s="69">
        <v>0.53</v>
      </c>
      <c r="AL60" s="38"/>
      <c r="AM60" s="39"/>
      <c r="AN60" s="13"/>
      <c r="AO60" s="14"/>
    </row>
    <row r="61" spans="1:41" ht="24" customHeight="1" thickBot="1" x14ac:dyDescent="0.3">
      <c r="A61" s="10"/>
      <c r="C61" s="106" t="s">
        <v>310</v>
      </c>
      <c r="D61" s="107"/>
      <c r="E61" s="107"/>
      <c r="F61" s="107"/>
      <c r="G61" s="73">
        <f>G59*G60</f>
        <v>0</v>
      </c>
      <c r="H61" s="73">
        <f t="shared" ref="H61:I61" si="13">H59*H60</f>
        <v>0</v>
      </c>
      <c r="I61" s="73">
        <f t="shared" si="13"/>
        <v>0</v>
      </c>
      <c r="J61" s="33"/>
      <c r="M61" s="11"/>
      <c r="O61" s="12"/>
      <c r="P61" s="13"/>
      <c r="Q61" s="106" t="s">
        <v>310</v>
      </c>
      <c r="R61" s="107"/>
      <c r="S61" s="107"/>
      <c r="T61" s="107"/>
      <c r="U61" s="73">
        <f>U59*U60</f>
        <v>0</v>
      </c>
      <c r="V61" s="73">
        <f t="shared" ref="V61" si="14">V59*V60</f>
        <v>0</v>
      </c>
      <c r="W61" s="73">
        <f>W59*W60</f>
        <v>0</v>
      </c>
      <c r="X61" s="38"/>
      <c r="Y61" s="13"/>
      <c r="Z61" s="13"/>
      <c r="AA61" s="14"/>
      <c r="AC61" s="12"/>
      <c r="AD61" s="13"/>
      <c r="AE61" s="106" t="s">
        <v>310</v>
      </c>
      <c r="AF61" s="107"/>
      <c r="AG61" s="107"/>
      <c r="AH61" s="107"/>
      <c r="AI61" s="73">
        <v>0</v>
      </c>
      <c r="AJ61" s="73">
        <v>0</v>
      </c>
      <c r="AK61" s="74">
        <v>0</v>
      </c>
      <c r="AL61" s="38"/>
      <c r="AM61" s="13"/>
      <c r="AN61" s="13"/>
      <c r="AO61" s="14"/>
    </row>
    <row r="62" spans="1:41" ht="9" customHeight="1" x14ac:dyDescent="0.25">
      <c r="A62" s="10"/>
      <c r="C62" s="130"/>
      <c r="D62" s="33"/>
      <c r="E62" s="33"/>
      <c r="F62" s="33"/>
      <c r="G62" s="131"/>
      <c r="H62" s="131"/>
      <c r="I62" s="131"/>
      <c r="J62" s="33"/>
      <c r="K62" s="34"/>
      <c r="M62" s="11"/>
      <c r="O62" s="12"/>
      <c r="P62" s="13"/>
      <c r="Q62" s="132"/>
      <c r="R62" s="38"/>
      <c r="S62" s="38"/>
      <c r="T62" s="38"/>
      <c r="U62" s="133"/>
      <c r="V62" s="133"/>
      <c r="W62" s="133"/>
      <c r="X62" s="38"/>
      <c r="Y62" s="39"/>
      <c r="Z62" s="13"/>
      <c r="AA62" s="14"/>
      <c r="AC62" s="12"/>
      <c r="AD62" s="13"/>
      <c r="AE62" s="132"/>
      <c r="AF62" s="38"/>
      <c r="AG62" s="38"/>
      <c r="AH62" s="38"/>
      <c r="AI62" s="133"/>
      <c r="AJ62" s="133"/>
      <c r="AK62" s="133"/>
      <c r="AL62" s="38"/>
      <c r="AM62" s="39"/>
      <c r="AN62" s="13"/>
      <c r="AO62" s="14"/>
    </row>
    <row r="63" spans="1:41" ht="24" customHeight="1" x14ac:dyDescent="0.25">
      <c r="A63" s="10"/>
      <c r="C63" s="130" t="s">
        <v>311</v>
      </c>
      <c r="D63" s="33"/>
      <c r="E63" s="33"/>
      <c r="F63" s="33"/>
      <c r="G63" s="131"/>
      <c r="H63" s="131"/>
      <c r="I63" s="131"/>
      <c r="J63" s="33"/>
      <c r="K63" s="34"/>
      <c r="L63" s="125">
        <f>SUM(G61:I61)</f>
        <v>0</v>
      </c>
      <c r="M63" s="11"/>
      <c r="O63" s="12"/>
      <c r="P63" s="13"/>
      <c r="Q63" s="132" t="s">
        <v>312</v>
      </c>
      <c r="R63" s="38"/>
      <c r="S63" s="38"/>
      <c r="T63" s="38"/>
      <c r="U63" s="133"/>
      <c r="V63" s="133"/>
      <c r="W63" s="133"/>
      <c r="X63" s="38"/>
      <c r="Y63" s="39"/>
      <c r="Z63" s="126">
        <f>SUM(U61:W61)</f>
        <v>0</v>
      </c>
      <c r="AA63" s="14"/>
      <c r="AC63" s="12"/>
      <c r="AD63" s="13"/>
      <c r="AE63" s="132" t="s">
        <v>312</v>
      </c>
      <c r="AF63" s="38"/>
      <c r="AG63" s="38"/>
      <c r="AH63" s="38"/>
      <c r="AI63" s="133"/>
      <c r="AJ63" s="133"/>
      <c r="AK63" s="133"/>
      <c r="AL63" s="38"/>
      <c r="AM63" s="39"/>
      <c r="AN63" s="126">
        <v>0</v>
      </c>
      <c r="AO63" s="14"/>
    </row>
    <row r="64" spans="1:41" ht="24" customHeight="1" x14ac:dyDescent="0.3">
      <c r="A64" s="10"/>
      <c r="C64" s="134" t="s">
        <v>313</v>
      </c>
      <c r="D64" s="33"/>
      <c r="E64" s="33"/>
      <c r="F64" s="33"/>
      <c r="G64" s="131"/>
      <c r="H64" s="131"/>
      <c r="I64" s="131"/>
      <c r="J64" s="33"/>
      <c r="K64" s="34"/>
      <c r="L64" s="125">
        <f>VLOOKUP($B$5,'Data EYFSS Indiac'!$C:$AQ,24,0)</f>
        <v>0</v>
      </c>
      <c r="M64" s="11"/>
      <c r="O64" s="12"/>
      <c r="P64" s="39" t="s">
        <v>313</v>
      </c>
      <c r="Q64" s="132"/>
      <c r="R64" s="38"/>
      <c r="S64" s="38"/>
      <c r="T64" s="38"/>
      <c r="U64" s="133"/>
      <c r="V64" s="133"/>
      <c r="W64" s="133"/>
      <c r="X64" s="38"/>
      <c r="Y64" s="39"/>
      <c r="Z64" s="126">
        <f>VLOOKUP($B$5,'Data EYFSS Actual'!$C:$AQ,24,0)</f>
        <v>0</v>
      </c>
      <c r="AA64" s="14"/>
      <c r="AC64" s="12"/>
      <c r="AD64" s="13"/>
      <c r="AE64" s="132"/>
      <c r="AF64" s="38"/>
      <c r="AG64" s="38"/>
      <c r="AH64" s="38"/>
      <c r="AI64" s="133"/>
      <c r="AJ64" s="133"/>
      <c r="AK64" s="133"/>
      <c r="AL64" s="38"/>
      <c r="AM64" s="39"/>
      <c r="AN64" s="126"/>
      <c r="AO64" s="14"/>
    </row>
    <row r="65" spans="1:41" ht="13.5" customHeight="1" x14ac:dyDescent="0.25">
      <c r="A65" s="10"/>
      <c r="C65" s="135" t="s">
        <v>314</v>
      </c>
      <c r="D65" s="33"/>
      <c r="E65" s="33"/>
      <c r="F65" s="33"/>
      <c r="G65" s="131"/>
      <c r="H65" s="131"/>
      <c r="I65" s="131"/>
      <c r="J65" s="33"/>
      <c r="K65" s="34"/>
      <c r="L65" s="125"/>
      <c r="M65" s="11"/>
      <c r="O65" s="12"/>
      <c r="P65" s="136" t="s">
        <v>314</v>
      </c>
      <c r="Q65" s="132"/>
      <c r="R65" s="38"/>
      <c r="S65" s="38"/>
      <c r="T65" s="38"/>
      <c r="U65" s="133"/>
      <c r="V65" s="133"/>
      <c r="W65" s="133"/>
      <c r="X65" s="38"/>
      <c r="Y65" s="39"/>
      <c r="Z65" s="126"/>
      <c r="AA65" s="14"/>
      <c r="AC65" s="12"/>
      <c r="AD65" s="13"/>
      <c r="AE65" s="132"/>
      <c r="AF65" s="38"/>
      <c r="AG65" s="38"/>
      <c r="AH65" s="38"/>
      <c r="AI65" s="133"/>
      <c r="AJ65" s="133"/>
      <c r="AK65" s="133"/>
      <c r="AL65" s="38"/>
      <c r="AM65" s="39"/>
      <c r="AN65" s="126"/>
      <c r="AO65" s="14"/>
    </row>
    <row r="66" spans="1:41" x14ac:dyDescent="0.25">
      <c r="A66" s="10"/>
      <c r="M66" s="11"/>
      <c r="O66" s="12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C66" s="1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4"/>
    </row>
    <row r="67" spans="1:41" s="33" customFormat="1" ht="24.75" customHeight="1" thickBot="1" x14ac:dyDescent="0.4">
      <c r="A67" s="79"/>
      <c r="B67" s="34" t="s">
        <v>336</v>
      </c>
      <c r="C67" s="34"/>
      <c r="D67" s="34"/>
      <c r="E67" s="34"/>
      <c r="F67" s="34"/>
      <c r="G67" s="34"/>
      <c r="H67" s="34"/>
      <c r="I67" s="34"/>
      <c r="J67" s="34"/>
      <c r="L67" s="137">
        <f>+L64+L50+L63</f>
        <v>0</v>
      </c>
      <c r="M67" s="84"/>
      <c r="O67" s="85"/>
      <c r="P67" s="39" t="s">
        <v>337</v>
      </c>
      <c r="Q67" s="39"/>
      <c r="R67" s="39"/>
      <c r="S67" s="39"/>
      <c r="T67" s="39"/>
      <c r="U67" s="39"/>
      <c r="V67" s="39"/>
      <c r="W67" s="39"/>
      <c r="X67" s="39"/>
      <c r="Y67" s="38"/>
      <c r="Z67" s="138">
        <f>+Z64+Z50+Z63</f>
        <v>0</v>
      </c>
      <c r="AA67" s="90"/>
      <c r="AC67" s="85"/>
      <c r="AD67" s="39" t="s">
        <v>315</v>
      </c>
      <c r="AE67" s="39"/>
      <c r="AF67" s="39"/>
      <c r="AG67" s="39"/>
      <c r="AH67" s="39"/>
      <c r="AI67" s="39"/>
      <c r="AJ67" s="39"/>
      <c r="AK67" s="39"/>
      <c r="AL67" s="39"/>
      <c r="AM67" s="38"/>
      <c r="AN67" s="138" t="e">
        <v>#REF!</v>
      </c>
      <c r="AO67" s="90"/>
    </row>
    <row r="68" spans="1:41" ht="13" thickTop="1" x14ac:dyDescent="0.25">
      <c r="A68" s="10"/>
      <c r="M68" s="11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  <c r="AC68" s="1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4"/>
    </row>
    <row r="69" spans="1:41" ht="21.75" customHeight="1" thickBot="1" x14ac:dyDescent="0.35">
      <c r="A69" s="10"/>
      <c r="B69" s="134" t="s">
        <v>316</v>
      </c>
      <c r="C69" s="130"/>
      <c r="D69" s="33"/>
      <c r="E69" s="33"/>
      <c r="F69" s="33"/>
      <c r="G69" s="131"/>
      <c r="H69" s="131"/>
      <c r="I69" s="131"/>
      <c r="J69" s="33"/>
      <c r="K69" s="34"/>
      <c r="L69" s="137">
        <f>VLOOKUP($B$5,'Data EYFSS Indiac'!$C:$AQ,29,0)</f>
        <v>0</v>
      </c>
      <c r="M69" s="11"/>
      <c r="O69" s="12"/>
      <c r="P69" s="139" t="s">
        <v>316</v>
      </c>
      <c r="Q69" s="13"/>
      <c r="R69" s="13"/>
      <c r="S69" s="13"/>
      <c r="T69" s="13"/>
      <c r="U69" s="13"/>
      <c r="V69" s="13"/>
      <c r="W69" s="13"/>
      <c r="X69" s="13"/>
      <c r="Y69" s="13"/>
      <c r="Z69" s="138">
        <f>VLOOKUP($B$5,'Data EYFSS Actual'!$C:$AQ,29,0)</f>
        <v>0</v>
      </c>
      <c r="AA69" s="14"/>
      <c r="AC69" s="1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</row>
    <row r="70" spans="1:41" ht="13" thickTop="1" x14ac:dyDescent="0.25">
      <c r="A70" s="10"/>
      <c r="M70" s="11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C70" s="1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4"/>
    </row>
    <row r="71" spans="1:41" ht="13" thickBot="1" x14ac:dyDescent="0.3">
      <c r="A71" s="140" t="s">
        <v>317</v>
      </c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2"/>
      <c r="O71" s="143" t="s">
        <v>317</v>
      </c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5"/>
      <c r="AC71" s="143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5"/>
    </row>
    <row r="72" spans="1:41" x14ac:dyDescent="0.25"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</row>
    <row r="73" spans="1:41" ht="13" x14ac:dyDescent="0.3">
      <c r="O73" s="146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8"/>
      <c r="AA73" s="146"/>
    </row>
    <row r="74" spans="1:41" ht="18" x14ac:dyDescent="0.4">
      <c r="A74" s="224" t="s">
        <v>318</v>
      </c>
      <c r="B74"/>
      <c r="C74"/>
      <c r="D74"/>
      <c r="E74"/>
      <c r="F74"/>
      <c r="G74"/>
      <c r="H74"/>
      <c r="I74"/>
      <c r="L74"/>
      <c r="M74"/>
      <c r="N74"/>
      <c r="O74" s="227"/>
      <c r="P74" s="227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</row>
    <row r="75" spans="1:41" ht="14.5" x14ac:dyDescent="0.35">
      <c r="A75" s="149"/>
      <c r="B75" s="150"/>
      <c r="C75" s="150"/>
      <c r="D75" s="150"/>
      <c r="E75" s="150"/>
      <c r="F75" s="150"/>
      <c r="G75" s="150"/>
      <c r="H75" s="150"/>
      <c r="I75" s="150"/>
      <c r="J75" s="151"/>
      <c r="K75" s="151"/>
      <c r="L75" s="150"/>
      <c r="M75" s="150"/>
      <c r="N75"/>
      <c r="O75"/>
    </row>
    <row r="76" spans="1:41" ht="14.5" x14ac:dyDescent="0.35">
      <c r="A76" s="134" t="s">
        <v>333</v>
      </c>
      <c r="B76" s="153"/>
      <c r="C76" s="153"/>
      <c r="D76" s="153"/>
      <c r="E76" s="153"/>
      <c r="F76" s="153"/>
      <c r="G76" s="150"/>
      <c r="H76" s="150"/>
      <c r="I76" s="150"/>
      <c r="J76" s="151"/>
      <c r="K76" s="151"/>
      <c r="L76" s="150"/>
      <c r="M76" s="150"/>
      <c r="N76"/>
      <c r="O76" s="229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</row>
    <row r="77" spans="1:41" ht="14.5" x14ac:dyDescent="0.35">
      <c r="A77" s="134" t="s">
        <v>332</v>
      </c>
      <c r="B77" s="153"/>
      <c r="C77" s="153"/>
      <c r="D77" s="153"/>
      <c r="E77" s="153"/>
      <c r="F77" s="153"/>
      <c r="G77" s="150"/>
      <c r="H77" s="150"/>
      <c r="I77" s="150"/>
      <c r="J77" s="151"/>
      <c r="K77" s="151"/>
      <c r="L77" s="150"/>
      <c r="M77" s="150"/>
      <c r="N77"/>
      <c r="O77" s="229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</row>
    <row r="78" spans="1:41" ht="14.5" x14ac:dyDescent="0.35">
      <c r="A78" s="225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O78" s="229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</row>
    <row r="79" spans="1:41" ht="14.5" x14ac:dyDescent="0.35">
      <c r="A79" s="134" t="s">
        <v>339</v>
      </c>
      <c r="B79" s="153"/>
      <c r="C79" s="153"/>
      <c r="D79" s="153"/>
      <c r="E79" s="153"/>
      <c r="F79" s="153"/>
      <c r="G79" s="150"/>
      <c r="H79" s="150"/>
      <c r="I79" s="150"/>
      <c r="J79" s="151"/>
      <c r="K79" s="151"/>
      <c r="L79" s="150"/>
      <c r="M79" s="150"/>
      <c r="N79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</row>
    <row r="80" spans="1:41" ht="14.5" x14ac:dyDescent="0.35">
      <c r="A80" s="152" t="s">
        <v>340</v>
      </c>
      <c r="B80" s="153"/>
      <c r="C80" s="153"/>
      <c r="D80" s="153"/>
      <c r="E80" s="153"/>
      <c r="F80" s="153"/>
      <c r="G80" s="150"/>
      <c r="H80" s="150"/>
      <c r="I80" s="150"/>
      <c r="J80" s="151"/>
      <c r="K80" s="151"/>
      <c r="L80" s="150"/>
      <c r="M80" s="150"/>
      <c r="N80"/>
      <c r="O80" s="229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</row>
    <row r="81" spans="1:27" ht="14.5" x14ac:dyDescent="0.3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O81" s="229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</row>
    <row r="82" spans="1:27" ht="14.5" x14ac:dyDescent="0.35">
      <c r="A82" s="152"/>
      <c r="B82" s="153"/>
      <c r="C82" s="153"/>
      <c r="D82" s="153"/>
      <c r="E82" s="153"/>
      <c r="F82" s="153"/>
      <c r="G82" s="150"/>
      <c r="H82" s="150"/>
      <c r="I82" s="150"/>
      <c r="J82" s="151"/>
      <c r="K82" s="151"/>
      <c r="L82" s="150"/>
      <c r="M82" s="150"/>
      <c r="N82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</row>
    <row r="83" spans="1:27" ht="14.5" x14ac:dyDescent="0.3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O83" s="229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</row>
    <row r="84" spans="1:27" ht="14.5" x14ac:dyDescent="0.35">
      <c r="A84" s="154"/>
      <c r="B84" s="153"/>
      <c r="C84" s="153"/>
      <c r="D84" s="153"/>
      <c r="E84" s="153"/>
      <c r="F84" s="153"/>
      <c r="G84" s="150"/>
      <c r="H84" s="150"/>
      <c r="I84" s="150"/>
      <c r="J84" s="151"/>
      <c r="K84" s="151"/>
      <c r="L84" s="150"/>
      <c r="M84" s="150"/>
      <c r="N84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</row>
    <row r="85" spans="1:27" ht="13" x14ac:dyDescent="0.3">
      <c r="A85" s="155"/>
      <c r="B85" s="156"/>
      <c r="C85" s="156"/>
      <c r="D85" s="156"/>
      <c r="E85" s="156"/>
      <c r="F85" s="156"/>
      <c r="G85" s="157"/>
      <c r="H85" s="157"/>
      <c r="I85" s="157"/>
      <c r="J85" s="151"/>
      <c r="K85" s="151"/>
      <c r="L85" s="157"/>
      <c r="M85" s="157"/>
      <c r="N85" s="158"/>
      <c r="O85" s="230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</row>
    <row r="86" spans="1:27" ht="13" x14ac:dyDescent="0.3">
      <c r="A86" s="155"/>
      <c r="B86" s="156"/>
      <c r="C86" s="156"/>
      <c r="D86" s="156"/>
      <c r="E86" s="156"/>
      <c r="F86" s="156"/>
      <c r="G86" s="157"/>
      <c r="H86" s="157"/>
      <c r="I86" s="157"/>
      <c r="J86" s="151"/>
      <c r="K86" s="151"/>
      <c r="L86" s="157"/>
      <c r="M86" s="157"/>
      <c r="N86" s="158"/>
      <c r="O86" s="230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  <c r="AA86" s="226"/>
    </row>
    <row r="87" spans="1:27" x14ac:dyDescent="0.25">
      <c r="A87" s="156"/>
      <c r="B87" s="159"/>
      <c r="C87" s="160"/>
      <c r="D87" s="161"/>
      <c r="E87" s="156"/>
      <c r="F87" s="156"/>
      <c r="G87" s="157"/>
      <c r="H87" s="157"/>
      <c r="I87" s="157"/>
      <c r="J87" s="151"/>
      <c r="K87" s="151"/>
      <c r="L87" s="157"/>
      <c r="M87" s="157"/>
      <c r="N87" s="158"/>
      <c r="O87" s="158"/>
    </row>
    <row r="88" spans="1:27" ht="13" x14ac:dyDescent="0.25">
      <c r="A88" s="162"/>
      <c r="B88" s="163"/>
      <c r="C88" s="164"/>
      <c r="D88" s="165"/>
      <c r="E88" s="166"/>
      <c r="F88" s="162"/>
      <c r="G88" s="167"/>
      <c r="H88" s="167"/>
      <c r="I88" s="167"/>
      <c r="J88" s="151"/>
      <c r="K88" s="151"/>
      <c r="L88" s="167"/>
      <c r="M88" s="167"/>
      <c r="N88" s="168"/>
      <c r="O88" s="168"/>
    </row>
    <row r="89" spans="1:27" x14ac:dyDescent="0.25">
      <c r="A89" s="162"/>
      <c r="B89" s="163"/>
      <c r="C89" s="164"/>
      <c r="D89" s="165"/>
      <c r="E89" s="162"/>
      <c r="F89" s="162"/>
      <c r="G89" s="167"/>
      <c r="H89" s="167"/>
      <c r="I89" s="167"/>
      <c r="J89" s="151"/>
      <c r="K89" s="151"/>
      <c r="L89" s="167"/>
      <c r="M89" s="167"/>
      <c r="N89" s="168"/>
      <c r="O89" s="168"/>
    </row>
    <row r="90" spans="1:27" x14ac:dyDescent="0.25">
      <c r="A90" s="162"/>
      <c r="B90" s="163"/>
      <c r="C90" s="164"/>
      <c r="D90" s="213"/>
      <c r="E90" s="162"/>
      <c r="F90" s="162"/>
      <c r="G90" s="167"/>
      <c r="H90" s="167"/>
      <c r="I90" s="167"/>
      <c r="J90" s="151"/>
      <c r="K90" s="151"/>
      <c r="L90" s="167"/>
      <c r="M90" s="167"/>
      <c r="N90" s="168"/>
      <c r="O90" s="168"/>
    </row>
    <row r="91" spans="1:27" x14ac:dyDescent="0.25">
      <c r="A91" s="156"/>
      <c r="B91" s="169"/>
      <c r="C91" s="170"/>
      <c r="D91" s="214"/>
      <c r="E91" s="156"/>
      <c r="F91" s="156"/>
      <c r="G91" s="157"/>
      <c r="H91" s="157"/>
      <c r="I91" s="157"/>
      <c r="J91" s="151"/>
      <c r="K91" s="151"/>
      <c r="L91" s="157"/>
      <c r="M91" s="157"/>
      <c r="N91" s="158"/>
      <c r="O91" s="158"/>
    </row>
    <row r="92" spans="1:27" x14ac:dyDescent="0.25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</row>
  </sheetData>
  <sheetProtection algorithmName="SHA-512" hashValue="6ExYAP0uDO10ojSj2RgS2zhX6byS/aDcq+6asDYSzq6RONvS7SHImTTGYX8vGgnqbUJkIVDF28T5caDYnY8HQg==" saltValue="Z+T2wFobMjrDX2H9XCY8Yg==" spinCount="100000" sheet="1" objects="1" scenarios="1"/>
  <conditionalFormatting sqref="C52:L52">
    <cfRule type="expression" dxfId="1" priority="2" stopIfTrue="1">
      <formula>$L$52=0</formula>
    </cfRule>
  </conditionalFormatting>
  <conditionalFormatting sqref="Q52:Z52">
    <cfRule type="expression" dxfId="0" priority="1" stopIfTrue="1">
      <formula>$L$52=0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25AAF9-E130-42B6-AD34-CB6E3608AE9C}">
          <x14:formula1>
            <xm:f>'Data EYFSS Actual'!$C$4:$C$210</xm:f>
          </x14:formula1>
          <xm:sqref>B5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0" ma:contentTypeDescription="Create a new document." ma:contentTypeScope="" ma:versionID="2cf43c56ceb790d37103f3b448b93ff1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1c90b6561f2a42e5fcfdbb9b860e2d1d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41141-FBD7-4FDB-9FBF-F099B1E17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C2542-E168-4802-A260-733A0BFDF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B6A05-22E2-4436-AAC8-0A349B7EA58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d52200-c0d3-49d1-aefb-8e4a6e87486a"/>
    <ds:schemaRef ds:uri="http://purl.org/dc/elements/1.1/"/>
    <ds:schemaRef ds:uri="http://schemas.microsoft.com/office/2006/metadata/properties"/>
    <ds:schemaRef ds:uri="a142b80d-944f-44f2-a3ac-74f5a99804b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EYFSS Actual</vt:lpstr>
      <vt:lpstr>Data EYFSS Indiac</vt:lpstr>
      <vt:lpstr>EYFSS 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Sariya Bi</dc:creator>
  <cp:lastModifiedBy>Service Birmingham</cp:lastModifiedBy>
  <dcterms:created xsi:type="dcterms:W3CDTF">2021-02-10T20:33:05Z</dcterms:created>
  <dcterms:modified xsi:type="dcterms:W3CDTF">2021-10-21T14:50:09Z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  <property fmtid="{D5CDD505-2E9C-101B-9397-08002B2CF9AE}" pid="3" name="CloudStatistics_StoryID">
    <vt:lpwstr>a6d25e0d-e52c-4087-ad38-0a2e87ebe856</vt:lpwstr>
  </property>
</Properties>
</file>